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xr:revisionPtr revIDLastSave="0" documentId="8_{1BB02BEE-DDA9-0B43-B3DD-43D0181CFCD6}" xr6:coauthVersionLast="47" xr6:coauthVersionMax="47" xr10:uidLastSave="{00000000-0000-0000-0000-000000000000}"/>
  <bookViews>
    <workbookView xWindow="240" yWindow="90" windowWidth="20115" windowHeight="85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58" i="1" l="1"/>
  <c r="R40" i="1"/>
  <c r="S40" i="1"/>
  <c r="R41" i="1"/>
  <c r="S41" i="1"/>
  <c r="R42" i="1"/>
  <c r="S42" i="1"/>
  <c r="R43" i="1"/>
  <c r="S43" i="1"/>
  <c r="R44" i="1"/>
  <c r="S44" i="1"/>
  <c r="R45" i="1"/>
  <c r="S45" i="1"/>
  <c r="R46" i="1"/>
  <c r="S46" i="1"/>
  <c r="R47" i="1"/>
  <c r="S47" i="1"/>
  <c r="R48" i="1"/>
  <c r="S48" i="1"/>
  <c r="R49" i="1"/>
  <c r="S49" i="1"/>
  <c r="R50" i="1"/>
  <c r="S50" i="1"/>
  <c r="R51" i="1"/>
  <c r="S51" i="1"/>
  <c r="R52" i="1"/>
  <c r="S52" i="1"/>
  <c r="R53" i="1"/>
  <c r="S53" i="1"/>
  <c r="R54" i="1"/>
  <c r="S54" i="1"/>
  <c r="R55" i="1"/>
  <c r="S55" i="1"/>
  <c r="R56" i="1"/>
  <c r="S56" i="1"/>
  <c r="R57" i="1"/>
  <c r="S57" i="1"/>
  <c r="R58" i="1"/>
  <c r="S58" i="1"/>
  <c r="R59" i="1"/>
  <c r="S59" i="1"/>
  <c r="S60" i="1"/>
  <c r="R61" i="1"/>
  <c r="S61" i="1"/>
  <c r="R62" i="1"/>
  <c r="S62" i="1"/>
  <c r="R63" i="1"/>
  <c r="S63" i="1"/>
  <c r="R64" i="1"/>
  <c r="S64" i="1"/>
  <c r="R65" i="1"/>
  <c r="S65" i="1"/>
  <c r="R66" i="1"/>
  <c r="S66" i="1"/>
  <c r="R67" i="1"/>
  <c r="S67" i="1"/>
  <c r="R68" i="1"/>
  <c r="S68" i="1"/>
  <c r="R69" i="1"/>
  <c r="S69" i="1"/>
  <c r="S70" i="1"/>
  <c r="AA57" i="1"/>
  <c r="AE65" i="1"/>
  <c r="AF65" i="1"/>
  <c r="AG67" i="1"/>
  <c r="AG66" i="1"/>
  <c r="AG65" i="1"/>
  <c r="AH65" i="1"/>
  <c r="S88" i="1"/>
  <c r="T88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9" i="1"/>
  <c r="AA8" i="1"/>
  <c r="AA11" i="1"/>
  <c r="AJ116" i="1"/>
  <c r="AJ117" i="1"/>
  <c r="AJ115" i="1"/>
  <c r="AJ118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77" i="1"/>
  <c r="AL78" i="1"/>
  <c r="AL79" i="1"/>
  <c r="AN79" i="1"/>
  <c r="AO79" i="1"/>
  <c r="AL80" i="1"/>
  <c r="AL81" i="1"/>
  <c r="AL82" i="1"/>
  <c r="AL83" i="1"/>
  <c r="AN83" i="1"/>
  <c r="AO83" i="1"/>
  <c r="AL84" i="1"/>
  <c r="AL85" i="1"/>
  <c r="AL86" i="1"/>
  <c r="AL87" i="1"/>
  <c r="AN87" i="1"/>
  <c r="AO87" i="1"/>
  <c r="AL88" i="1"/>
  <c r="AL89" i="1"/>
  <c r="AL90" i="1"/>
  <c r="AL91" i="1"/>
  <c r="AN91" i="1"/>
  <c r="AO91" i="1"/>
  <c r="AL92" i="1"/>
  <c r="AL93" i="1"/>
  <c r="AL94" i="1"/>
  <c r="AL95" i="1"/>
  <c r="AN95" i="1"/>
  <c r="AO95" i="1"/>
  <c r="AL96" i="1"/>
  <c r="AL97" i="1"/>
  <c r="AL98" i="1"/>
  <c r="AL99" i="1"/>
  <c r="AN99" i="1"/>
  <c r="AO99" i="1"/>
  <c r="AL100" i="1"/>
  <c r="AL101" i="1"/>
  <c r="AL102" i="1"/>
  <c r="AL103" i="1"/>
  <c r="AN103" i="1"/>
  <c r="AO103" i="1"/>
  <c r="AL104" i="1"/>
  <c r="AL105" i="1"/>
  <c r="AL106" i="1"/>
  <c r="AL77" i="1"/>
  <c r="AN77" i="1"/>
  <c r="AN106" i="1"/>
  <c r="AO106" i="1"/>
  <c r="AN98" i="1"/>
  <c r="AO98" i="1"/>
  <c r="AN90" i="1"/>
  <c r="AO90" i="1"/>
  <c r="AN82" i="1"/>
  <c r="AO82" i="1"/>
  <c r="AN102" i="1"/>
  <c r="AO102" i="1"/>
  <c r="AN94" i="1"/>
  <c r="AO94" i="1"/>
  <c r="AN86" i="1"/>
  <c r="AO86" i="1"/>
  <c r="AN78" i="1"/>
  <c r="AO78" i="1"/>
  <c r="AN105" i="1"/>
  <c r="AO105" i="1"/>
  <c r="AN97" i="1"/>
  <c r="AO97" i="1"/>
  <c r="AN93" i="1"/>
  <c r="AO93" i="1"/>
  <c r="AN85" i="1"/>
  <c r="AO85" i="1"/>
  <c r="AN81" i="1"/>
  <c r="AO81" i="1"/>
  <c r="AN101" i="1"/>
  <c r="AO101" i="1"/>
  <c r="AN89" i="1"/>
  <c r="AO89" i="1"/>
  <c r="AN104" i="1"/>
  <c r="AO104" i="1"/>
  <c r="AN100" i="1"/>
  <c r="AO100" i="1"/>
  <c r="AN96" i="1"/>
  <c r="AO96" i="1"/>
  <c r="AN92" i="1"/>
  <c r="AO92" i="1"/>
  <c r="AN88" i="1"/>
  <c r="AO88" i="1"/>
  <c r="AN84" i="1"/>
  <c r="AN80" i="1"/>
  <c r="AO80" i="1"/>
  <c r="AO77" i="1"/>
  <c r="R4" i="1"/>
  <c r="S4" i="1"/>
  <c r="R5" i="1"/>
  <c r="S5" i="1"/>
  <c r="R6" i="1"/>
  <c r="S6" i="1"/>
  <c r="R7" i="1"/>
  <c r="S7" i="1"/>
  <c r="R8" i="1"/>
  <c r="S8" i="1"/>
  <c r="R9" i="1"/>
  <c r="S9" i="1"/>
  <c r="R10" i="1"/>
  <c r="S10" i="1"/>
  <c r="R11" i="1"/>
  <c r="S11" i="1"/>
  <c r="R12" i="1"/>
  <c r="S12" i="1"/>
  <c r="R13" i="1"/>
  <c r="S13" i="1"/>
  <c r="R14" i="1"/>
  <c r="S14" i="1"/>
  <c r="R15" i="1"/>
  <c r="S15" i="1"/>
  <c r="R16" i="1"/>
  <c r="S16" i="1"/>
  <c r="R17" i="1"/>
  <c r="S17" i="1"/>
  <c r="R18" i="1"/>
  <c r="S18" i="1"/>
  <c r="R19" i="1"/>
  <c r="S19" i="1"/>
  <c r="R20" i="1"/>
  <c r="S20" i="1"/>
  <c r="R21" i="1"/>
  <c r="S21" i="1"/>
  <c r="R22" i="1"/>
  <c r="S22" i="1"/>
  <c r="R23" i="1"/>
  <c r="S23" i="1"/>
  <c r="R24" i="1"/>
  <c r="S24" i="1"/>
  <c r="R25" i="1"/>
  <c r="S25" i="1"/>
  <c r="R26" i="1"/>
  <c r="S26" i="1"/>
  <c r="R27" i="1"/>
  <c r="S27" i="1"/>
  <c r="R28" i="1"/>
  <c r="S28" i="1"/>
  <c r="R29" i="1"/>
  <c r="S29" i="1"/>
  <c r="R30" i="1"/>
  <c r="S30" i="1"/>
  <c r="R31" i="1"/>
  <c r="S31" i="1"/>
  <c r="R32" i="1"/>
  <c r="S32" i="1"/>
  <c r="R33" i="1"/>
  <c r="S33" i="1"/>
  <c r="S34" i="1"/>
  <c r="AA21" i="1"/>
  <c r="AA22" i="1"/>
  <c r="AE4" i="1"/>
  <c r="AF4" i="1"/>
  <c r="AA19" i="1"/>
  <c r="AA18" i="1"/>
  <c r="AO84" i="1"/>
  <c r="AN107" i="1"/>
  <c r="AD107" i="1"/>
  <c r="AE10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41" i="1"/>
  <c r="AG47" i="1"/>
  <c r="AG46" i="1"/>
  <c r="AG45" i="1"/>
  <c r="AG44" i="1"/>
  <c r="AG43" i="1"/>
  <c r="AG42" i="1"/>
  <c r="AG50" i="1"/>
  <c r="AG49" i="1"/>
  <c r="AG48" i="1"/>
  <c r="AG60" i="1"/>
  <c r="AG59" i="1"/>
  <c r="AG58" i="1"/>
  <c r="AG57" i="1"/>
  <c r="AG56" i="1"/>
  <c r="AG55" i="1"/>
  <c r="AG54" i="1"/>
  <c r="AG53" i="1"/>
  <c r="AG52" i="1"/>
  <c r="AG51" i="1"/>
  <c r="AG61" i="1"/>
  <c r="AG62" i="1"/>
  <c r="AG63" i="1"/>
  <c r="AG69" i="1"/>
  <c r="AG68" i="1"/>
  <c r="AG64" i="1"/>
  <c r="AG40" i="1"/>
  <c r="AG5" i="1"/>
  <c r="AG4" i="1"/>
  <c r="AE23" i="1"/>
  <c r="AF23" i="1"/>
  <c r="AG23" i="1"/>
  <c r="AH23" i="1"/>
  <c r="AG6" i="1"/>
  <c r="AG9" i="1"/>
  <c r="AG8" i="1"/>
  <c r="AG7" i="1"/>
  <c r="AG10" i="1"/>
  <c r="AG13" i="1"/>
  <c r="AG12" i="1"/>
  <c r="AG11" i="1"/>
  <c r="AG15" i="1"/>
  <c r="AG14" i="1"/>
  <c r="AG21" i="1"/>
  <c r="AG20" i="1"/>
  <c r="AG19" i="1"/>
  <c r="AG18" i="1"/>
  <c r="AG17" i="1"/>
  <c r="AG16" i="1"/>
  <c r="AG22" i="1"/>
  <c r="AG26" i="1"/>
  <c r="AG25" i="1"/>
  <c r="AG24" i="1"/>
  <c r="AG28" i="1"/>
  <c r="AG27" i="1"/>
  <c r="AG33" i="1"/>
  <c r="AG32" i="1"/>
  <c r="AG31" i="1"/>
  <c r="AG30" i="1"/>
  <c r="AG29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AG77" i="1"/>
  <c r="AG107" i="1"/>
  <c r="AN110" i="1"/>
  <c r="AO107" i="1"/>
  <c r="AE31" i="1"/>
  <c r="AF31" i="1"/>
  <c r="AH31" i="1"/>
  <c r="AE19" i="1"/>
  <c r="AF19" i="1"/>
  <c r="AH19" i="1"/>
  <c r="AE27" i="1"/>
  <c r="AF27" i="1"/>
  <c r="AH27" i="1"/>
  <c r="AH4" i="1"/>
  <c r="AE30" i="1"/>
  <c r="AF30" i="1"/>
  <c r="AH30" i="1"/>
  <c r="AE26" i="1"/>
  <c r="AF26" i="1"/>
  <c r="AH26" i="1"/>
  <c r="AE22" i="1"/>
  <c r="AF22" i="1"/>
  <c r="AH22" i="1"/>
  <c r="AE18" i="1"/>
  <c r="AF18" i="1"/>
  <c r="AH18" i="1"/>
  <c r="AE14" i="1"/>
  <c r="AF14" i="1"/>
  <c r="AH14" i="1"/>
  <c r="AE10" i="1"/>
  <c r="AF10" i="1"/>
  <c r="AH10" i="1"/>
  <c r="AE6" i="1"/>
  <c r="AF6" i="1"/>
  <c r="AH6" i="1"/>
  <c r="AE15" i="1"/>
  <c r="AF15" i="1"/>
  <c r="AH15" i="1"/>
  <c r="AE11" i="1"/>
  <c r="AF11" i="1"/>
  <c r="AH11" i="1"/>
  <c r="AE7" i="1"/>
  <c r="AF7" i="1"/>
  <c r="AH7" i="1"/>
  <c r="AE33" i="1"/>
  <c r="AF33" i="1"/>
  <c r="AH33" i="1"/>
  <c r="AE29" i="1"/>
  <c r="AF29" i="1"/>
  <c r="AH29" i="1"/>
  <c r="AE25" i="1"/>
  <c r="AF25" i="1"/>
  <c r="AH25" i="1"/>
  <c r="AE21" i="1"/>
  <c r="AF21" i="1"/>
  <c r="AH21" i="1"/>
  <c r="AE17" i="1"/>
  <c r="AF17" i="1"/>
  <c r="AH17" i="1"/>
  <c r="AE13" i="1"/>
  <c r="AF13" i="1"/>
  <c r="AH13" i="1"/>
  <c r="AE9" i="1"/>
  <c r="AF9" i="1"/>
  <c r="AH9" i="1"/>
  <c r="AE5" i="1"/>
  <c r="AF5" i="1"/>
  <c r="AH5" i="1"/>
  <c r="AE32" i="1"/>
  <c r="AF32" i="1"/>
  <c r="AH32" i="1"/>
  <c r="AE28" i="1"/>
  <c r="AF28" i="1"/>
  <c r="AH28" i="1"/>
  <c r="AE24" i="1"/>
  <c r="AF24" i="1"/>
  <c r="AH24" i="1"/>
  <c r="AE20" i="1"/>
  <c r="AF20" i="1"/>
  <c r="AH20" i="1"/>
  <c r="AE16" i="1"/>
  <c r="AF16" i="1"/>
  <c r="AH16" i="1"/>
  <c r="AE12" i="1"/>
  <c r="AF12" i="1"/>
  <c r="AH12" i="1"/>
  <c r="AE8" i="1"/>
  <c r="AF8" i="1"/>
  <c r="AH8" i="1"/>
  <c r="AA48" i="1" a="1"/>
  <c r="AA52" i="1"/>
  <c r="AE45" i="1"/>
  <c r="AF45" i="1"/>
  <c r="AH45" i="1"/>
  <c r="AH36" i="1"/>
  <c r="AA49" i="1"/>
  <c r="AA50" i="1"/>
  <c r="AA51" i="1"/>
  <c r="AA48" i="1"/>
  <c r="Y5" i="1" a="1"/>
  <c r="Y5" i="1"/>
  <c r="AE55" i="1"/>
  <c r="AF55" i="1"/>
  <c r="AH55" i="1"/>
  <c r="AE52" i="1"/>
  <c r="AF52" i="1"/>
  <c r="AH52" i="1"/>
  <c r="AE46" i="1"/>
  <c r="AF46" i="1"/>
  <c r="AH46" i="1"/>
  <c r="AE48" i="1"/>
  <c r="AF48" i="1"/>
  <c r="AH48" i="1"/>
  <c r="AE60" i="1"/>
  <c r="AF60" i="1"/>
  <c r="AH60" i="1"/>
  <c r="AE57" i="1"/>
  <c r="AF57" i="1"/>
  <c r="AH57" i="1"/>
  <c r="AE62" i="1"/>
  <c r="AF62" i="1"/>
  <c r="AH62" i="1"/>
  <c r="AE41" i="1"/>
  <c r="AF41" i="1"/>
  <c r="AH41" i="1"/>
  <c r="AE63" i="1"/>
  <c r="AF63" i="1"/>
  <c r="AH63" i="1"/>
  <c r="AE47" i="1"/>
  <c r="AF47" i="1"/>
  <c r="AH47" i="1"/>
  <c r="AE40" i="1"/>
  <c r="AF40" i="1"/>
  <c r="AH40" i="1"/>
  <c r="AE54" i="1"/>
  <c r="AF54" i="1"/>
  <c r="AH54" i="1"/>
  <c r="AE68" i="1"/>
  <c r="AF68" i="1"/>
  <c r="AH68" i="1"/>
  <c r="AE49" i="1"/>
  <c r="AF49" i="1"/>
  <c r="AH49" i="1"/>
  <c r="AE67" i="1"/>
  <c r="AF67" i="1"/>
  <c r="AH67" i="1"/>
  <c r="AE51" i="1"/>
  <c r="AF51" i="1"/>
  <c r="AH51" i="1"/>
  <c r="AE44" i="1"/>
  <c r="AF44" i="1"/>
  <c r="AH44" i="1"/>
  <c r="AE58" i="1"/>
  <c r="AF58" i="1"/>
  <c r="AH58" i="1"/>
  <c r="AE42" i="1"/>
  <c r="AF42" i="1"/>
  <c r="AH42" i="1"/>
  <c r="AE69" i="1"/>
  <c r="AF69" i="1"/>
  <c r="AH69" i="1"/>
  <c r="AE53" i="1"/>
  <c r="AF53" i="1"/>
  <c r="AH53" i="1"/>
  <c r="AE64" i="1"/>
  <c r="AF64" i="1"/>
  <c r="AH64" i="1"/>
  <c r="AE59" i="1"/>
  <c r="AF59" i="1"/>
  <c r="AH59" i="1"/>
  <c r="AE43" i="1"/>
  <c r="AF43" i="1"/>
  <c r="AH43" i="1"/>
  <c r="AE66" i="1"/>
  <c r="AF66" i="1"/>
  <c r="AH66" i="1"/>
  <c r="AE50" i="1"/>
  <c r="AF50" i="1"/>
  <c r="AH50" i="1"/>
  <c r="AE56" i="1"/>
  <c r="AF56" i="1"/>
  <c r="AH56" i="1"/>
  <c r="AE61" i="1"/>
  <c r="AF61" i="1"/>
  <c r="AH61" i="1"/>
  <c r="Y6" i="1"/>
  <c r="Y7" i="1"/>
  <c r="Y8" i="1"/>
  <c r="Y9" i="1"/>
  <c r="Y10" i="1"/>
  <c r="AA53" i="1"/>
  <c r="AH72" i="1"/>
</calcChain>
</file>

<file path=xl/sharedStrings.xml><?xml version="1.0" encoding="utf-8"?>
<sst xmlns="http://schemas.openxmlformats.org/spreadsheetml/2006/main" count="112" uniqueCount="61">
  <si>
    <t>Pre Test</t>
  </si>
  <si>
    <t>No</t>
  </si>
  <si>
    <t>Nama</t>
  </si>
  <si>
    <t>Soal</t>
  </si>
  <si>
    <t>AFFANDY AHMAD ZAKARIA</t>
  </si>
  <si>
    <t>AMANDA SRI AGUSTIN</t>
  </si>
  <si>
    <t>ANISA RATNA NURJANAH</t>
  </si>
  <si>
    <t>BILQIS DEMMY NURALIFAH</t>
  </si>
  <si>
    <t>DEVI LUVIYANI</t>
  </si>
  <si>
    <t>FADIL FADLUROHMAN</t>
  </si>
  <si>
    <t>FIKRI MALIK ABDURRAHIM</t>
  </si>
  <si>
    <t>GADIS DIVIA ALMIS</t>
  </si>
  <si>
    <t>GREESELA RINDA AMELIA</t>
  </si>
  <si>
    <t>KEVIN PAIRUS</t>
  </si>
  <si>
    <t>MOETYA SILMI KAHHAL</t>
  </si>
  <si>
    <t>MUHAMMAD RIDHO PRASETYO</t>
  </si>
  <si>
    <t>NADIA AINI</t>
  </si>
  <si>
    <t>NAYLA SYAWALIA PUTRI</t>
  </si>
  <si>
    <t>NURUL AINA EKA SENJANI</t>
  </si>
  <si>
    <t>PANDU ROHIMAT</t>
  </si>
  <si>
    <t>RAKA ADITYA</t>
  </si>
  <si>
    <t>RESTU IRSA RADITYA</t>
  </si>
  <si>
    <t>REYSA SALSANABILA</t>
  </si>
  <si>
    <t>RIDHO MUHAMMAD FIRDAUS</t>
  </si>
  <si>
    <t>RIVKI MAULANA</t>
  </si>
  <si>
    <t>SANDI AHMAD RAMDHANI</t>
  </si>
  <si>
    <t>SHEILA SANDIRA PUTRIE</t>
  </si>
  <si>
    <t>SULTAN AKMAL FADILLAH</t>
  </si>
  <si>
    <t>YASINTA NUR YASFIIN</t>
  </si>
  <si>
    <t>ZAHRA NURAULIA AGUSTIN</t>
  </si>
  <si>
    <t>ZAHRA RAMADANI</t>
  </si>
  <si>
    <t>ZIDAN AL BUKHORI</t>
  </si>
  <si>
    <t>AYUMI SALSABILA</t>
  </si>
  <si>
    <t>Nilai</t>
  </si>
  <si>
    <t>Jumlah</t>
  </si>
  <si>
    <t>NURAVIAH</t>
  </si>
  <si>
    <t>interval</t>
  </si>
  <si>
    <t>Frekuensi</t>
  </si>
  <si>
    <t>rata rata</t>
  </si>
  <si>
    <t>rerata</t>
  </si>
  <si>
    <t>X1 - Rata</t>
  </si>
  <si>
    <t>(X1 - Rata)^</t>
  </si>
  <si>
    <t>X1</t>
  </si>
  <si>
    <t>z</t>
  </si>
  <si>
    <t>F(z)</t>
  </si>
  <si>
    <t>[F(z)-S(z)]</t>
  </si>
  <si>
    <t>S(z)</t>
  </si>
  <si>
    <t>SB</t>
  </si>
  <si>
    <t>L Max</t>
  </si>
  <si>
    <t>L Tabel</t>
  </si>
  <si>
    <t>0,161</t>
  </si>
  <si>
    <t>X2</t>
  </si>
  <si>
    <t>L Tabbel</t>
  </si>
  <si>
    <t>(X2 - X1)</t>
  </si>
  <si>
    <t>(X2 - X1)^2</t>
  </si>
  <si>
    <t>Jml</t>
  </si>
  <si>
    <t>me</t>
  </si>
  <si>
    <t>mo</t>
  </si>
  <si>
    <t>n-gain</t>
  </si>
  <si>
    <t>skor ideal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</si>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</sst>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0" borderId="0" xfId="0" applyNumberFormat="1" applyBorder="1"/>
    <xf numFmtId="1" fontId="0" fillId="0" borderId="0" xfId="0" applyNumberFormat="1"/>
    <xf numFmtId="164" fontId="0" fillId="0" borderId="0" xfId="0" applyNumberFormat="1"/>
    <xf numFmtId="1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0" xfId="0" applyNumberFormat="1"/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0" fillId="0" borderId="0" xfId="0" applyNumberFormat="1"/>
    <xf numFmtId="2" fontId="0" fillId="0" borderId="1" xfId="0" applyNumberFormat="1" applyBorder="1"/>
    <xf numFmtId="166" fontId="0" fillId="0" borderId="0" xfId="0" applyNumberFormat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18"/>
  <sheetViews>
    <sheetView tabSelected="1" topLeftCell="A51" zoomScale="70" zoomScaleNormal="70" workbookViewId="0">
      <selection activeCell="AG117" sqref="AG117"/>
    </sheetView>
  </sheetViews>
  <sheetFormatPr defaultRowHeight="15" x14ac:dyDescent="0.2"/>
  <cols>
    <col min="2" max="2" width="32.6875" customWidth="1"/>
    <col min="3" max="17" width="5.6484375" customWidth="1"/>
    <col min="20" max="20" width="12.5078125" customWidth="1"/>
    <col min="21" max="21" width="14.52734375" customWidth="1"/>
    <col min="22" max="22" width="7.80078125" customWidth="1"/>
    <col min="23" max="23" width="7.26171875" customWidth="1"/>
    <col min="24" max="24" width="17.08203125" customWidth="1"/>
    <col min="25" max="25" width="12.5078125" customWidth="1"/>
    <col min="27" max="27" width="12.5078125" customWidth="1"/>
    <col min="31" max="31" width="10.625" customWidth="1"/>
    <col min="32" max="32" width="11.56640625" customWidth="1"/>
    <col min="33" max="33" width="14.390625" customWidth="1"/>
    <col min="34" max="34" width="13.98828125" customWidth="1"/>
    <col min="38" max="38" width="13.046875" customWidth="1"/>
    <col min="39" max="39" width="11.56640625" customWidth="1"/>
  </cols>
  <sheetData>
    <row r="1" spans="1:34" x14ac:dyDescent="0.2">
      <c r="A1" t="s">
        <v>0</v>
      </c>
    </row>
    <row r="2" spans="1:34" x14ac:dyDescent="0.2">
      <c r="A2" s="31" t="s">
        <v>1</v>
      </c>
      <c r="B2" s="31" t="s">
        <v>2</v>
      </c>
      <c r="C2" s="31" t="s">
        <v>3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 t="s">
        <v>34</v>
      </c>
      <c r="S2" s="32" t="s">
        <v>33</v>
      </c>
      <c r="T2" s="30" t="s">
        <v>40</v>
      </c>
      <c r="U2" s="30" t="s">
        <v>41</v>
      </c>
    </row>
    <row r="3" spans="1:34" x14ac:dyDescent="0.2">
      <c r="A3" s="31"/>
      <c r="B3" s="31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0">
        <v>6</v>
      </c>
      <c r="I3" s="10">
        <v>7</v>
      </c>
      <c r="J3" s="10">
        <v>8</v>
      </c>
      <c r="K3" s="10">
        <v>9</v>
      </c>
      <c r="L3" s="10">
        <v>10</v>
      </c>
      <c r="M3" s="10">
        <v>11</v>
      </c>
      <c r="N3" s="10">
        <v>12</v>
      </c>
      <c r="O3" s="10">
        <v>13</v>
      </c>
      <c r="P3" s="10">
        <v>14</v>
      </c>
      <c r="Q3" s="10">
        <v>15</v>
      </c>
      <c r="R3" s="33"/>
      <c r="S3" s="33"/>
      <c r="T3" s="30"/>
      <c r="U3" s="30"/>
      <c r="AC3" s="16" t="s">
        <v>1</v>
      </c>
      <c r="AD3" s="16" t="s">
        <v>42</v>
      </c>
      <c r="AE3" s="16" t="s">
        <v>43</v>
      </c>
      <c r="AF3" s="16" t="s">
        <v>44</v>
      </c>
      <c r="AG3" s="16" t="s">
        <v>46</v>
      </c>
      <c r="AH3" s="16" t="s">
        <v>45</v>
      </c>
    </row>
    <row r="4" spans="1:34" x14ac:dyDescent="0.2">
      <c r="A4" s="2">
        <v>1</v>
      </c>
      <c r="B4" s="3" t="s">
        <v>4</v>
      </c>
      <c r="C4" s="2">
        <v>1</v>
      </c>
      <c r="D4" s="2">
        <v>0</v>
      </c>
      <c r="E4" s="2">
        <v>0</v>
      </c>
      <c r="F4" s="2">
        <v>0</v>
      </c>
      <c r="G4" s="2">
        <v>1</v>
      </c>
      <c r="H4" s="2">
        <v>1</v>
      </c>
      <c r="I4" s="2">
        <v>0</v>
      </c>
      <c r="J4" s="2">
        <v>1</v>
      </c>
      <c r="K4" s="2">
        <v>1</v>
      </c>
      <c r="L4" s="2">
        <v>1</v>
      </c>
      <c r="M4" s="2">
        <v>1</v>
      </c>
      <c r="N4" s="2">
        <v>0</v>
      </c>
      <c r="O4" s="2">
        <v>0</v>
      </c>
      <c r="P4" s="2">
        <v>1</v>
      </c>
      <c r="Q4" s="2">
        <v>1</v>
      </c>
      <c r="R4" s="2">
        <f t="shared" ref="R4" si="0">SUM(C4:Q4)</f>
        <v>9</v>
      </c>
      <c r="S4" s="6">
        <f t="shared" ref="S4" si="1">R4/15*100</f>
        <v>60</v>
      </c>
      <c r="T4" s="6">
        <f>S4-64</f>
        <v>-4</v>
      </c>
      <c r="U4" s="15">
        <f>T4^2</f>
        <v>16</v>
      </c>
      <c r="W4" s="34" t="s">
        <v>36</v>
      </c>
      <c r="X4" s="34"/>
      <c r="Y4" s="9" t="s">
        <v>37</v>
      </c>
      <c r="AC4" s="2">
        <v>1</v>
      </c>
      <c r="AD4" s="6">
        <v>13.333333333333334</v>
      </c>
      <c r="AE4" s="18">
        <f>(AD4-$AA$21)/$AA$22</f>
        <v>-2.171581397453421</v>
      </c>
      <c r="AF4" s="18">
        <f>NORMSDIST(AE4)</f>
        <v>1.4943625708734431E-2</v>
      </c>
      <c r="AG4" s="18">
        <f>IF(AD4=AD5,AG5,AC4/30)</f>
        <v>6.6666666666666666E-2</v>
      </c>
      <c r="AH4" s="19">
        <f>ABS(AF4-AG4)</f>
        <v>5.1723040957932231E-2</v>
      </c>
    </row>
    <row r="5" spans="1:34" x14ac:dyDescent="0.2">
      <c r="A5" s="2">
        <v>2</v>
      </c>
      <c r="B5" s="3" t="s">
        <v>5</v>
      </c>
      <c r="C5" s="2">
        <v>1</v>
      </c>
      <c r="D5" s="2">
        <v>1</v>
      </c>
      <c r="E5" s="2">
        <v>1</v>
      </c>
      <c r="F5" s="2">
        <v>1</v>
      </c>
      <c r="G5" s="2">
        <v>0</v>
      </c>
      <c r="H5" s="2">
        <v>1</v>
      </c>
      <c r="I5" s="2">
        <v>1</v>
      </c>
      <c r="J5" s="2">
        <v>0</v>
      </c>
      <c r="K5" s="2">
        <v>1</v>
      </c>
      <c r="L5" s="2">
        <v>1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f t="shared" ref="R5:R33" si="2">SUM(C5:Q5)</f>
        <v>8</v>
      </c>
      <c r="S5" s="6">
        <f t="shared" ref="S5:S33" si="3">R5/15*100</f>
        <v>53.333333333333336</v>
      </c>
      <c r="T5" s="6">
        <f t="shared" ref="T5:T33" si="4">S5-64</f>
        <v>-10.666666666666664</v>
      </c>
      <c r="U5" s="15">
        <f t="shared" ref="U5:U33" si="5">T5^2</f>
        <v>113.77777777777773</v>
      </c>
      <c r="W5" s="2">
        <v>91</v>
      </c>
      <c r="X5" s="2">
        <v>100</v>
      </c>
      <c r="Y5" s="5">
        <f t="array" ref="Y5:Y9">FREQUENCY(S4:S33,X5:X9)</f>
        <v>5</v>
      </c>
      <c r="AC5" s="2">
        <v>2</v>
      </c>
      <c r="AD5" s="6">
        <v>13.333333333333334</v>
      </c>
      <c r="AE5" s="18">
        <f t="shared" ref="AE5:AE33" si="6">(AD5-$AA$21)/$AA$22</f>
        <v>-2.171581397453421</v>
      </c>
      <c r="AF5" s="18">
        <f t="shared" ref="AF5:AF33" si="7">NORMSDIST(AE5)</f>
        <v>1.4943625708734431E-2</v>
      </c>
      <c r="AG5" s="18">
        <f t="shared" ref="AG5:AG33" si="8">IF(AD5=AD6,AG6,AC5/30)</f>
        <v>6.6666666666666666E-2</v>
      </c>
      <c r="AH5" s="19">
        <f t="shared" ref="AH5:AH33" si="9">ABS(AF5-AG5)</f>
        <v>5.1723040957932231E-2</v>
      </c>
    </row>
    <row r="6" spans="1:34" x14ac:dyDescent="0.2">
      <c r="A6" s="2">
        <v>3</v>
      </c>
      <c r="B6" s="3" t="s">
        <v>6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0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f t="shared" si="2"/>
        <v>14</v>
      </c>
      <c r="S6" s="6">
        <f t="shared" si="3"/>
        <v>93.333333333333329</v>
      </c>
      <c r="T6" s="6">
        <f t="shared" si="4"/>
        <v>29.333333333333329</v>
      </c>
      <c r="U6" s="15">
        <f t="shared" si="5"/>
        <v>860.44444444444412</v>
      </c>
      <c r="W6" s="2">
        <v>81</v>
      </c>
      <c r="X6" s="2">
        <v>90</v>
      </c>
      <c r="Y6" s="5">
        <v>2</v>
      </c>
      <c r="AC6" s="2">
        <v>3</v>
      </c>
      <c r="AD6" s="6">
        <v>20</v>
      </c>
      <c r="AE6" s="18">
        <f t="shared" si="6"/>
        <v>-1.8858470030516554</v>
      </c>
      <c r="AF6" s="18">
        <f t="shared" si="7"/>
        <v>2.9657787447025376E-2</v>
      </c>
      <c r="AG6" s="18">
        <f t="shared" si="8"/>
        <v>0.1</v>
      </c>
      <c r="AH6" s="19">
        <f t="shared" si="9"/>
        <v>7.0342212552974626E-2</v>
      </c>
    </row>
    <row r="7" spans="1:34" x14ac:dyDescent="0.2">
      <c r="A7" s="2">
        <v>4</v>
      </c>
      <c r="B7" s="3" t="s">
        <v>7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0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f t="shared" si="2"/>
        <v>14</v>
      </c>
      <c r="S7" s="6">
        <f t="shared" si="3"/>
        <v>93.333333333333329</v>
      </c>
      <c r="T7" s="6">
        <f t="shared" si="4"/>
        <v>29.333333333333329</v>
      </c>
      <c r="U7" s="15">
        <f t="shared" si="5"/>
        <v>860.44444444444412</v>
      </c>
      <c r="W7" s="2">
        <v>71</v>
      </c>
      <c r="X7" s="2">
        <v>80</v>
      </c>
      <c r="Y7" s="5">
        <v>5</v>
      </c>
      <c r="AC7" s="2">
        <v>4</v>
      </c>
      <c r="AD7" s="6">
        <v>40</v>
      </c>
      <c r="AE7" s="18">
        <f t="shared" si="6"/>
        <v>-1.0286438198463577</v>
      </c>
      <c r="AF7" s="18">
        <f t="shared" si="7"/>
        <v>0.15182353926363903</v>
      </c>
      <c r="AG7" s="18">
        <f t="shared" si="8"/>
        <v>0.2</v>
      </c>
      <c r="AH7" s="19">
        <f t="shared" si="9"/>
        <v>4.8176460736360976E-2</v>
      </c>
    </row>
    <row r="8" spans="1:34" x14ac:dyDescent="0.2">
      <c r="A8" s="2">
        <v>5</v>
      </c>
      <c r="B8" s="3" t="s">
        <v>8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0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f t="shared" si="2"/>
        <v>14</v>
      </c>
      <c r="S8" s="6">
        <f t="shared" si="3"/>
        <v>93.333333333333329</v>
      </c>
      <c r="T8" s="6">
        <f t="shared" si="4"/>
        <v>29.333333333333329</v>
      </c>
      <c r="U8" s="15">
        <f t="shared" si="5"/>
        <v>860.44444444444412</v>
      </c>
      <c r="W8" s="2">
        <v>61</v>
      </c>
      <c r="X8" s="2">
        <v>70</v>
      </c>
      <c r="Y8" s="5">
        <v>6</v>
      </c>
      <c r="AA8" s="13">
        <f>SUM(AD4:AD15)</f>
        <v>493.33333333333331</v>
      </c>
      <c r="AC8" s="2">
        <v>5</v>
      </c>
      <c r="AD8" s="6">
        <v>40</v>
      </c>
      <c r="AE8" s="18">
        <f t="shared" si="6"/>
        <v>-1.0286438198463577</v>
      </c>
      <c r="AF8" s="18">
        <f t="shared" si="7"/>
        <v>0.15182353926363903</v>
      </c>
      <c r="AG8" s="18">
        <f t="shared" si="8"/>
        <v>0.2</v>
      </c>
      <c r="AH8" s="19">
        <f t="shared" si="9"/>
        <v>4.8176460736360976E-2</v>
      </c>
    </row>
    <row r="9" spans="1:34" x14ac:dyDescent="0.2">
      <c r="A9" s="2">
        <v>6</v>
      </c>
      <c r="B9" s="3" t="s">
        <v>9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0</v>
      </c>
      <c r="J9" s="2">
        <v>1</v>
      </c>
      <c r="K9" s="2">
        <v>1</v>
      </c>
      <c r="L9" s="2">
        <v>0</v>
      </c>
      <c r="M9" s="2">
        <v>0</v>
      </c>
      <c r="N9" s="2">
        <v>0</v>
      </c>
      <c r="O9" s="2">
        <v>0</v>
      </c>
      <c r="P9" s="2">
        <v>1</v>
      </c>
      <c r="Q9" s="2">
        <v>1</v>
      </c>
      <c r="R9" s="2">
        <f t="shared" si="2"/>
        <v>10</v>
      </c>
      <c r="S9" s="6">
        <f t="shared" si="3"/>
        <v>66.666666666666657</v>
      </c>
      <c r="T9" s="6">
        <f t="shared" si="4"/>
        <v>2.6666666666666572</v>
      </c>
      <c r="U9" s="15">
        <f t="shared" si="5"/>
        <v>7.111111111111061</v>
      </c>
      <c r="W9" s="2">
        <v>0</v>
      </c>
      <c r="X9" s="2">
        <v>60</v>
      </c>
      <c r="Y9" s="5">
        <v>12</v>
      </c>
      <c r="AC9" s="2">
        <v>6</v>
      </c>
      <c r="AD9" s="6">
        <v>40</v>
      </c>
      <c r="AE9" s="18">
        <f t="shared" si="6"/>
        <v>-1.0286438198463577</v>
      </c>
      <c r="AF9" s="18">
        <f t="shared" si="7"/>
        <v>0.15182353926363903</v>
      </c>
      <c r="AG9" s="18">
        <f t="shared" si="8"/>
        <v>0.2</v>
      </c>
      <c r="AH9" s="19">
        <f t="shared" si="9"/>
        <v>4.8176460736360976E-2</v>
      </c>
    </row>
    <row r="10" spans="1:34" x14ac:dyDescent="0.2">
      <c r="A10" s="2">
        <v>7</v>
      </c>
      <c r="B10" s="3" t="s">
        <v>10</v>
      </c>
      <c r="C10" s="2">
        <v>1</v>
      </c>
      <c r="D10" s="2">
        <v>0</v>
      </c>
      <c r="E10" s="2">
        <v>0</v>
      </c>
      <c r="F10" s="2">
        <v>0</v>
      </c>
      <c r="G10" s="2">
        <v>1</v>
      </c>
      <c r="H10" s="2">
        <v>1</v>
      </c>
      <c r="I10" s="2">
        <v>0</v>
      </c>
      <c r="J10" s="2">
        <v>1</v>
      </c>
      <c r="K10" s="2">
        <v>1</v>
      </c>
      <c r="L10" s="2">
        <v>1</v>
      </c>
      <c r="M10" s="2">
        <v>1</v>
      </c>
      <c r="N10" s="2">
        <v>0</v>
      </c>
      <c r="O10" s="2">
        <v>1</v>
      </c>
      <c r="P10" s="2">
        <v>1</v>
      </c>
      <c r="Q10" s="2">
        <v>1</v>
      </c>
      <c r="R10" s="2">
        <f t="shared" si="2"/>
        <v>10</v>
      </c>
      <c r="S10" s="6">
        <f t="shared" si="3"/>
        <v>66.666666666666657</v>
      </c>
      <c r="T10" s="6">
        <f t="shared" si="4"/>
        <v>2.6666666666666572</v>
      </c>
      <c r="U10" s="15">
        <f t="shared" si="5"/>
        <v>7.111111111111061</v>
      </c>
      <c r="W10" s="1"/>
      <c r="X10" s="1"/>
      <c r="Y10" s="5">
        <f>SUM(Y5:Y9)</f>
        <v>30</v>
      </c>
      <c r="AC10" s="2">
        <v>7</v>
      </c>
      <c r="AD10" s="6">
        <v>46.666666666666664</v>
      </c>
      <c r="AE10" s="18">
        <f t="shared" si="6"/>
        <v>-0.74290942544459193</v>
      </c>
      <c r="AF10" s="18">
        <f t="shared" si="7"/>
        <v>0.2287682594278023</v>
      </c>
      <c r="AG10" s="18">
        <f t="shared" si="8"/>
        <v>0.23333333333333334</v>
      </c>
      <c r="AH10" s="19">
        <f t="shared" si="9"/>
        <v>4.5650739055310419E-3</v>
      </c>
    </row>
    <row r="11" spans="1:34" x14ac:dyDescent="0.2">
      <c r="A11" s="2">
        <v>8</v>
      </c>
      <c r="B11" s="3" t="s">
        <v>11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0</v>
      </c>
      <c r="J11" s="2">
        <v>1</v>
      </c>
      <c r="K11" s="2">
        <v>1</v>
      </c>
      <c r="L11" s="2">
        <v>1</v>
      </c>
      <c r="M11" s="2">
        <v>1</v>
      </c>
      <c r="N11" s="2">
        <v>1</v>
      </c>
      <c r="O11" s="2">
        <v>1</v>
      </c>
      <c r="P11" s="2">
        <v>1</v>
      </c>
      <c r="Q11" s="2">
        <v>1</v>
      </c>
      <c r="R11" s="2">
        <f t="shared" si="2"/>
        <v>14</v>
      </c>
      <c r="S11" s="6">
        <f t="shared" si="3"/>
        <v>93.333333333333329</v>
      </c>
      <c r="T11" s="6">
        <f t="shared" si="4"/>
        <v>29.333333333333329</v>
      </c>
      <c r="U11" s="15">
        <f t="shared" si="5"/>
        <v>860.44444444444412</v>
      </c>
      <c r="AA11">
        <f>AA8/12</f>
        <v>41.111111111111107</v>
      </c>
      <c r="AC11" s="2">
        <v>8</v>
      </c>
      <c r="AD11" s="6">
        <v>53.333333333333336</v>
      </c>
      <c r="AE11" s="18">
        <f t="shared" si="6"/>
        <v>-0.45717503104282592</v>
      </c>
      <c r="AF11" s="18">
        <f t="shared" si="7"/>
        <v>0.32377262186152234</v>
      </c>
      <c r="AG11" s="18">
        <f t="shared" si="8"/>
        <v>0.33333333333333331</v>
      </c>
      <c r="AH11" s="19">
        <f t="shared" si="9"/>
        <v>9.5607114718109787E-3</v>
      </c>
    </row>
    <row r="12" spans="1:34" x14ac:dyDescent="0.2">
      <c r="A12" s="2">
        <v>9</v>
      </c>
      <c r="B12" s="3" t="s">
        <v>12</v>
      </c>
      <c r="C12" s="2">
        <v>1</v>
      </c>
      <c r="D12" s="2">
        <v>0</v>
      </c>
      <c r="E12" s="2">
        <v>1</v>
      </c>
      <c r="F12" s="2">
        <v>1</v>
      </c>
      <c r="G12" s="2">
        <v>0</v>
      </c>
      <c r="H12" s="2">
        <v>0</v>
      </c>
      <c r="I12" s="2">
        <v>0</v>
      </c>
      <c r="J12" s="2">
        <v>1</v>
      </c>
      <c r="K12" s="2">
        <v>0</v>
      </c>
      <c r="L12" s="2">
        <v>1</v>
      </c>
      <c r="M12" s="2">
        <v>1</v>
      </c>
      <c r="N12" s="2">
        <v>1</v>
      </c>
      <c r="O12" s="2">
        <v>1</v>
      </c>
      <c r="P12" s="2">
        <v>0</v>
      </c>
      <c r="Q12" s="2">
        <v>0</v>
      </c>
      <c r="R12" s="2">
        <f t="shared" si="2"/>
        <v>8</v>
      </c>
      <c r="S12" s="6">
        <f t="shared" si="3"/>
        <v>53.333333333333336</v>
      </c>
      <c r="T12" s="6">
        <f t="shared" si="4"/>
        <v>-10.666666666666664</v>
      </c>
      <c r="U12" s="15">
        <f t="shared" si="5"/>
        <v>113.77777777777773</v>
      </c>
      <c r="AA12" s="25"/>
      <c r="AC12" s="2">
        <v>9</v>
      </c>
      <c r="AD12" s="6">
        <v>53.333333333333336</v>
      </c>
      <c r="AE12" s="18">
        <f t="shared" si="6"/>
        <v>-0.45717503104282592</v>
      </c>
      <c r="AF12" s="18">
        <f t="shared" si="7"/>
        <v>0.32377262186152234</v>
      </c>
      <c r="AG12" s="18">
        <f t="shared" si="8"/>
        <v>0.33333333333333331</v>
      </c>
      <c r="AH12" s="19">
        <f t="shared" si="9"/>
        <v>9.5607114718109787E-3</v>
      </c>
    </row>
    <row r="13" spans="1:34" x14ac:dyDescent="0.2">
      <c r="A13" s="2">
        <v>10</v>
      </c>
      <c r="B13" s="3" t="s">
        <v>13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0</v>
      </c>
      <c r="J13" s="2">
        <v>1</v>
      </c>
      <c r="K13" s="2">
        <v>1</v>
      </c>
      <c r="L13" s="2">
        <v>1</v>
      </c>
      <c r="M13" s="2">
        <v>1</v>
      </c>
      <c r="N13" s="2">
        <v>0</v>
      </c>
      <c r="O13" s="2">
        <v>0</v>
      </c>
      <c r="P13" s="2">
        <v>1</v>
      </c>
      <c r="Q13" s="2">
        <v>1</v>
      </c>
      <c r="R13" s="2">
        <f t="shared" si="2"/>
        <v>12</v>
      </c>
      <c r="S13" s="6">
        <f t="shared" si="3"/>
        <v>80</v>
      </c>
      <c r="T13" s="6">
        <f t="shared" si="4"/>
        <v>16</v>
      </c>
      <c r="U13" s="15">
        <f t="shared" si="5"/>
        <v>256</v>
      </c>
      <c r="AC13" s="2">
        <v>10</v>
      </c>
      <c r="AD13" s="6">
        <v>53.333333333333336</v>
      </c>
      <c r="AE13" s="18">
        <f t="shared" si="6"/>
        <v>-0.45717503104282592</v>
      </c>
      <c r="AF13" s="18">
        <f t="shared" si="7"/>
        <v>0.32377262186152234</v>
      </c>
      <c r="AG13" s="18">
        <f t="shared" si="8"/>
        <v>0.33333333333333331</v>
      </c>
      <c r="AH13" s="19">
        <f t="shared" si="9"/>
        <v>9.5607114718109787E-3</v>
      </c>
    </row>
    <row r="14" spans="1:34" x14ac:dyDescent="0.2">
      <c r="A14" s="2">
        <v>11</v>
      </c>
      <c r="B14" s="3" t="s">
        <v>14</v>
      </c>
      <c r="C14" s="2">
        <v>1</v>
      </c>
      <c r="D14" s="2">
        <v>0</v>
      </c>
      <c r="E14" s="2">
        <v>1</v>
      </c>
      <c r="F14" s="2">
        <v>1</v>
      </c>
      <c r="G14" s="2">
        <v>0</v>
      </c>
      <c r="H14" s="2">
        <v>1</v>
      </c>
      <c r="I14" s="2">
        <v>0</v>
      </c>
      <c r="J14" s="2">
        <v>1</v>
      </c>
      <c r="K14" s="2">
        <v>0</v>
      </c>
      <c r="L14" s="2">
        <v>1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f t="shared" si="2"/>
        <v>6</v>
      </c>
      <c r="S14" s="6">
        <f t="shared" si="3"/>
        <v>40</v>
      </c>
      <c r="T14" s="6">
        <f t="shared" si="4"/>
        <v>-24</v>
      </c>
      <c r="U14" s="15">
        <f t="shared" si="5"/>
        <v>576</v>
      </c>
      <c r="AC14" s="2">
        <v>11</v>
      </c>
      <c r="AD14" s="6">
        <v>60</v>
      </c>
      <c r="AE14" s="18">
        <f t="shared" si="6"/>
        <v>-0.17144063664106013</v>
      </c>
      <c r="AF14" s="18">
        <f t="shared" si="7"/>
        <v>0.43193865216328253</v>
      </c>
      <c r="AG14" s="18">
        <f t="shared" si="8"/>
        <v>0.4</v>
      </c>
      <c r="AH14" s="19">
        <f t="shared" si="9"/>
        <v>3.193865216328251E-2</v>
      </c>
    </row>
    <row r="15" spans="1:34" x14ac:dyDescent="0.2">
      <c r="A15" s="2">
        <v>12</v>
      </c>
      <c r="B15" s="3" t="s">
        <v>15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v>0</v>
      </c>
      <c r="J15" s="2">
        <v>1</v>
      </c>
      <c r="K15" s="2">
        <v>1</v>
      </c>
      <c r="L15" s="2">
        <v>1</v>
      </c>
      <c r="M15" s="2">
        <v>1</v>
      </c>
      <c r="N15" s="2">
        <v>0</v>
      </c>
      <c r="O15" s="2">
        <v>0</v>
      </c>
      <c r="P15" s="2">
        <v>1</v>
      </c>
      <c r="Q15" s="2">
        <v>1</v>
      </c>
      <c r="R15" s="2">
        <f t="shared" si="2"/>
        <v>12</v>
      </c>
      <c r="S15" s="6">
        <f t="shared" si="3"/>
        <v>80</v>
      </c>
      <c r="T15" s="6">
        <f t="shared" si="4"/>
        <v>16</v>
      </c>
      <c r="U15" s="15">
        <f t="shared" si="5"/>
        <v>256</v>
      </c>
      <c r="AC15" s="2">
        <v>12</v>
      </c>
      <c r="AD15" s="6">
        <v>60</v>
      </c>
      <c r="AE15" s="18">
        <f t="shared" si="6"/>
        <v>-0.17144063664106013</v>
      </c>
      <c r="AF15" s="18">
        <f t="shared" si="7"/>
        <v>0.43193865216328253</v>
      </c>
      <c r="AG15" s="18">
        <f t="shared" si="8"/>
        <v>0.4</v>
      </c>
      <c r="AH15" s="19">
        <f t="shared" si="9"/>
        <v>3.193865216328251E-2</v>
      </c>
    </row>
    <row r="16" spans="1:34" x14ac:dyDescent="0.2">
      <c r="A16" s="2">
        <v>13</v>
      </c>
      <c r="B16" s="3" t="s">
        <v>16</v>
      </c>
      <c r="C16" s="2">
        <v>1</v>
      </c>
      <c r="D16" s="2">
        <v>0</v>
      </c>
      <c r="E16" s="2">
        <v>1</v>
      </c>
      <c r="F16" s="2">
        <v>1</v>
      </c>
      <c r="G16" s="2">
        <v>0</v>
      </c>
      <c r="H16" s="2">
        <v>1</v>
      </c>
      <c r="I16" s="2">
        <v>0</v>
      </c>
      <c r="J16" s="2">
        <v>1</v>
      </c>
      <c r="K16" s="2">
        <v>1</v>
      </c>
      <c r="L16" s="2">
        <v>1</v>
      </c>
      <c r="M16" s="2">
        <v>0</v>
      </c>
      <c r="N16" s="2">
        <v>1</v>
      </c>
      <c r="O16" s="2">
        <v>1</v>
      </c>
      <c r="P16" s="2">
        <v>0</v>
      </c>
      <c r="Q16" s="2">
        <v>0</v>
      </c>
      <c r="R16" s="2">
        <f t="shared" si="2"/>
        <v>9</v>
      </c>
      <c r="S16" s="6">
        <f t="shared" si="3"/>
        <v>60</v>
      </c>
      <c r="T16" s="6">
        <f t="shared" si="4"/>
        <v>-4</v>
      </c>
      <c r="U16" s="15">
        <f t="shared" si="5"/>
        <v>16</v>
      </c>
      <c r="AC16" s="2">
        <v>13</v>
      </c>
      <c r="AD16" s="6">
        <v>66.666666666666657</v>
      </c>
      <c r="AE16" s="18">
        <f t="shared" si="6"/>
        <v>0.11429375776070533</v>
      </c>
      <c r="AF16" s="18">
        <f t="shared" si="7"/>
        <v>0.54549753467007767</v>
      </c>
      <c r="AG16" s="18">
        <f t="shared" si="8"/>
        <v>0.6</v>
      </c>
      <c r="AH16" s="19">
        <f t="shared" si="9"/>
        <v>5.4502465329922312E-2</v>
      </c>
    </row>
    <row r="17" spans="1:34" x14ac:dyDescent="0.2">
      <c r="A17" s="2">
        <v>14</v>
      </c>
      <c r="B17" s="3" t="s">
        <v>17</v>
      </c>
      <c r="C17" s="2">
        <v>1</v>
      </c>
      <c r="D17" s="2">
        <v>1</v>
      </c>
      <c r="E17" s="2">
        <v>1</v>
      </c>
      <c r="F17" s="2">
        <v>1</v>
      </c>
      <c r="G17" s="2">
        <v>0</v>
      </c>
      <c r="H17" s="2">
        <v>1</v>
      </c>
      <c r="I17" s="2">
        <v>1</v>
      </c>
      <c r="J17" s="2">
        <v>0</v>
      </c>
      <c r="K17" s="2">
        <v>1</v>
      </c>
      <c r="L17" s="2">
        <v>1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f t="shared" si="2"/>
        <v>8</v>
      </c>
      <c r="S17" s="6">
        <f t="shared" si="3"/>
        <v>53.333333333333336</v>
      </c>
      <c r="T17" s="6">
        <f t="shared" si="4"/>
        <v>-10.666666666666664</v>
      </c>
      <c r="U17" s="15">
        <f t="shared" si="5"/>
        <v>113.77777777777773</v>
      </c>
      <c r="AC17" s="2">
        <v>14</v>
      </c>
      <c r="AD17" s="6">
        <v>66.666666666666657</v>
      </c>
      <c r="AE17" s="18">
        <f t="shared" si="6"/>
        <v>0.11429375776070533</v>
      </c>
      <c r="AF17" s="18">
        <f t="shared" si="7"/>
        <v>0.54549753467007767</v>
      </c>
      <c r="AG17" s="18">
        <f t="shared" si="8"/>
        <v>0.6</v>
      </c>
      <c r="AH17" s="19">
        <f t="shared" si="9"/>
        <v>5.4502465329922312E-2</v>
      </c>
    </row>
    <row r="18" spans="1:34" x14ac:dyDescent="0.2">
      <c r="A18" s="2">
        <v>15</v>
      </c>
      <c r="B18" s="3" t="s">
        <v>18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0</v>
      </c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0</v>
      </c>
      <c r="P18" s="2">
        <v>1</v>
      </c>
      <c r="Q18" s="2">
        <v>1</v>
      </c>
      <c r="R18" s="2">
        <f t="shared" si="2"/>
        <v>13</v>
      </c>
      <c r="S18" s="6">
        <f t="shared" si="3"/>
        <v>86.666666666666671</v>
      </c>
      <c r="T18" s="6">
        <f t="shared" si="4"/>
        <v>22.666666666666671</v>
      </c>
      <c r="U18" s="15">
        <f t="shared" si="5"/>
        <v>513.77777777777794</v>
      </c>
      <c r="Z18" t="s">
        <v>56</v>
      </c>
      <c r="AA18" s="13">
        <f>MEDIAN(S4:S33)</f>
        <v>66.666666666666657</v>
      </c>
      <c r="AC18" s="2">
        <v>15</v>
      </c>
      <c r="AD18" s="6">
        <v>66.666666666666657</v>
      </c>
      <c r="AE18" s="18">
        <f t="shared" si="6"/>
        <v>0.11429375776070533</v>
      </c>
      <c r="AF18" s="18">
        <f t="shared" si="7"/>
        <v>0.54549753467007767</v>
      </c>
      <c r="AG18" s="18">
        <f t="shared" si="8"/>
        <v>0.6</v>
      </c>
      <c r="AH18" s="19">
        <f t="shared" si="9"/>
        <v>5.4502465329922312E-2</v>
      </c>
    </row>
    <row r="19" spans="1:34" x14ac:dyDescent="0.2">
      <c r="A19" s="2">
        <v>16</v>
      </c>
      <c r="B19" s="3" t="s">
        <v>19</v>
      </c>
      <c r="C19" s="2">
        <v>1</v>
      </c>
      <c r="D19" s="2">
        <v>1</v>
      </c>
      <c r="E19" s="2">
        <v>0</v>
      </c>
      <c r="F19" s="2">
        <v>1</v>
      </c>
      <c r="G19" s="2">
        <v>1</v>
      </c>
      <c r="H19" s="2">
        <v>1</v>
      </c>
      <c r="I19" s="2">
        <v>0</v>
      </c>
      <c r="J19" s="2">
        <v>0</v>
      </c>
      <c r="K19" s="2">
        <v>1</v>
      </c>
      <c r="L19" s="2">
        <v>1</v>
      </c>
      <c r="M19" s="2">
        <v>1</v>
      </c>
      <c r="N19" s="2">
        <v>0</v>
      </c>
      <c r="O19" s="2">
        <v>0</v>
      </c>
      <c r="P19" s="2">
        <v>1</v>
      </c>
      <c r="Q19" s="2">
        <v>1</v>
      </c>
      <c r="R19" s="2">
        <f t="shared" si="2"/>
        <v>10</v>
      </c>
      <c r="S19" s="6">
        <f t="shared" si="3"/>
        <v>66.666666666666657</v>
      </c>
      <c r="T19" s="6">
        <f t="shared" si="4"/>
        <v>2.6666666666666572</v>
      </c>
      <c r="U19" s="15">
        <f t="shared" si="5"/>
        <v>7.111111111111061</v>
      </c>
      <c r="Z19" t="s">
        <v>57</v>
      </c>
      <c r="AA19" s="13">
        <f>MODE(S4:S33)</f>
        <v>66.666666666666657</v>
      </c>
      <c r="AC19" s="2">
        <v>16</v>
      </c>
      <c r="AD19" s="6">
        <v>66.666666666666657</v>
      </c>
      <c r="AE19" s="18">
        <f t="shared" si="6"/>
        <v>0.11429375776070533</v>
      </c>
      <c r="AF19" s="18">
        <f t="shared" si="7"/>
        <v>0.54549753467007767</v>
      </c>
      <c r="AG19" s="18">
        <f t="shared" si="8"/>
        <v>0.6</v>
      </c>
      <c r="AH19" s="19">
        <f t="shared" si="9"/>
        <v>5.4502465329922312E-2</v>
      </c>
    </row>
    <row r="20" spans="1:34" x14ac:dyDescent="0.2">
      <c r="A20" s="2">
        <v>17</v>
      </c>
      <c r="B20" s="3" t="s">
        <v>20</v>
      </c>
      <c r="C20" s="2">
        <v>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1</v>
      </c>
      <c r="O20" s="2">
        <v>0</v>
      </c>
      <c r="P20" s="2">
        <v>0</v>
      </c>
      <c r="Q20" s="2">
        <v>0</v>
      </c>
      <c r="R20" s="2">
        <f t="shared" si="2"/>
        <v>2</v>
      </c>
      <c r="S20" s="6">
        <f t="shared" si="3"/>
        <v>13.333333333333334</v>
      </c>
      <c r="T20" s="6">
        <f t="shared" si="4"/>
        <v>-50.666666666666664</v>
      </c>
      <c r="U20" s="15">
        <f t="shared" si="5"/>
        <v>2567.1111111111109</v>
      </c>
      <c r="AA20" s="13"/>
      <c r="AC20" s="2">
        <v>17</v>
      </c>
      <c r="AD20" s="6">
        <v>66.666666666666657</v>
      </c>
      <c r="AE20" s="18">
        <f t="shared" si="6"/>
        <v>0.11429375776070533</v>
      </c>
      <c r="AF20" s="18">
        <f t="shared" si="7"/>
        <v>0.54549753467007767</v>
      </c>
      <c r="AG20" s="18">
        <f t="shared" si="8"/>
        <v>0.6</v>
      </c>
      <c r="AH20" s="19">
        <f t="shared" si="9"/>
        <v>5.4502465329922312E-2</v>
      </c>
    </row>
    <row r="21" spans="1:34" x14ac:dyDescent="0.2">
      <c r="A21" s="2">
        <v>18</v>
      </c>
      <c r="B21" s="3" t="s">
        <v>21</v>
      </c>
      <c r="C21" s="2">
        <v>1</v>
      </c>
      <c r="D21" s="2">
        <v>0</v>
      </c>
      <c r="E21" s="2">
        <v>1</v>
      </c>
      <c r="F21" s="2">
        <v>0</v>
      </c>
      <c r="G21" s="2">
        <v>1</v>
      </c>
      <c r="H21" s="2">
        <v>1</v>
      </c>
      <c r="I21" s="2">
        <v>0</v>
      </c>
      <c r="J21" s="2">
        <v>1</v>
      </c>
      <c r="K21" s="2">
        <v>1</v>
      </c>
      <c r="L21" s="2">
        <v>1</v>
      </c>
      <c r="M21" s="2">
        <v>1</v>
      </c>
      <c r="N21" s="2">
        <v>0</v>
      </c>
      <c r="O21" s="2">
        <v>0</v>
      </c>
      <c r="P21" s="2">
        <v>1</v>
      </c>
      <c r="Q21" s="2">
        <v>1</v>
      </c>
      <c r="R21" s="2">
        <f t="shared" si="2"/>
        <v>10</v>
      </c>
      <c r="S21" s="6">
        <f t="shared" si="3"/>
        <v>66.666666666666657</v>
      </c>
      <c r="T21" s="6">
        <f t="shared" si="4"/>
        <v>2.6666666666666572</v>
      </c>
      <c r="U21" s="15">
        <f t="shared" si="5"/>
        <v>7.111111111111061</v>
      </c>
      <c r="X21" s="13"/>
      <c r="Z21" t="s">
        <v>38</v>
      </c>
      <c r="AA21">
        <f>S34/30</f>
        <v>64.000000000000014</v>
      </c>
      <c r="AC21" s="2">
        <v>18</v>
      </c>
      <c r="AD21" s="6">
        <v>66.666666666666657</v>
      </c>
      <c r="AE21" s="18">
        <f t="shared" si="6"/>
        <v>0.11429375776070533</v>
      </c>
      <c r="AF21" s="18">
        <f t="shared" si="7"/>
        <v>0.54549753467007767</v>
      </c>
      <c r="AG21" s="18">
        <f t="shared" si="8"/>
        <v>0.6</v>
      </c>
      <c r="AH21" s="19">
        <f t="shared" si="9"/>
        <v>5.4502465329922312E-2</v>
      </c>
    </row>
    <row r="22" spans="1:34" x14ac:dyDescent="0.2">
      <c r="A22" s="2">
        <v>19</v>
      </c>
      <c r="B22" s="3" t="s">
        <v>22</v>
      </c>
      <c r="C22" s="2">
        <v>1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0</v>
      </c>
      <c r="J22" s="2">
        <v>1</v>
      </c>
      <c r="K22" s="2">
        <v>1</v>
      </c>
      <c r="L22" s="2">
        <v>1</v>
      </c>
      <c r="M22" s="2">
        <v>1</v>
      </c>
      <c r="N22" s="2">
        <v>1</v>
      </c>
      <c r="O22" s="2">
        <v>1</v>
      </c>
      <c r="P22" s="2">
        <v>0</v>
      </c>
      <c r="Q22" s="2">
        <v>0</v>
      </c>
      <c r="R22" s="2">
        <f t="shared" si="2"/>
        <v>12</v>
      </c>
      <c r="S22" s="6">
        <f t="shared" si="3"/>
        <v>80</v>
      </c>
      <c r="T22" s="6">
        <f t="shared" si="4"/>
        <v>16</v>
      </c>
      <c r="U22" s="15">
        <f t="shared" si="5"/>
        <v>256</v>
      </c>
      <c r="Z22" t="s">
        <v>47</v>
      </c>
      <c r="AA22" s="17">
        <f>STDEV(AD4:AD33)</f>
        <v>23.331691239427023</v>
      </c>
      <c r="AC22" s="2">
        <v>19</v>
      </c>
      <c r="AD22" s="6">
        <v>73.333333333333329</v>
      </c>
      <c r="AE22" s="18">
        <f t="shared" si="6"/>
        <v>0.4000281521624714</v>
      </c>
      <c r="AF22" s="18">
        <f t="shared" si="7"/>
        <v>0.65543210915277217</v>
      </c>
      <c r="AG22" s="18">
        <f t="shared" si="8"/>
        <v>0.66666666666666663</v>
      </c>
      <c r="AH22" s="19">
        <f t="shared" si="9"/>
        <v>1.1234557513894461E-2</v>
      </c>
    </row>
    <row r="23" spans="1:34" x14ac:dyDescent="0.2">
      <c r="A23" s="2">
        <v>20</v>
      </c>
      <c r="B23" s="3" t="s">
        <v>23</v>
      </c>
      <c r="C23" s="2">
        <v>0</v>
      </c>
      <c r="D23" s="2">
        <v>0</v>
      </c>
      <c r="E23" s="2">
        <v>1</v>
      </c>
      <c r="F23" s="2">
        <v>0</v>
      </c>
      <c r="G23" s="2">
        <v>1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</v>
      </c>
      <c r="P23" s="2">
        <v>0</v>
      </c>
      <c r="Q23" s="2">
        <v>0</v>
      </c>
      <c r="R23" s="2">
        <f t="shared" si="2"/>
        <v>3</v>
      </c>
      <c r="S23" s="6">
        <f t="shared" si="3"/>
        <v>20</v>
      </c>
      <c r="T23" s="6">
        <f t="shared" si="4"/>
        <v>-44</v>
      </c>
      <c r="U23" s="15">
        <f t="shared" si="5"/>
        <v>1936</v>
      </c>
      <c r="AC23" s="2">
        <v>20</v>
      </c>
      <c r="AD23" s="6">
        <v>73.333333333333329</v>
      </c>
      <c r="AE23" s="18">
        <f t="shared" si="6"/>
        <v>0.4000281521624714</v>
      </c>
      <c r="AF23" s="18">
        <f t="shared" si="7"/>
        <v>0.65543210915277217</v>
      </c>
      <c r="AG23" s="18">
        <f t="shared" si="8"/>
        <v>0.66666666666666663</v>
      </c>
      <c r="AH23" s="19">
        <f t="shared" si="9"/>
        <v>1.1234557513894461E-2</v>
      </c>
    </row>
    <row r="24" spans="1:34" x14ac:dyDescent="0.2">
      <c r="A24" s="2">
        <v>21</v>
      </c>
      <c r="B24" s="3" t="s">
        <v>24</v>
      </c>
      <c r="C24" s="2">
        <v>0</v>
      </c>
      <c r="D24" s="2">
        <v>1</v>
      </c>
      <c r="E24" s="2">
        <v>0</v>
      </c>
      <c r="F24" s="2">
        <v>0</v>
      </c>
      <c r="G24" s="2">
        <v>1</v>
      </c>
      <c r="H24" s="2">
        <v>0</v>
      </c>
      <c r="I24" s="2">
        <v>0</v>
      </c>
      <c r="J24" s="2">
        <v>1</v>
      </c>
      <c r="K24" s="2">
        <v>1</v>
      </c>
      <c r="L24" s="2">
        <v>0</v>
      </c>
      <c r="M24" s="2">
        <v>1</v>
      </c>
      <c r="N24" s="2">
        <v>1</v>
      </c>
      <c r="O24" s="2">
        <v>0</v>
      </c>
      <c r="P24" s="2">
        <v>0</v>
      </c>
      <c r="Q24" s="2">
        <v>0</v>
      </c>
      <c r="R24" s="2">
        <f t="shared" si="2"/>
        <v>6</v>
      </c>
      <c r="S24" s="6">
        <f t="shared" si="3"/>
        <v>40</v>
      </c>
      <c r="T24" s="6">
        <f t="shared" si="4"/>
        <v>-24</v>
      </c>
      <c r="U24" s="15">
        <f t="shared" si="5"/>
        <v>576</v>
      </c>
      <c r="X24" s="13"/>
      <c r="AC24" s="2">
        <v>21</v>
      </c>
      <c r="AD24" s="6">
        <v>80</v>
      </c>
      <c r="AE24" s="18">
        <f t="shared" si="6"/>
        <v>0.68576254656423752</v>
      </c>
      <c r="AF24" s="18">
        <f t="shared" si="7"/>
        <v>0.75356857106788222</v>
      </c>
      <c r="AG24" s="18">
        <f t="shared" si="8"/>
        <v>0.76666666666666672</v>
      </c>
      <c r="AH24" s="19">
        <f t="shared" si="9"/>
        <v>1.3098095598784498E-2</v>
      </c>
    </row>
    <row r="25" spans="1:34" x14ac:dyDescent="0.2">
      <c r="A25" s="2">
        <v>22</v>
      </c>
      <c r="B25" s="3" t="s">
        <v>25</v>
      </c>
      <c r="C25" s="2">
        <v>1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</v>
      </c>
      <c r="O25" s="2">
        <v>0</v>
      </c>
      <c r="P25" s="2">
        <v>0</v>
      </c>
      <c r="Q25" s="2">
        <v>0</v>
      </c>
      <c r="R25" s="2">
        <f t="shared" si="2"/>
        <v>2</v>
      </c>
      <c r="S25" s="6">
        <f t="shared" si="3"/>
        <v>13.333333333333334</v>
      </c>
      <c r="T25" s="6">
        <f t="shared" si="4"/>
        <v>-50.666666666666664</v>
      </c>
      <c r="U25" s="15">
        <f t="shared" si="5"/>
        <v>2567.1111111111109</v>
      </c>
      <c r="AC25" s="2">
        <v>22</v>
      </c>
      <c r="AD25" s="6">
        <v>80</v>
      </c>
      <c r="AE25" s="18">
        <f t="shared" si="6"/>
        <v>0.68576254656423752</v>
      </c>
      <c r="AF25" s="18">
        <f t="shared" si="7"/>
        <v>0.75356857106788222</v>
      </c>
      <c r="AG25" s="18">
        <f t="shared" si="8"/>
        <v>0.76666666666666672</v>
      </c>
      <c r="AH25" s="19">
        <f t="shared" si="9"/>
        <v>1.3098095598784498E-2</v>
      </c>
    </row>
    <row r="26" spans="1:34" x14ac:dyDescent="0.2">
      <c r="A26" s="2">
        <v>23</v>
      </c>
      <c r="B26" s="3" t="s">
        <v>26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0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0</v>
      </c>
      <c r="P26" s="2">
        <v>1</v>
      </c>
      <c r="Q26" s="2">
        <v>1</v>
      </c>
      <c r="R26" s="2">
        <f t="shared" si="2"/>
        <v>13</v>
      </c>
      <c r="S26" s="6">
        <f t="shared" si="3"/>
        <v>86.666666666666671</v>
      </c>
      <c r="T26" s="6">
        <f t="shared" si="4"/>
        <v>22.666666666666671</v>
      </c>
      <c r="U26" s="15">
        <f t="shared" si="5"/>
        <v>513.77777777777794</v>
      </c>
      <c r="AC26" s="2">
        <v>23</v>
      </c>
      <c r="AD26" s="6">
        <v>80</v>
      </c>
      <c r="AE26" s="18">
        <f t="shared" si="6"/>
        <v>0.68576254656423752</v>
      </c>
      <c r="AF26" s="18">
        <f t="shared" si="7"/>
        <v>0.75356857106788222</v>
      </c>
      <c r="AG26" s="18">
        <f t="shared" si="8"/>
        <v>0.76666666666666672</v>
      </c>
      <c r="AH26" s="19">
        <f t="shared" si="9"/>
        <v>1.3098095598784498E-2</v>
      </c>
    </row>
    <row r="27" spans="1:34" x14ac:dyDescent="0.2">
      <c r="A27" s="2">
        <v>24</v>
      </c>
      <c r="B27" s="3" t="s">
        <v>27</v>
      </c>
      <c r="C27" s="2">
        <v>1</v>
      </c>
      <c r="D27" s="2">
        <v>0</v>
      </c>
      <c r="E27" s="2">
        <v>1</v>
      </c>
      <c r="F27" s="2">
        <v>0</v>
      </c>
      <c r="G27" s="2">
        <v>1</v>
      </c>
      <c r="H27" s="2">
        <v>1</v>
      </c>
      <c r="I27" s="2">
        <v>0</v>
      </c>
      <c r="J27" s="2">
        <v>1</v>
      </c>
      <c r="K27" s="2">
        <v>1</v>
      </c>
      <c r="L27" s="2">
        <v>1</v>
      </c>
      <c r="M27" s="2">
        <v>1</v>
      </c>
      <c r="N27" s="2">
        <v>0</v>
      </c>
      <c r="O27" s="2">
        <v>0</v>
      </c>
      <c r="P27" s="2">
        <v>1</v>
      </c>
      <c r="Q27" s="2">
        <v>1</v>
      </c>
      <c r="R27" s="2">
        <f t="shared" si="2"/>
        <v>10</v>
      </c>
      <c r="S27" s="6">
        <f t="shared" si="3"/>
        <v>66.666666666666657</v>
      </c>
      <c r="T27" s="6">
        <f t="shared" si="4"/>
        <v>2.6666666666666572</v>
      </c>
      <c r="U27" s="15">
        <f t="shared" si="5"/>
        <v>7.111111111111061</v>
      </c>
      <c r="X27" s="13"/>
      <c r="AC27" s="2">
        <v>24</v>
      </c>
      <c r="AD27" s="6">
        <v>86.666666666666671</v>
      </c>
      <c r="AE27" s="18">
        <f t="shared" si="6"/>
        <v>0.97149694096600359</v>
      </c>
      <c r="AF27" s="18">
        <f t="shared" si="7"/>
        <v>0.8343495621496817</v>
      </c>
      <c r="AG27" s="18">
        <f t="shared" si="8"/>
        <v>0.83333333333333337</v>
      </c>
      <c r="AH27" s="19">
        <f t="shared" si="9"/>
        <v>1.0162288163483302E-3</v>
      </c>
    </row>
    <row r="28" spans="1:34" x14ac:dyDescent="0.2">
      <c r="A28" s="2">
        <v>25</v>
      </c>
      <c r="B28" s="3" t="s">
        <v>28</v>
      </c>
      <c r="C28" s="2">
        <v>1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0</v>
      </c>
      <c r="K28" s="2">
        <v>1</v>
      </c>
      <c r="L28" s="2">
        <v>1</v>
      </c>
      <c r="M28" s="2">
        <v>0</v>
      </c>
      <c r="N28" s="2">
        <v>1</v>
      </c>
      <c r="O28" s="2">
        <v>0</v>
      </c>
      <c r="P28" s="2">
        <v>0</v>
      </c>
      <c r="Q28" s="2">
        <v>1</v>
      </c>
      <c r="R28" s="2">
        <f t="shared" si="2"/>
        <v>11</v>
      </c>
      <c r="S28" s="6">
        <f t="shared" si="3"/>
        <v>73.333333333333329</v>
      </c>
      <c r="T28" s="6">
        <f t="shared" si="4"/>
        <v>9.3333333333333286</v>
      </c>
      <c r="U28" s="15">
        <f t="shared" si="5"/>
        <v>87.111111111111029</v>
      </c>
      <c r="AC28" s="2">
        <v>25</v>
      </c>
      <c r="AD28" s="6">
        <v>86.666666666666671</v>
      </c>
      <c r="AE28" s="18">
        <f t="shared" si="6"/>
        <v>0.97149694096600359</v>
      </c>
      <c r="AF28" s="18">
        <f t="shared" si="7"/>
        <v>0.8343495621496817</v>
      </c>
      <c r="AG28" s="18">
        <f t="shared" si="8"/>
        <v>0.83333333333333337</v>
      </c>
      <c r="AH28" s="19">
        <f t="shared" si="9"/>
        <v>1.0162288163483302E-3</v>
      </c>
    </row>
    <row r="29" spans="1:34" x14ac:dyDescent="0.2">
      <c r="A29" s="2">
        <v>26</v>
      </c>
      <c r="B29" s="3" t="s">
        <v>29</v>
      </c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0</v>
      </c>
      <c r="K29" s="2">
        <v>1</v>
      </c>
      <c r="L29" s="2">
        <v>1</v>
      </c>
      <c r="M29" s="2">
        <v>0</v>
      </c>
      <c r="N29" s="2">
        <v>1</v>
      </c>
      <c r="O29" s="2">
        <v>0</v>
      </c>
      <c r="P29" s="2">
        <v>0</v>
      </c>
      <c r="Q29" s="2">
        <v>1</v>
      </c>
      <c r="R29" s="2">
        <f t="shared" si="2"/>
        <v>11</v>
      </c>
      <c r="S29" s="6">
        <f t="shared" si="3"/>
        <v>73.333333333333329</v>
      </c>
      <c r="T29" s="6">
        <f t="shared" si="4"/>
        <v>9.3333333333333286</v>
      </c>
      <c r="U29" s="15">
        <f t="shared" si="5"/>
        <v>87.111111111111029</v>
      </c>
      <c r="AC29" s="2">
        <v>26</v>
      </c>
      <c r="AD29" s="6">
        <v>93.333333333333329</v>
      </c>
      <c r="AE29" s="18">
        <f t="shared" si="6"/>
        <v>1.2572313353677691</v>
      </c>
      <c r="AF29" s="18">
        <f t="shared" si="7"/>
        <v>0.89566506018370862</v>
      </c>
      <c r="AG29" s="18">
        <f t="shared" si="8"/>
        <v>1</v>
      </c>
      <c r="AH29" s="19">
        <f t="shared" si="9"/>
        <v>0.10433493981629138</v>
      </c>
    </row>
    <row r="30" spans="1:34" x14ac:dyDescent="0.2">
      <c r="A30" s="2">
        <v>27</v>
      </c>
      <c r="B30" s="3" t="s">
        <v>30</v>
      </c>
      <c r="C30" s="2">
        <v>1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0</v>
      </c>
      <c r="Q30" s="2">
        <v>1</v>
      </c>
      <c r="R30" s="2">
        <f t="shared" si="2"/>
        <v>14</v>
      </c>
      <c r="S30" s="6">
        <f t="shared" si="3"/>
        <v>93.333333333333329</v>
      </c>
      <c r="T30" s="6">
        <f t="shared" si="4"/>
        <v>29.333333333333329</v>
      </c>
      <c r="U30" s="15">
        <f t="shared" si="5"/>
        <v>860.44444444444412</v>
      </c>
      <c r="AC30" s="2">
        <v>27</v>
      </c>
      <c r="AD30" s="6">
        <v>93.333333333333329</v>
      </c>
      <c r="AE30" s="18">
        <f t="shared" si="6"/>
        <v>1.2572313353677691</v>
      </c>
      <c r="AF30" s="18">
        <f t="shared" si="7"/>
        <v>0.89566506018370862</v>
      </c>
      <c r="AG30" s="18">
        <f t="shared" si="8"/>
        <v>1</v>
      </c>
      <c r="AH30" s="19">
        <f t="shared" si="9"/>
        <v>0.10433493981629138</v>
      </c>
    </row>
    <row r="31" spans="1:34" x14ac:dyDescent="0.2">
      <c r="A31" s="2">
        <v>28</v>
      </c>
      <c r="B31" s="3" t="s">
        <v>31</v>
      </c>
      <c r="C31" s="2">
        <v>1</v>
      </c>
      <c r="D31" s="2">
        <v>1</v>
      </c>
      <c r="E31" s="2">
        <v>1</v>
      </c>
      <c r="F31" s="2">
        <v>1</v>
      </c>
      <c r="G31" s="2">
        <v>0</v>
      </c>
      <c r="H31" s="2">
        <v>1</v>
      </c>
      <c r="I31" s="2">
        <v>0</v>
      </c>
      <c r="J31" s="2">
        <v>1</v>
      </c>
      <c r="K31" s="2">
        <v>1</v>
      </c>
      <c r="L31" s="2">
        <v>0</v>
      </c>
      <c r="M31" s="2">
        <v>1</v>
      </c>
      <c r="N31" s="2">
        <v>0</v>
      </c>
      <c r="O31" s="2">
        <v>0</v>
      </c>
      <c r="P31" s="2">
        <v>1</v>
      </c>
      <c r="Q31" s="2">
        <v>1</v>
      </c>
      <c r="R31" s="2">
        <f t="shared" si="2"/>
        <v>10</v>
      </c>
      <c r="S31" s="6">
        <f t="shared" si="3"/>
        <v>66.666666666666657</v>
      </c>
      <c r="T31" s="6">
        <f t="shared" si="4"/>
        <v>2.6666666666666572</v>
      </c>
      <c r="U31" s="15">
        <f t="shared" si="5"/>
        <v>7.111111111111061</v>
      </c>
      <c r="AC31" s="2">
        <v>28</v>
      </c>
      <c r="AD31" s="6">
        <v>93.333333333333329</v>
      </c>
      <c r="AE31" s="18">
        <f t="shared" si="6"/>
        <v>1.2572313353677691</v>
      </c>
      <c r="AF31" s="18">
        <f t="shared" si="7"/>
        <v>0.89566506018370862</v>
      </c>
      <c r="AG31" s="18">
        <f t="shared" si="8"/>
        <v>1</v>
      </c>
      <c r="AH31" s="19">
        <f t="shared" si="9"/>
        <v>0.10433493981629138</v>
      </c>
    </row>
    <row r="32" spans="1:34" x14ac:dyDescent="0.2">
      <c r="A32" s="2">
        <v>29</v>
      </c>
      <c r="B32" s="3" t="s">
        <v>32</v>
      </c>
      <c r="C32" s="2">
        <v>1</v>
      </c>
      <c r="D32" s="2">
        <v>0</v>
      </c>
      <c r="E32" s="2">
        <v>1</v>
      </c>
      <c r="F32" s="2">
        <v>1</v>
      </c>
      <c r="G32" s="2">
        <v>1</v>
      </c>
      <c r="H32" s="2">
        <v>1</v>
      </c>
      <c r="I32" s="2">
        <v>0</v>
      </c>
      <c r="J32" s="2">
        <v>1</v>
      </c>
      <c r="K32" s="2">
        <v>0</v>
      </c>
      <c r="L32" s="2">
        <v>1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f t="shared" si="2"/>
        <v>7</v>
      </c>
      <c r="S32" s="6">
        <f t="shared" si="3"/>
        <v>46.666666666666664</v>
      </c>
      <c r="T32" s="6">
        <f t="shared" si="4"/>
        <v>-17.333333333333336</v>
      </c>
      <c r="U32" s="15">
        <f t="shared" si="5"/>
        <v>300.44444444444451</v>
      </c>
      <c r="AC32" s="2">
        <v>29</v>
      </c>
      <c r="AD32" s="6">
        <v>93.333333333333329</v>
      </c>
      <c r="AE32" s="18">
        <f t="shared" si="6"/>
        <v>1.2572313353677691</v>
      </c>
      <c r="AF32" s="18">
        <f t="shared" si="7"/>
        <v>0.89566506018370862</v>
      </c>
      <c r="AG32" s="18">
        <f t="shared" si="8"/>
        <v>1</v>
      </c>
      <c r="AH32" s="19">
        <f t="shared" si="9"/>
        <v>0.10433493981629138</v>
      </c>
    </row>
    <row r="33" spans="1:34" x14ac:dyDescent="0.2">
      <c r="A33" s="2">
        <v>30</v>
      </c>
      <c r="B33" s="4" t="s">
        <v>35</v>
      </c>
      <c r="C33" s="2">
        <v>1</v>
      </c>
      <c r="D33" s="2">
        <v>0</v>
      </c>
      <c r="E33" s="2">
        <v>1</v>
      </c>
      <c r="F33" s="2">
        <v>0</v>
      </c>
      <c r="G33" s="2">
        <v>0</v>
      </c>
      <c r="H33" s="2">
        <v>1</v>
      </c>
      <c r="I33" s="2">
        <v>0</v>
      </c>
      <c r="J33" s="2">
        <v>1</v>
      </c>
      <c r="K33" s="2">
        <v>0</v>
      </c>
      <c r="L33" s="2">
        <v>1</v>
      </c>
      <c r="M33" s="2">
        <v>0</v>
      </c>
      <c r="N33" s="2">
        <v>1</v>
      </c>
      <c r="O33" s="2">
        <v>0</v>
      </c>
      <c r="P33" s="2">
        <v>0</v>
      </c>
      <c r="Q33" s="2">
        <v>0</v>
      </c>
      <c r="R33" s="2">
        <f t="shared" si="2"/>
        <v>6</v>
      </c>
      <c r="S33" s="6">
        <f t="shared" si="3"/>
        <v>40</v>
      </c>
      <c r="T33" s="6">
        <f t="shared" si="4"/>
        <v>-24</v>
      </c>
      <c r="U33" s="15">
        <f t="shared" si="5"/>
        <v>576</v>
      </c>
      <c r="AC33" s="2">
        <v>30</v>
      </c>
      <c r="AD33" s="6">
        <v>93.333333333333329</v>
      </c>
      <c r="AE33" s="18">
        <f t="shared" si="6"/>
        <v>1.2572313353677691</v>
      </c>
      <c r="AF33" s="18">
        <f t="shared" si="7"/>
        <v>0.89566506018370862</v>
      </c>
      <c r="AG33" s="18">
        <f t="shared" si="8"/>
        <v>1</v>
      </c>
      <c r="AH33" s="19">
        <f t="shared" si="9"/>
        <v>0.10433493981629138</v>
      </c>
    </row>
    <row r="34" spans="1:34" x14ac:dyDescent="0.2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12">
        <f>SUM(S4:S33)</f>
        <v>1920.0000000000002</v>
      </c>
      <c r="T34" s="12">
        <f t="shared" ref="T34:U34" si="10">SUM(T4:T33)</f>
        <v>-8.5265128291212022E-14</v>
      </c>
      <c r="U34" s="12">
        <f t="shared" si="10"/>
        <v>15786.666666666666</v>
      </c>
    </row>
    <row r="35" spans="1:34" x14ac:dyDescent="0.2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34" x14ac:dyDescent="0.2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AG36" t="s">
        <v>48</v>
      </c>
      <c r="AH36" s="17">
        <f>MAX(AH4:AH33)</f>
        <v>0.10433493981629138</v>
      </c>
    </row>
    <row r="37" spans="1:34" x14ac:dyDescent="0.2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AG37" t="s">
        <v>49</v>
      </c>
      <c r="AH37" s="20" t="s">
        <v>50</v>
      </c>
    </row>
    <row r="38" spans="1:34" x14ac:dyDescent="0.2">
      <c r="A38" s="31" t="s">
        <v>1</v>
      </c>
      <c r="B38" s="31" t="s">
        <v>2</v>
      </c>
      <c r="C38" s="31" t="s">
        <v>3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2" t="s">
        <v>34</v>
      </c>
      <c r="S38" s="32" t="s">
        <v>33</v>
      </c>
      <c r="T38" s="8"/>
    </row>
    <row r="39" spans="1:34" x14ac:dyDescent="0.2">
      <c r="A39" s="31"/>
      <c r="B39" s="31"/>
      <c r="C39" s="10">
        <v>1</v>
      </c>
      <c r="D39" s="10">
        <v>2</v>
      </c>
      <c r="E39" s="10">
        <v>3</v>
      </c>
      <c r="F39" s="10">
        <v>4</v>
      </c>
      <c r="G39" s="10">
        <v>5</v>
      </c>
      <c r="H39" s="10">
        <v>6</v>
      </c>
      <c r="I39" s="10">
        <v>7</v>
      </c>
      <c r="J39" s="10">
        <v>8</v>
      </c>
      <c r="K39" s="10">
        <v>9</v>
      </c>
      <c r="L39" s="10">
        <v>10</v>
      </c>
      <c r="M39" s="10">
        <v>11</v>
      </c>
      <c r="N39" s="10">
        <v>12</v>
      </c>
      <c r="O39" s="10">
        <v>13</v>
      </c>
      <c r="P39" s="10">
        <v>14</v>
      </c>
      <c r="Q39" s="10">
        <v>15</v>
      </c>
      <c r="R39" s="33"/>
      <c r="S39" s="33"/>
      <c r="T39" s="8"/>
      <c r="AC39" s="16" t="s">
        <v>1</v>
      </c>
      <c r="AD39" s="16" t="s">
        <v>51</v>
      </c>
      <c r="AE39" s="16" t="s">
        <v>43</v>
      </c>
      <c r="AF39" s="16" t="s">
        <v>44</v>
      </c>
      <c r="AG39" s="16" t="s">
        <v>46</v>
      </c>
      <c r="AH39" s="16" t="s">
        <v>45</v>
      </c>
    </row>
    <row r="40" spans="1:34" x14ac:dyDescent="0.2">
      <c r="A40" s="2">
        <v>1</v>
      </c>
      <c r="B40" s="3" t="s">
        <v>4</v>
      </c>
      <c r="C40" s="2">
        <v>1</v>
      </c>
      <c r="D40" s="2">
        <v>1</v>
      </c>
      <c r="E40" s="2">
        <v>0</v>
      </c>
      <c r="F40" s="2">
        <v>1</v>
      </c>
      <c r="G40" s="2">
        <v>1</v>
      </c>
      <c r="H40" s="2">
        <v>1</v>
      </c>
      <c r="I40" s="2">
        <v>0</v>
      </c>
      <c r="J40" s="2">
        <v>1</v>
      </c>
      <c r="K40" s="2">
        <v>1</v>
      </c>
      <c r="L40" s="2">
        <v>1</v>
      </c>
      <c r="M40" s="2">
        <v>0</v>
      </c>
      <c r="N40" s="2">
        <v>0</v>
      </c>
      <c r="O40" s="2">
        <v>0</v>
      </c>
      <c r="P40" s="2">
        <v>1</v>
      </c>
      <c r="Q40" s="2">
        <v>1</v>
      </c>
      <c r="R40" s="2">
        <f t="shared" ref="R40:R68" si="11">SUM(C40:Q40)</f>
        <v>10</v>
      </c>
      <c r="S40" s="6">
        <f>R40/15*100</f>
        <v>66.666666666666657</v>
      </c>
      <c r="T40" s="8"/>
      <c r="AC40" s="2">
        <v>1</v>
      </c>
      <c r="AD40" s="6">
        <v>46.666666666666664</v>
      </c>
      <c r="AE40" s="18">
        <f>(AD40-$AA$57)/$AA$58</f>
        <v>-1.9293742948976977</v>
      </c>
      <c r="AF40" s="18">
        <f>NORMSDIST(AE40)</f>
        <v>2.6842206238019795E-2</v>
      </c>
      <c r="AG40" s="18">
        <f>IF(AD40=AD41,AG41,AC40/30)</f>
        <v>6.6666666666666666E-2</v>
      </c>
      <c r="AH40" s="19">
        <f>ABS(AF40-AG40)</f>
        <v>3.9824460428646874E-2</v>
      </c>
    </row>
    <row r="41" spans="1:34" x14ac:dyDescent="0.2">
      <c r="A41" s="2">
        <v>2</v>
      </c>
      <c r="B41" s="3" t="s">
        <v>5</v>
      </c>
      <c r="C41" s="2">
        <v>1</v>
      </c>
      <c r="D41" s="2">
        <v>1</v>
      </c>
      <c r="E41" s="2">
        <v>1</v>
      </c>
      <c r="F41" s="2">
        <v>1</v>
      </c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0</v>
      </c>
      <c r="R41" s="2">
        <f t="shared" si="11"/>
        <v>10</v>
      </c>
      <c r="S41" s="6">
        <f t="shared" ref="S41:S69" si="12">R41/15*100</f>
        <v>66.666666666666657</v>
      </c>
      <c r="T41" s="8"/>
      <c r="AC41" s="2">
        <v>2</v>
      </c>
      <c r="AD41" s="6">
        <v>46.666666666666664</v>
      </c>
      <c r="AE41" s="18">
        <f t="shared" ref="AE41:AE69" si="13">(AD41-$AA$57)/$AA$58</f>
        <v>-1.9293742948976977</v>
      </c>
      <c r="AF41" s="18">
        <f t="shared" ref="AF41:AF69" si="14">NORMSDIST(AE41)</f>
        <v>2.6842206238019795E-2</v>
      </c>
      <c r="AG41" s="18">
        <f t="shared" ref="AG41:AG69" si="15">IF(AD41=AD42,AG42,AC41/30)</f>
        <v>6.6666666666666666E-2</v>
      </c>
      <c r="AH41" s="19">
        <f t="shared" ref="AH41:AH69" si="16">ABS(AF41-AG41)</f>
        <v>3.9824460428646874E-2</v>
      </c>
    </row>
    <row r="42" spans="1:34" x14ac:dyDescent="0.2">
      <c r="A42" s="2">
        <v>3</v>
      </c>
      <c r="B42" s="3" t="s">
        <v>6</v>
      </c>
      <c r="C42" s="2">
        <v>1</v>
      </c>
      <c r="D42" s="2">
        <v>1</v>
      </c>
      <c r="E42" s="2">
        <v>1</v>
      </c>
      <c r="F42" s="2">
        <v>1</v>
      </c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f t="shared" si="11"/>
        <v>15</v>
      </c>
      <c r="S42" s="6">
        <f t="shared" si="12"/>
        <v>100</v>
      </c>
      <c r="AC42" s="2">
        <v>3</v>
      </c>
      <c r="AD42" s="6">
        <v>53.333333333333336</v>
      </c>
      <c r="AE42" s="18">
        <f t="shared" si="13"/>
        <v>-1.4875328533180721</v>
      </c>
      <c r="AF42" s="18">
        <f t="shared" si="14"/>
        <v>6.8437066435162078E-2</v>
      </c>
      <c r="AG42" s="18">
        <f t="shared" si="15"/>
        <v>0.16666666666666666</v>
      </c>
      <c r="AH42" s="19">
        <f t="shared" si="16"/>
        <v>9.822960023150458E-2</v>
      </c>
    </row>
    <row r="43" spans="1:34" x14ac:dyDescent="0.2">
      <c r="A43" s="2">
        <v>4</v>
      </c>
      <c r="B43" s="3" t="s">
        <v>7</v>
      </c>
      <c r="C43" s="2">
        <v>1</v>
      </c>
      <c r="D43" s="2">
        <v>1</v>
      </c>
      <c r="E43" s="2">
        <v>1</v>
      </c>
      <c r="F43" s="2">
        <v>1</v>
      </c>
      <c r="G43" s="2">
        <v>1</v>
      </c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f t="shared" si="11"/>
        <v>15</v>
      </c>
      <c r="S43" s="6">
        <f t="shared" si="12"/>
        <v>100</v>
      </c>
      <c r="AC43" s="2">
        <v>4</v>
      </c>
      <c r="AD43" s="6">
        <v>53.333333333333336</v>
      </c>
      <c r="AE43" s="18">
        <f t="shared" si="13"/>
        <v>-1.4875328533180721</v>
      </c>
      <c r="AF43" s="18">
        <f t="shared" si="14"/>
        <v>6.8437066435162078E-2</v>
      </c>
      <c r="AG43" s="18">
        <f t="shared" si="15"/>
        <v>0.16666666666666666</v>
      </c>
      <c r="AH43" s="19">
        <f t="shared" si="16"/>
        <v>9.822960023150458E-2</v>
      </c>
    </row>
    <row r="44" spans="1:34" x14ac:dyDescent="0.2">
      <c r="A44" s="2">
        <v>5</v>
      </c>
      <c r="B44" s="3" t="s">
        <v>8</v>
      </c>
      <c r="C44" s="2">
        <v>1</v>
      </c>
      <c r="D44" s="2">
        <v>1</v>
      </c>
      <c r="E44" s="2">
        <v>1</v>
      </c>
      <c r="F44" s="2">
        <v>1</v>
      </c>
      <c r="G44" s="2">
        <v>1</v>
      </c>
      <c r="H44" s="2">
        <v>1</v>
      </c>
      <c r="I44" s="2">
        <v>0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f t="shared" si="11"/>
        <v>14</v>
      </c>
      <c r="S44" s="6">
        <f t="shared" si="12"/>
        <v>93.333333333333329</v>
      </c>
      <c r="AC44" s="2">
        <v>5</v>
      </c>
      <c r="AD44" s="6">
        <v>53.333333333333336</v>
      </c>
      <c r="AE44" s="18">
        <f t="shared" si="13"/>
        <v>-1.4875328533180721</v>
      </c>
      <c r="AF44" s="18">
        <f t="shared" si="14"/>
        <v>6.8437066435162078E-2</v>
      </c>
      <c r="AG44" s="18">
        <f t="shared" si="15"/>
        <v>0.16666666666666666</v>
      </c>
      <c r="AH44" s="19">
        <f t="shared" si="16"/>
        <v>9.822960023150458E-2</v>
      </c>
    </row>
    <row r="45" spans="1:34" x14ac:dyDescent="0.2">
      <c r="A45" s="2">
        <v>6</v>
      </c>
      <c r="B45" s="3" t="s">
        <v>9</v>
      </c>
      <c r="C45" s="2">
        <v>1</v>
      </c>
      <c r="D45" s="2">
        <v>1</v>
      </c>
      <c r="E45" s="2">
        <v>1</v>
      </c>
      <c r="F45" s="2">
        <v>0</v>
      </c>
      <c r="G45" s="2">
        <v>1</v>
      </c>
      <c r="H45" s="2">
        <v>0</v>
      </c>
      <c r="I45" s="2">
        <v>0</v>
      </c>
      <c r="J45" s="2">
        <v>1</v>
      </c>
      <c r="K45" s="2">
        <v>1</v>
      </c>
      <c r="L45" s="2">
        <v>1</v>
      </c>
      <c r="M45" s="2">
        <v>0</v>
      </c>
      <c r="N45" s="2">
        <v>0</v>
      </c>
      <c r="O45" s="2">
        <v>1</v>
      </c>
      <c r="P45" s="2">
        <v>1</v>
      </c>
      <c r="Q45" s="2">
        <v>1</v>
      </c>
      <c r="R45" s="2">
        <f t="shared" si="11"/>
        <v>10</v>
      </c>
      <c r="S45" s="6">
        <f t="shared" si="12"/>
        <v>66.666666666666657</v>
      </c>
      <c r="AC45" s="2">
        <v>6</v>
      </c>
      <c r="AD45" s="6">
        <v>67</v>
      </c>
      <c r="AE45" s="18">
        <f t="shared" si="13"/>
        <v>-0.5817578980798398</v>
      </c>
      <c r="AF45" s="18">
        <f t="shared" si="14"/>
        <v>0.28036488329218917</v>
      </c>
      <c r="AG45" s="18">
        <f t="shared" si="15"/>
        <v>0.26666666666666666</v>
      </c>
      <c r="AH45" s="19">
        <f t="shared" si="16"/>
        <v>1.3698216625522508E-2</v>
      </c>
    </row>
    <row r="46" spans="1:34" x14ac:dyDescent="0.2">
      <c r="A46" s="2">
        <v>7</v>
      </c>
      <c r="B46" s="3" t="s">
        <v>10</v>
      </c>
      <c r="C46" s="2">
        <v>1</v>
      </c>
      <c r="D46" s="2">
        <v>1</v>
      </c>
      <c r="E46" s="2">
        <v>1</v>
      </c>
      <c r="F46" s="2">
        <v>1</v>
      </c>
      <c r="G46" s="2">
        <v>1</v>
      </c>
      <c r="H46" s="2">
        <v>1</v>
      </c>
      <c r="I46" s="2">
        <v>0</v>
      </c>
      <c r="J46" s="2">
        <v>1</v>
      </c>
      <c r="K46" s="2">
        <v>0</v>
      </c>
      <c r="L46" s="2">
        <v>1</v>
      </c>
      <c r="M46" s="2">
        <v>1</v>
      </c>
      <c r="N46" s="2">
        <v>0</v>
      </c>
      <c r="O46" s="2">
        <v>1</v>
      </c>
      <c r="P46" s="2">
        <v>0</v>
      </c>
      <c r="Q46" s="2">
        <v>1</v>
      </c>
      <c r="R46" s="2">
        <f t="shared" si="11"/>
        <v>11</v>
      </c>
      <c r="S46" s="6">
        <f t="shared" si="12"/>
        <v>73.333333333333329</v>
      </c>
      <c r="AC46" s="2">
        <v>7</v>
      </c>
      <c r="AD46" s="6">
        <v>67</v>
      </c>
      <c r="AE46" s="18">
        <f t="shared" si="13"/>
        <v>-0.5817578980798398</v>
      </c>
      <c r="AF46" s="18">
        <f t="shared" si="14"/>
        <v>0.28036488329218917</v>
      </c>
      <c r="AG46" s="18">
        <f t="shared" si="15"/>
        <v>0.26666666666666666</v>
      </c>
      <c r="AH46" s="19">
        <f t="shared" si="16"/>
        <v>1.3698216625522508E-2</v>
      </c>
    </row>
    <row r="47" spans="1:34" x14ac:dyDescent="0.2">
      <c r="A47" s="2">
        <v>8</v>
      </c>
      <c r="B47" s="3" t="s">
        <v>11</v>
      </c>
      <c r="C47" s="2">
        <v>1</v>
      </c>
      <c r="D47" s="2">
        <v>1</v>
      </c>
      <c r="E47" s="2">
        <v>1</v>
      </c>
      <c r="F47" s="2">
        <v>1</v>
      </c>
      <c r="G47" s="2">
        <v>1</v>
      </c>
      <c r="H47" s="2">
        <v>1</v>
      </c>
      <c r="I47" s="2">
        <v>0</v>
      </c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f t="shared" si="11"/>
        <v>14</v>
      </c>
      <c r="S47" s="6">
        <f t="shared" si="12"/>
        <v>93.333333333333329</v>
      </c>
      <c r="Y47" s="34" t="s">
        <v>36</v>
      </c>
      <c r="Z47" s="34"/>
      <c r="AA47" s="9" t="s">
        <v>37</v>
      </c>
      <c r="AC47" s="2">
        <v>8</v>
      </c>
      <c r="AD47" s="6">
        <v>67</v>
      </c>
      <c r="AE47" s="18">
        <f t="shared" si="13"/>
        <v>-0.5817578980798398</v>
      </c>
      <c r="AF47" s="18">
        <f t="shared" si="14"/>
        <v>0.28036488329218917</v>
      </c>
      <c r="AG47" s="18">
        <f t="shared" si="15"/>
        <v>0.26666666666666666</v>
      </c>
      <c r="AH47" s="19">
        <f t="shared" si="16"/>
        <v>1.3698216625522508E-2</v>
      </c>
    </row>
    <row r="48" spans="1:34" x14ac:dyDescent="0.2">
      <c r="A48" s="2">
        <v>9</v>
      </c>
      <c r="B48" s="3" t="s">
        <v>12</v>
      </c>
      <c r="C48" s="2">
        <v>1</v>
      </c>
      <c r="D48" s="2">
        <v>1</v>
      </c>
      <c r="E48" s="2">
        <v>1</v>
      </c>
      <c r="F48" s="2">
        <v>1</v>
      </c>
      <c r="G48" s="2">
        <v>0</v>
      </c>
      <c r="H48" s="2">
        <v>1</v>
      </c>
      <c r="I48" s="2">
        <v>1</v>
      </c>
      <c r="J48" s="2">
        <v>1</v>
      </c>
      <c r="K48" s="2">
        <v>1</v>
      </c>
      <c r="L48" s="2">
        <v>1</v>
      </c>
      <c r="M48" s="2">
        <v>0</v>
      </c>
      <c r="N48" s="2">
        <v>0</v>
      </c>
      <c r="O48" s="2">
        <v>1</v>
      </c>
      <c r="P48" s="2">
        <v>1</v>
      </c>
      <c r="Q48" s="2">
        <v>1</v>
      </c>
      <c r="R48" s="2">
        <f t="shared" si="11"/>
        <v>12</v>
      </c>
      <c r="S48" s="6">
        <f t="shared" si="12"/>
        <v>80</v>
      </c>
      <c r="Y48" s="2">
        <v>91</v>
      </c>
      <c r="Z48" s="2">
        <v>100</v>
      </c>
      <c r="AA48" s="5">
        <f t="array" ref="AA48:AA52">FREQUENCY(S40:S69,Z48:Z52)</f>
        <v>7</v>
      </c>
      <c r="AC48" s="2">
        <v>9</v>
      </c>
      <c r="AD48" s="6">
        <v>66.666666666666657</v>
      </c>
      <c r="AE48" s="18">
        <f t="shared" si="13"/>
        <v>-0.60384997015882169</v>
      </c>
      <c r="AF48" s="18">
        <f t="shared" si="14"/>
        <v>0.27297169673978017</v>
      </c>
      <c r="AG48" s="18">
        <f t="shared" si="15"/>
        <v>0.3</v>
      </c>
      <c r="AH48" s="19">
        <f t="shared" si="16"/>
        <v>2.7028303260219821E-2</v>
      </c>
    </row>
    <row r="49" spans="1:34" x14ac:dyDescent="0.2">
      <c r="A49" s="2">
        <v>10</v>
      </c>
      <c r="B49" s="3" t="s">
        <v>13</v>
      </c>
      <c r="C49" s="2">
        <v>1</v>
      </c>
      <c r="D49" s="2">
        <v>1</v>
      </c>
      <c r="E49" s="2">
        <v>1</v>
      </c>
      <c r="F49" s="2">
        <v>0</v>
      </c>
      <c r="G49" s="2">
        <v>1</v>
      </c>
      <c r="H49" s="2">
        <v>1</v>
      </c>
      <c r="I49" s="2">
        <v>0</v>
      </c>
      <c r="J49" s="2">
        <v>1</v>
      </c>
      <c r="K49" s="2">
        <v>1</v>
      </c>
      <c r="L49" s="2">
        <v>1</v>
      </c>
      <c r="M49" s="2">
        <v>1</v>
      </c>
      <c r="N49" s="2">
        <v>0</v>
      </c>
      <c r="O49" s="2">
        <v>0</v>
      </c>
      <c r="P49" s="2">
        <v>1</v>
      </c>
      <c r="Q49" s="2">
        <v>1</v>
      </c>
      <c r="R49" s="2">
        <f t="shared" si="11"/>
        <v>11</v>
      </c>
      <c r="S49" s="6">
        <f t="shared" si="12"/>
        <v>73.333333333333329</v>
      </c>
      <c r="Y49" s="2">
        <v>81</v>
      </c>
      <c r="Z49" s="2">
        <v>90</v>
      </c>
      <c r="AA49" s="5">
        <v>2</v>
      </c>
      <c r="AC49" s="2">
        <v>10</v>
      </c>
      <c r="AD49" s="6">
        <v>73</v>
      </c>
      <c r="AE49" s="18">
        <f t="shared" si="13"/>
        <v>-0.18410060065817688</v>
      </c>
      <c r="AF49" s="18">
        <f t="shared" si="14"/>
        <v>0.42696726763824855</v>
      </c>
      <c r="AG49" s="18">
        <f t="shared" si="15"/>
        <v>0.36666666666666664</v>
      </c>
      <c r="AH49" s="19">
        <f t="shared" si="16"/>
        <v>6.0300600971581908E-2</v>
      </c>
    </row>
    <row r="50" spans="1:34" x14ac:dyDescent="0.2">
      <c r="A50" s="2">
        <v>11</v>
      </c>
      <c r="B50" s="3" t="s">
        <v>14</v>
      </c>
      <c r="C50" s="2">
        <v>1</v>
      </c>
      <c r="D50" s="2">
        <v>0</v>
      </c>
      <c r="E50" s="2">
        <v>1</v>
      </c>
      <c r="F50" s="2">
        <v>1</v>
      </c>
      <c r="G50" s="2">
        <v>0</v>
      </c>
      <c r="H50" s="2">
        <v>1</v>
      </c>
      <c r="I50" s="2">
        <v>0</v>
      </c>
      <c r="J50" s="2">
        <v>1</v>
      </c>
      <c r="K50" s="2">
        <v>1</v>
      </c>
      <c r="L50" s="2">
        <v>1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f t="shared" si="11"/>
        <v>7</v>
      </c>
      <c r="S50" s="6">
        <f t="shared" si="12"/>
        <v>46.666666666666664</v>
      </c>
      <c r="Y50" s="2">
        <v>71</v>
      </c>
      <c r="Z50" s="2">
        <v>80</v>
      </c>
      <c r="AA50" s="5">
        <v>12</v>
      </c>
      <c r="AC50" s="2">
        <v>11</v>
      </c>
      <c r="AD50" s="6">
        <v>73</v>
      </c>
      <c r="AE50" s="18">
        <f t="shared" si="13"/>
        <v>-0.18410060065817688</v>
      </c>
      <c r="AF50" s="18">
        <f t="shared" si="14"/>
        <v>0.42696726763824855</v>
      </c>
      <c r="AG50" s="18">
        <f t="shared" si="15"/>
        <v>0.36666666666666664</v>
      </c>
      <c r="AH50" s="19">
        <f t="shared" si="16"/>
        <v>6.0300600971581908E-2</v>
      </c>
    </row>
    <row r="51" spans="1:34" x14ac:dyDescent="0.2">
      <c r="A51" s="2">
        <v>12</v>
      </c>
      <c r="B51" s="3" t="s">
        <v>15</v>
      </c>
      <c r="C51" s="2">
        <v>1</v>
      </c>
      <c r="D51" s="2">
        <v>1</v>
      </c>
      <c r="E51" s="2">
        <v>1</v>
      </c>
      <c r="F51" s="2">
        <v>0</v>
      </c>
      <c r="G51" s="2">
        <v>1</v>
      </c>
      <c r="H51" s="2">
        <v>1</v>
      </c>
      <c r="I51" s="2">
        <v>0</v>
      </c>
      <c r="J51" s="2">
        <v>1</v>
      </c>
      <c r="K51" s="2">
        <v>1</v>
      </c>
      <c r="L51" s="2">
        <v>1</v>
      </c>
      <c r="M51" s="2">
        <v>0</v>
      </c>
      <c r="N51" s="2">
        <v>0</v>
      </c>
      <c r="O51" s="2">
        <v>1</v>
      </c>
      <c r="P51" s="2">
        <v>1</v>
      </c>
      <c r="Q51" s="2">
        <v>1</v>
      </c>
      <c r="R51" s="2">
        <f t="shared" si="11"/>
        <v>11</v>
      </c>
      <c r="S51" s="6">
        <f t="shared" si="12"/>
        <v>73.333333333333329</v>
      </c>
      <c r="Y51" s="2">
        <v>61</v>
      </c>
      <c r="Z51" s="2">
        <v>70</v>
      </c>
      <c r="AA51" s="5">
        <v>4</v>
      </c>
      <c r="AC51" s="2">
        <v>12</v>
      </c>
      <c r="AD51" s="6">
        <v>73.333333333333329</v>
      </c>
      <c r="AE51" s="18">
        <f t="shared" si="13"/>
        <v>-0.16200852857919593</v>
      </c>
      <c r="AF51" s="18">
        <f t="shared" si="14"/>
        <v>0.4356495688811679</v>
      </c>
      <c r="AG51" s="18">
        <f t="shared" si="15"/>
        <v>0.53333333333333333</v>
      </c>
      <c r="AH51" s="19">
        <f t="shared" si="16"/>
        <v>9.7683764452165422E-2</v>
      </c>
    </row>
    <row r="52" spans="1:34" x14ac:dyDescent="0.2">
      <c r="A52" s="2">
        <v>13</v>
      </c>
      <c r="B52" s="3" t="s">
        <v>16</v>
      </c>
      <c r="C52" s="2">
        <v>1</v>
      </c>
      <c r="D52" s="2">
        <v>1</v>
      </c>
      <c r="E52" s="2">
        <v>0</v>
      </c>
      <c r="F52" s="2">
        <v>1</v>
      </c>
      <c r="G52" s="2">
        <v>0</v>
      </c>
      <c r="H52" s="2">
        <v>1</v>
      </c>
      <c r="I52" s="2">
        <v>1</v>
      </c>
      <c r="J52" s="2">
        <v>1</v>
      </c>
      <c r="K52" s="2">
        <v>1</v>
      </c>
      <c r="L52" s="2">
        <v>1</v>
      </c>
      <c r="M52" s="2">
        <v>0</v>
      </c>
      <c r="N52" s="2">
        <v>1</v>
      </c>
      <c r="O52" s="2">
        <v>1</v>
      </c>
      <c r="P52" s="2">
        <v>1</v>
      </c>
      <c r="Q52" s="2">
        <v>1</v>
      </c>
      <c r="R52" s="2">
        <f t="shared" si="11"/>
        <v>12</v>
      </c>
      <c r="S52" s="6">
        <f t="shared" si="12"/>
        <v>80</v>
      </c>
      <c r="Y52" s="2">
        <v>0</v>
      </c>
      <c r="Z52" s="2">
        <v>60</v>
      </c>
      <c r="AA52" s="5">
        <v>5</v>
      </c>
      <c r="AC52" s="2">
        <v>13</v>
      </c>
      <c r="AD52" s="6">
        <v>73.333333333333329</v>
      </c>
      <c r="AE52" s="18">
        <f t="shared" si="13"/>
        <v>-0.16200852857919593</v>
      </c>
      <c r="AF52" s="18">
        <f t="shared" si="14"/>
        <v>0.4356495688811679</v>
      </c>
      <c r="AG52" s="18">
        <f t="shared" si="15"/>
        <v>0.53333333333333333</v>
      </c>
      <c r="AH52" s="19">
        <f t="shared" si="16"/>
        <v>9.7683764452165422E-2</v>
      </c>
    </row>
    <row r="53" spans="1:34" x14ac:dyDescent="0.2">
      <c r="A53" s="2">
        <v>14</v>
      </c>
      <c r="B53" s="3" t="s">
        <v>17</v>
      </c>
      <c r="C53" s="2">
        <v>1</v>
      </c>
      <c r="D53" s="2">
        <v>1</v>
      </c>
      <c r="E53" s="2">
        <v>1</v>
      </c>
      <c r="F53" s="2">
        <v>1</v>
      </c>
      <c r="G53" s="2">
        <v>1</v>
      </c>
      <c r="H53" s="2">
        <v>1</v>
      </c>
      <c r="I53" s="2">
        <v>1</v>
      </c>
      <c r="J53" s="2">
        <v>0</v>
      </c>
      <c r="K53" s="2">
        <v>1</v>
      </c>
      <c r="L53" s="2">
        <v>0</v>
      </c>
      <c r="M53" s="2">
        <v>0</v>
      </c>
      <c r="N53" s="2">
        <v>0</v>
      </c>
      <c r="O53" s="2">
        <v>1</v>
      </c>
      <c r="P53" s="2">
        <v>1</v>
      </c>
      <c r="Q53" s="2">
        <v>0</v>
      </c>
      <c r="R53" s="2">
        <f t="shared" si="11"/>
        <v>10</v>
      </c>
      <c r="S53" s="6">
        <f t="shared" si="12"/>
        <v>66.666666666666657</v>
      </c>
      <c r="Y53" s="1"/>
      <c r="Z53" s="1"/>
      <c r="AA53" s="5">
        <f>SUM(AA48:AA52)</f>
        <v>30</v>
      </c>
      <c r="AC53" s="2">
        <v>14</v>
      </c>
      <c r="AD53" s="6">
        <v>73.333333333333329</v>
      </c>
      <c r="AE53" s="18">
        <f t="shared" si="13"/>
        <v>-0.16200852857919593</v>
      </c>
      <c r="AF53" s="18">
        <f t="shared" si="14"/>
        <v>0.4356495688811679</v>
      </c>
      <c r="AG53" s="18">
        <f t="shared" si="15"/>
        <v>0.53333333333333333</v>
      </c>
      <c r="AH53" s="19">
        <f t="shared" si="16"/>
        <v>9.7683764452165422E-2</v>
      </c>
    </row>
    <row r="54" spans="1:34" x14ac:dyDescent="0.2">
      <c r="A54" s="2">
        <v>15</v>
      </c>
      <c r="B54" s="3" t="s">
        <v>18</v>
      </c>
      <c r="C54" s="2">
        <v>1</v>
      </c>
      <c r="D54" s="2">
        <v>1</v>
      </c>
      <c r="E54" s="2">
        <v>1</v>
      </c>
      <c r="F54" s="2">
        <v>1</v>
      </c>
      <c r="G54" s="2">
        <v>1</v>
      </c>
      <c r="H54" s="2">
        <v>1</v>
      </c>
      <c r="I54" s="2">
        <v>0</v>
      </c>
      <c r="J54" s="2">
        <v>1</v>
      </c>
      <c r="K54" s="2">
        <v>1</v>
      </c>
      <c r="L54" s="2">
        <v>1</v>
      </c>
      <c r="M54" s="2">
        <v>1</v>
      </c>
      <c r="N54" s="2">
        <v>1</v>
      </c>
      <c r="O54" s="2">
        <v>1</v>
      </c>
      <c r="P54" s="2">
        <v>1</v>
      </c>
      <c r="Q54" s="2">
        <v>1</v>
      </c>
      <c r="R54" s="2">
        <f t="shared" si="11"/>
        <v>14</v>
      </c>
      <c r="S54" s="6">
        <f t="shared" si="12"/>
        <v>93.333333333333329</v>
      </c>
      <c r="AC54" s="2">
        <v>15</v>
      </c>
      <c r="AD54" s="6">
        <v>73.333333333333329</v>
      </c>
      <c r="AE54" s="18">
        <f t="shared" si="13"/>
        <v>-0.16200852857919593</v>
      </c>
      <c r="AF54" s="18">
        <f t="shared" si="14"/>
        <v>0.4356495688811679</v>
      </c>
      <c r="AG54" s="18">
        <f t="shared" si="15"/>
        <v>0.53333333333333333</v>
      </c>
      <c r="AH54" s="19">
        <f t="shared" si="16"/>
        <v>9.7683764452165422E-2</v>
      </c>
    </row>
    <row r="55" spans="1:34" x14ac:dyDescent="0.2">
      <c r="A55" s="2">
        <v>16</v>
      </c>
      <c r="B55" s="3" t="s">
        <v>19</v>
      </c>
      <c r="C55" s="2">
        <v>1</v>
      </c>
      <c r="D55" s="2">
        <v>1</v>
      </c>
      <c r="E55" s="2">
        <v>1</v>
      </c>
      <c r="F55" s="2">
        <v>0</v>
      </c>
      <c r="G55" s="2">
        <v>1</v>
      </c>
      <c r="H55" s="2">
        <v>1</v>
      </c>
      <c r="I55" s="2">
        <v>0</v>
      </c>
      <c r="J55" s="2">
        <v>1</v>
      </c>
      <c r="K55" s="2">
        <v>1</v>
      </c>
      <c r="L55" s="2">
        <v>1</v>
      </c>
      <c r="M55" s="2">
        <v>0</v>
      </c>
      <c r="N55" s="2">
        <v>0</v>
      </c>
      <c r="O55" s="2">
        <v>1</v>
      </c>
      <c r="P55" s="2">
        <v>1</v>
      </c>
      <c r="Q55" s="2">
        <v>1</v>
      </c>
      <c r="R55" s="2">
        <f t="shared" si="11"/>
        <v>11</v>
      </c>
      <c r="S55" s="6">
        <f t="shared" si="12"/>
        <v>73.333333333333329</v>
      </c>
      <c r="AC55" s="2">
        <v>16</v>
      </c>
      <c r="AD55" s="6">
        <v>73.333333333333329</v>
      </c>
      <c r="AE55" s="18">
        <f t="shared" si="13"/>
        <v>-0.16200852857919593</v>
      </c>
      <c r="AF55" s="18">
        <f t="shared" si="14"/>
        <v>0.4356495688811679</v>
      </c>
      <c r="AG55" s="18">
        <f t="shared" si="15"/>
        <v>0.53333333333333333</v>
      </c>
      <c r="AH55" s="19">
        <f t="shared" si="16"/>
        <v>9.7683764452165422E-2</v>
      </c>
    </row>
    <row r="56" spans="1:34" x14ac:dyDescent="0.2">
      <c r="A56" s="2">
        <v>17</v>
      </c>
      <c r="B56" s="3" t="s">
        <v>20</v>
      </c>
      <c r="C56" s="2">
        <v>1</v>
      </c>
      <c r="D56" s="2">
        <v>1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1</v>
      </c>
      <c r="L56" s="2">
        <v>1</v>
      </c>
      <c r="M56" s="2">
        <v>0</v>
      </c>
      <c r="N56" s="2">
        <v>0</v>
      </c>
      <c r="O56" s="2">
        <v>0</v>
      </c>
      <c r="P56" s="2">
        <v>0</v>
      </c>
      <c r="Q56" s="2">
        <v>1</v>
      </c>
      <c r="R56" s="2">
        <f t="shared" si="11"/>
        <v>8</v>
      </c>
      <c r="S56" s="6">
        <f t="shared" si="12"/>
        <v>53.333333333333336</v>
      </c>
      <c r="AC56" s="2">
        <v>17</v>
      </c>
      <c r="AD56" s="6">
        <v>80</v>
      </c>
      <c r="AE56" s="18">
        <f t="shared" si="13"/>
        <v>0.27983291300042989</v>
      </c>
      <c r="AF56" s="18">
        <f t="shared" si="14"/>
        <v>0.61019715043236356</v>
      </c>
      <c r="AG56" s="18">
        <f t="shared" si="15"/>
        <v>0.7</v>
      </c>
      <c r="AH56" s="19">
        <f t="shared" si="16"/>
        <v>8.98028495676364E-2</v>
      </c>
    </row>
    <row r="57" spans="1:34" x14ac:dyDescent="0.2">
      <c r="A57" s="2">
        <v>18</v>
      </c>
      <c r="B57" s="3" t="s">
        <v>21</v>
      </c>
      <c r="C57" s="2">
        <v>1</v>
      </c>
      <c r="D57" s="2">
        <v>0</v>
      </c>
      <c r="E57" s="2">
        <v>0</v>
      </c>
      <c r="F57" s="2">
        <v>0</v>
      </c>
      <c r="G57" s="2">
        <v>1</v>
      </c>
      <c r="H57" s="2">
        <v>1</v>
      </c>
      <c r="I57" s="2">
        <v>0</v>
      </c>
      <c r="J57" s="2">
        <v>1</v>
      </c>
      <c r="K57" s="2">
        <v>1</v>
      </c>
      <c r="L57" s="2">
        <v>1</v>
      </c>
      <c r="M57" s="2">
        <v>0</v>
      </c>
      <c r="N57" s="2">
        <v>0</v>
      </c>
      <c r="O57" s="2">
        <v>0</v>
      </c>
      <c r="P57" s="2">
        <v>1</v>
      </c>
      <c r="Q57" s="2">
        <v>1</v>
      </c>
      <c r="R57" s="2">
        <f t="shared" si="11"/>
        <v>8</v>
      </c>
      <c r="S57" s="6">
        <f t="shared" si="12"/>
        <v>53.333333333333336</v>
      </c>
      <c r="Z57" t="s">
        <v>39</v>
      </c>
      <c r="AA57" s="13">
        <f>S70/30</f>
        <v>75.777777777777771</v>
      </c>
      <c r="AC57" s="2">
        <v>18</v>
      </c>
      <c r="AD57" s="6">
        <v>80</v>
      </c>
      <c r="AE57" s="18">
        <f t="shared" si="13"/>
        <v>0.27983291300042989</v>
      </c>
      <c r="AF57" s="18">
        <f t="shared" si="14"/>
        <v>0.61019715043236356</v>
      </c>
      <c r="AG57" s="18">
        <f t="shared" si="15"/>
        <v>0.7</v>
      </c>
      <c r="AH57" s="19">
        <f t="shared" si="16"/>
        <v>8.98028495676364E-2</v>
      </c>
    </row>
    <row r="58" spans="1:34" x14ac:dyDescent="0.2">
      <c r="A58" s="2">
        <v>19</v>
      </c>
      <c r="B58" s="3" t="s">
        <v>22</v>
      </c>
      <c r="C58" s="2">
        <v>1</v>
      </c>
      <c r="D58" s="2">
        <v>1</v>
      </c>
      <c r="E58" s="2">
        <v>1</v>
      </c>
      <c r="F58" s="2">
        <v>1</v>
      </c>
      <c r="G58" s="2">
        <v>1</v>
      </c>
      <c r="H58" s="2">
        <v>1</v>
      </c>
      <c r="I58" s="2">
        <v>1</v>
      </c>
      <c r="J58" s="2">
        <v>1</v>
      </c>
      <c r="K58" s="2">
        <v>1</v>
      </c>
      <c r="L58" s="2">
        <v>1</v>
      </c>
      <c r="M58" s="2">
        <v>1</v>
      </c>
      <c r="N58" s="2">
        <v>0</v>
      </c>
      <c r="O58" s="2">
        <v>1</v>
      </c>
      <c r="P58" s="2">
        <v>0</v>
      </c>
      <c r="Q58" s="2">
        <v>1</v>
      </c>
      <c r="R58" s="2">
        <f t="shared" si="11"/>
        <v>13</v>
      </c>
      <c r="S58" s="6">
        <f t="shared" si="12"/>
        <v>86.666666666666671</v>
      </c>
      <c r="AA58" s="17">
        <f>STDEV(AD40:AD69)</f>
        <v>15.088368901823003</v>
      </c>
      <c r="AC58" s="2">
        <v>19</v>
      </c>
      <c r="AD58" s="6">
        <v>80</v>
      </c>
      <c r="AE58" s="18">
        <f t="shared" si="13"/>
        <v>0.27983291300042989</v>
      </c>
      <c r="AF58" s="18">
        <f t="shared" si="14"/>
        <v>0.61019715043236356</v>
      </c>
      <c r="AG58" s="18">
        <f t="shared" si="15"/>
        <v>0.7</v>
      </c>
      <c r="AH58" s="19">
        <f t="shared" si="16"/>
        <v>8.98028495676364E-2</v>
      </c>
    </row>
    <row r="59" spans="1:34" x14ac:dyDescent="0.2">
      <c r="A59" s="2">
        <v>20</v>
      </c>
      <c r="B59" s="3" t="s">
        <v>23</v>
      </c>
      <c r="C59" s="2">
        <v>1</v>
      </c>
      <c r="D59" s="2">
        <v>1</v>
      </c>
      <c r="E59" s="2">
        <v>1</v>
      </c>
      <c r="F59" s="2">
        <v>1</v>
      </c>
      <c r="G59" s="2">
        <v>1</v>
      </c>
      <c r="H59" s="2">
        <v>1</v>
      </c>
      <c r="I59" s="2">
        <v>0</v>
      </c>
      <c r="J59" s="2">
        <v>1</v>
      </c>
      <c r="K59" s="2">
        <v>1</v>
      </c>
      <c r="L59" s="2">
        <v>0</v>
      </c>
      <c r="M59" s="2">
        <v>0</v>
      </c>
      <c r="N59" s="2">
        <v>1</v>
      </c>
      <c r="O59" s="2">
        <v>1</v>
      </c>
      <c r="P59" s="2">
        <v>0</v>
      </c>
      <c r="Q59" s="2">
        <v>1</v>
      </c>
      <c r="R59" s="2">
        <f t="shared" si="11"/>
        <v>11</v>
      </c>
      <c r="S59" s="6">
        <f t="shared" si="12"/>
        <v>73.333333333333329</v>
      </c>
      <c r="AC59" s="2">
        <v>20</v>
      </c>
      <c r="AD59" s="6">
        <v>80</v>
      </c>
      <c r="AE59" s="18">
        <f t="shared" si="13"/>
        <v>0.27983291300042989</v>
      </c>
      <c r="AF59" s="18">
        <f t="shared" si="14"/>
        <v>0.61019715043236356</v>
      </c>
      <c r="AG59" s="18">
        <f t="shared" si="15"/>
        <v>0.7</v>
      </c>
      <c r="AH59" s="19">
        <f t="shared" si="16"/>
        <v>8.98028495676364E-2</v>
      </c>
    </row>
    <row r="60" spans="1:34" x14ac:dyDescent="0.2">
      <c r="A60" s="2">
        <v>21</v>
      </c>
      <c r="B60" s="3" t="s">
        <v>24</v>
      </c>
      <c r="C60" s="2">
        <v>1</v>
      </c>
      <c r="D60" s="2">
        <v>1</v>
      </c>
      <c r="E60" s="2">
        <v>1</v>
      </c>
      <c r="F60" s="2">
        <v>0</v>
      </c>
      <c r="G60" s="2">
        <v>1</v>
      </c>
      <c r="H60" s="2">
        <v>1</v>
      </c>
      <c r="I60" s="2">
        <v>0</v>
      </c>
      <c r="J60" s="2">
        <v>1</v>
      </c>
      <c r="K60" s="2">
        <v>1</v>
      </c>
      <c r="L60" s="2">
        <v>1</v>
      </c>
      <c r="M60" s="2">
        <v>0</v>
      </c>
      <c r="N60" s="2">
        <v>1</v>
      </c>
      <c r="O60" s="2">
        <v>0</v>
      </c>
      <c r="P60" s="2">
        <v>1</v>
      </c>
      <c r="Q60" s="2">
        <v>1</v>
      </c>
      <c r="R60" s="2">
        <v>11</v>
      </c>
      <c r="S60" s="6">
        <f t="shared" si="12"/>
        <v>73.333333333333329</v>
      </c>
      <c r="AC60" s="2">
        <v>21</v>
      </c>
      <c r="AD60" s="6">
        <v>80</v>
      </c>
      <c r="AE60" s="18">
        <f t="shared" si="13"/>
        <v>0.27983291300042989</v>
      </c>
      <c r="AF60" s="18">
        <f t="shared" si="14"/>
        <v>0.61019715043236356</v>
      </c>
      <c r="AG60" s="18">
        <f t="shared" si="15"/>
        <v>0.7</v>
      </c>
      <c r="AH60" s="19">
        <f t="shared" si="16"/>
        <v>8.98028495676364E-2</v>
      </c>
    </row>
    <row r="61" spans="1:34" x14ac:dyDescent="0.2">
      <c r="A61" s="2">
        <v>22</v>
      </c>
      <c r="B61" s="3" t="s">
        <v>25</v>
      </c>
      <c r="C61" s="2">
        <v>1</v>
      </c>
      <c r="D61" s="2"/>
      <c r="E61" s="2">
        <v>0</v>
      </c>
      <c r="F61" s="2">
        <v>0</v>
      </c>
      <c r="G61" s="2">
        <v>1</v>
      </c>
      <c r="H61" s="2">
        <v>1</v>
      </c>
      <c r="I61" s="2">
        <v>0</v>
      </c>
      <c r="J61" s="2">
        <v>1</v>
      </c>
      <c r="K61" s="2">
        <v>1</v>
      </c>
      <c r="L61" s="2">
        <v>1</v>
      </c>
      <c r="M61" s="2">
        <v>0</v>
      </c>
      <c r="N61" s="2">
        <v>0</v>
      </c>
      <c r="O61" s="2">
        <v>0</v>
      </c>
      <c r="P61" s="2">
        <v>0</v>
      </c>
      <c r="Q61" s="2">
        <v>1</v>
      </c>
      <c r="R61" s="2">
        <f t="shared" si="11"/>
        <v>7</v>
      </c>
      <c r="S61" s="6">
        <f t="shared" si="12"/>
        <v>46.666666666666664</v>
      </c>
      <c r="AC61" s="2">
        <v>22</v>
      </c>
      <c r="AD61" s="6">
        <v>87</v>
      </c>
      <c r="AE61" s="18">
        <f t="shared" si="13"/>
        <v>0.74376642665903669</v>
      </c>
      <c r="AF61" s="18">
        <f t="shared" si="14"/>
        <v>0.7714911026716339</v>
      </c>
      <c r="AG61" s="18">
        <f t="shared" si="15"/>
        <v>0.73333333333333328</v>
      </c>
      <c r="AH61" s="19">
        <f t="shared" si="16"/>
        <v>3.8157769338300618E-2</v>
      </c>
    </row>
    <row r="62" spans="1:34" x14ac:dyDescent="0.2">
      <c r="A62" s="2">
        <v>23</v>
      </c>
      <c r="B62" s="3" t="s">
        <v>26</v>
      </c>
      <c r="C62" s="2">
        <v>1</v>
      </c>
      <c r="D62" s="2">
        <v>1</v>
      </c>
      <c r="E62" s="2">
        <v>1</v>
      </c>
      <c r="F62" s="2">
        <v>1</v>
      </c>
      <c r="G62" s="2">
        <v>1</v>
      </c>
      <c r="H62" s="2">
        <v>1</v>
      </c>
      <c r="I62" s="2">
        <v>0</v>
      </c>
      <c r="J62" s="2">
        <v>1</v>
      </c>
      <c r="K62" s="2">
        <v>1</v>
      </c>
      <c r="L62" s="2">
        <v>1</v>
      </c>
      <c r="M62" s="2">
        <v>1</v>
      </c>
      <c r="N62" s="2">
        <v>1</v>
      </c>
      <c r="O62" s="2">
        <v>1</v>
      </c>
      <c r="P62" s="2">
        <v>1</v>
      </c>
      <c r="Q62" s="2">
        <v>1</v>
      </c>
      <c r="R62" s="2">
        <f t="shared" si="11"/>
        <v>14</v>
      </c>
      <c r="S62" s="6">
        <f t="shared" si="12"/>
        <v>93.333333333333329</v>
      </c>
      <c r="AC62" s="2">
        <v>23</v>
      </c>
      <c r="AD62" s="6">
        <v>86.666666666666671</v>
      </c>
      <c r="AE62" s="18">
        <f t="shared" si="13"/>
        <v>0.72167435458005569</v>
      </c>
      <c r="AF62" s="18">
        <f t="shared" si="14"/>
        <v>0.76475264357499173</v>
      </c>
      <c r="AG62" s="18">
        <f t="shared" si="15"/>
        <v>0.76666666666666672</v>
      </c>
      <c r="AH62" s="19">
        <f t="shared" si="16"/>
        <v>1.9140230916749879E-3</v>
      </c>
    </row>
    <row r="63" spans="1:34" x14ac:dyDescent="0.2">
      <c r="A63" s="2">
        <v>24</v>
      </c>
      <c r="B63" s="3" t="s">
        <v>27</v>
      </c>
      <c r="C63" s="2">
        <v>1</v>
      </c>
      <c r="D63" s="2">
        <v>0</v>
      </c>
      <c r="E63" s="2">
        <v>0</v>
      </c>
      <c r="F63" s="2">
        <v>0</v>
      </c>
      <c r="G63" s="2">
        <v>1</v>
      </c>
      <c r="H63" s="2">
        <v>1</v>
      </c>
      <c r="I63" s="2">
        <v>0</v>
      </c>
      <c r="J63" s="2">
        <v>1</v>
      </c>
      <c r="K63" s="2">
        <v>1</v>
      </c>
      <c r="L63" s="2">
        <v>1</v>
      </c>
      <c r="M63" s="2">
        <v>0</v>
      </c>
      <c r="N63" s="2">
        <v>0</v>
      </c>
      <c r="O63" s="2">
        <v>0</v>
      </c>
      <c r="P63" s="2">
        <v>1</v>
      </c>
      <c r="Q63" s="2">
        <v>1</v>
      </c>
      <c r="R63" s="2">
        <f t="shared" si="11"/>
        <v>8</v>
      </c>
      <c r="S63" s="6">
        <f t="shared" si="12"/>
        <v>53.333333333333336</v>
      </c>
      <c r="AC63" s="2">
        <v>24</v>
      </c>
      <c r="AD63" s="6">
        <v>93</v>
      </c>
      <c r="AE63" s="18">
        <f t="shared" si="13"/>
        <v>1.1414237240806997</v>
      </c>
      <c r="AF63" s="18">
        <f t="shared" si="14"/>
        <v>0.8731531816085949</v>
      </c>
      <c r="AG63" s="18">
        <f t="shared" si="15"/>
        <v>0.8</v>
      </c>
      <c r="AH63" s="19">
        <f t="shared" si="16"/>
        <v>7.3153181608594853E-2</v>
      </c>
    </row>
    <row r="64" spans="1:34" x14ac:dyDescent="0.2">
      <c r="A64" s="2">
        <v>25</v>
      </c>
      <c r="B64" s="3" t="s">
        <v>28</v>
      </c>
      <c r="C64" s="2">
        <v>1</v>
      </c>
      <c r="D64" s="2">
        <v>1</v>
      </c>
      <c r="E64" s="2">
        <v>1</v>
      </c>
      <c r="F64" s="2">
        <v>1</v>
      </c>
      <c r="G64" s="2">
        <v>1</v>
      </c>
      <c r="H64" s="2">
        <v>1</v>
      </c>
      <c r="I64" s="2">
        <v>1</v>
      </c>
      <c r="J64" s="2">
        <v>1</v>
      </c>
      <c r="K64" s="2">
        <v>1</v>
      </c>
      <c r="L64" s="2">
        <v>1</v>
      </c>
      <c r="M64" s="2">
        <v>0</v>
      </c>
      <c r="N64" s="2">
        <v>0</v>
      </c>
      <c r="O64" s="2">
        <v>1</v>
      </c>
      <c r="P64" s="2">
        <v>0</v>
      </c>
      <c r="Q64" s="2">
        <v>1</v>
      </c>
      <c r="R64" s="2">
        <f t="shared" si="11"/>
        <v>12</v>
      </c>
      <c r="S64" s="6">
        <f t="shared" si="12"/>
        <v>80</v>
      </c>
      <c r="AC64" s="2">
        <v>25</v>
      </c>
      <c r="AD64" s="6">
        <v>93.333333333333329</v>
      </c>
      <c r="AE64" s="18">
        <f t="shared" si="13"/>
        <v>1.1635157961596807</v>
      </c>
      <c r="AF64" s="18">
        <f t="shared" si="14"/>
        <v>0.87768985350619366</v>
      </c>
      <c r="AG64" s="18">
        <f t="shared" si="15"/>
        <v>0.93333333333333335</v>
      </c>
      <c r="AH64" s="19">
        <f t="shared" si="16"/>
        <v>5.5643479827139686E-2</v>
      </c>
    </row>
    <row r="65" spans="1:41" x14ac:dyDescent="0.2">
      <c r="A65" s="2">
        <v>26</v>
      </c>
      <c r="B65" s="3" t="s">
        <v>29</v>
      </c>
      <c r="C65" s="2">
        <v>1</v>
      </c>
      <c r="D65" s="2">
        <v>1</v>
      </c>
      <c r="E65" s="2">
        <v>1</v>
      </c>
      <c r="F65" s="2">
        <v>1</v>
      </c>
      <c r="G65" s="2">
        <v>1</v>
      </c>
      <c r="H65" s="2">
        <v>1</v>
      </c>
      <c r="I65" s="2">
        <v>1</v>
      </c>
      <c r="J65" s="2">
        <v>1</v>
      </c>
      <c r="K65" s="2">
        <v>1</v>
      </c>
      <c r="L65" s="2">
        <v>1</v>
      </c>
      <c r="M65" s="2">
        <v>0</v>
      </c>
      <c r="N65" s="2">
        <v>0</v>
      </c>
      <c r="O65" s="2">
        <v>1</v>
      </c>
      <c r="P65" s="2">
        <v>1</v>
      </c>
      <c r="Q65" s="2">
        <v>1</v>
      </c>
      <c r="R65" s="2">
        <f t="shared" si="11"/>
        <v>13</v>
      </c>
      <c r="S65" s="6">
        <f t="shared" si="12"/>
        <v>86.666666666666671</v>
      </c>
      <c r="AC65" s="2">
        <v>26</v>
      </c>
      <c r="AD65" s="6">
        <v>93.333333333333329</v>
      </c>
      <c r="AE65" s="18">
        <f t="shared" si="13"/>
        <v>1.1635157961596807</v>
      </c>
      <c r="AF65" s="18">
        <f t="shared" si="14"/>
        <v>0.87768985350619366</v>
      </c>
      <c r="AG65" s="18">
        <f t="shared" si="15"/>
        <v>0.93333333333333335</v>
      </c>
      <c r="AH65" s="19">
        <f>ABS(AF65-AG65)</f>
        <v>5.5643479827139686E-2</v>
      </c>
    </row>
    <row r="66" spans="1:41" x14ac:dyDescent="0.2">
      <c r="A66" s="2">
        <v>27</v>
      </c>
      <c r="B66" s="3" t="s">
        <v>30</v>
      </c>
      <c r="C66" s="2">
        <v>1</v>
      </c>
      <c r="D66" s="2">
        <v>1</v>
      </c>
      <c r="E66" s="2">
        <v>1</v>
      </c>
      <c r="F66" s="2">
        <v>1</v>
      </c>
      <c r="G66" s="2">
        <v>1</v>
      </c>
      <c r="H66" s="2">
        <v>1</v>
      </c>
      <c r="I66" s="2">
        <v>1</v>
      </c>
      <c r="J66" s="2">
        <v>1</v>
      </c>
      <c r="K66" s="2">
        <v>1</v>
      </c>
      <c r="L66" s="2">
        <v>1</v>
      </c>
      <c r="M66" s="2">
        <v>0</v>
      </c>
      <c r="N66" s="2">
        <v>0</v>
      </c>
      <c r="O66" s="2">
        <v>1</v>
      </c>
      <c r="P66" s="2">
        <v>0</v>
      </c>
      <c r="Q66" s="2">
        <v>1</v>
      </c>
      <c r="R66" s="2">
        <f t="shared" si="11"/>
        <v>12</v>
      </c>
      <c r="S66" s="6">
        <f t="shared" si="12"/>
        <v>80</v>
      </c>
      <c r="AC66" s="2">
        <v>27</v>
      </c>
      <c r="AD66" s="6">
        <v>93.333333333333329</v>
      </c>
      <c r="AE66" s="18">
        <f t="shared" si="13"/>
        <v>1.1635157961596807</v>
      </c>
      <c r="AF66" s="18">
        <f t="shared" si="14"/>
        <v>0.87768985350619366</v>
      </c>
      <c r="AG66" s="18">
        <f t="shared" si="15"/>
        <v>0.93333333333333335</v>
      </c>
      <c r="AH66" s="19">
        <f t="shared" si="16"/>
        <v>5.5643479827139686E-2</v>
      </c>
    </row>
    <row r="67" spans="1:41" x14ac:dyDescent="0.2">
      <c r="A67" s="2">
        <v>28</v>
      </c>
      <c r="B67" s="3" t="s">
        <v>31</v>
      </c>
      <c r="C67" s="2">
        <v>1</v>
      </c>
      <c r="D67" s="2">
        <v>1</v>
      </c>
      <c r="E67" s="2">
        <v>1</v>
      </c>
      <c r="F67" s="2">
        <v>0</v>
      </c>
      <c r="G67" s="2">
        <v>1</v>
      </c>
      <c r="H67" s="2">
        <v>1</v>
      </c>
      <c r="I67" s="2">
        <v>0</v>
      </c>
      <c r="J67" s="2">
        <v>1</v>
      </c>
      <c r="K67" s="2">
        <v>1</v>
      </c>
      <c r="L67" s="2">
        <v>0</v>
      </c>
      <c r="M67" s="2">
        <v>1</v>
      </c>
      <c r="N67" s="2">
        <v>1</v>
      </c>
      <c r="O67" s="2">
        <v>0</v>
      </c>
      <c r="P67" s="2">
        <v>1</v>
      </c>
      <c r="Q67" s="2">
        <v>1</v>
      </c>
      <c r="R67" s="2">
        <f t="shared" si="11"/>
        <v>11</v>
      </c>
      <c r="S67" s="6">
        <f t="shared" si="12"/>
        <v>73.333333333333329</v>
      </c>
      <c r="AC67" s="2">
        <v>28</v>
      </c>
      <c r="AD67" s="6">
        <v>93.333333333333329</v>
      </c>
      <c r="AE67" s="18">
        <f t="shared" si="13"/>
        <v>1.1635157961596807</v>
      </c>
      <c r="AF67" s="18">
        <f t="shared" si="14"/>
        <v>0.87768985350619366</v>
      </c>
      <c r="AG67" s="18">
        <f t="shared" si="15"/>
        <v>0.93333333333333335</v>
      </c>
      <c r="AH67" s="19">
        <f t="shared" si="16"/>
        <v>5.5643479827139686E-2</v>
      </c>
    </row>
    <row r="68" spans="1:41" x14ac:dyDescent="0.2">
      <c r="A68" s="2">
        <v>29</v>
      </c>
      <c r="B68" s="3" t="s">
        <v>32</v>
      </c>
      <c r="C68" s="2">
        <v>1</v>
      </c>
      <c r="D68" s="2">
        <v>1</v>
      </c>
      <c r="E68" s="2">
        <v>1</v>
      </c>
      <c r="F68" s="2">
        <v>1</v>
      </c>
      <c r="G68" s="2">
        <v>1</v>
      </c>
      <c r="H68" s="2">
        <v>1</v>
      </c>
      <c r="I68" s="2">
        <v>1</v>
      </c>
      <c r="J68" s="2">
        <v>1</v>
      </c>
      <c r="K68" s="2">
        <v>1</v>
      </c>
      <c r="L68" s="2">
        <v>1</v>
      </c>
      <c r="M68" s="2">
        <v>0</v>
      </c>
      <c r="N68" s="2">
        <v>0</v>
      </c>
      <c r="O68" s="2">
        <v>0</v>
      </c>
      <c r="P68" s="2">
        <v>1</v>
      </c>
      <c r="Q68" s="2">
        <v>1</v>
      </c>
      <c r="R68" s="2">
        <f t="shared" si="11"/>
        <v>12</v>
      </c>
      <c r="S68" s="6">
        <f t="shared" si="12"/>
        <v>80</v>
      </c>
      <c r="AC68" s="2">
        <v>29</v>
      </c>
      <c r="AD68" s="6">
        <v>100</v>
      </c>
      <c r="AE68" s="18">
        <f t="shared" si="13"/>
        <v>1.6053572377393064</v>
      </c>
      <c r="AF68" s="18">
        <f t="shared" si="14"/>
        <v>0.94579239527683023</v>
      </c>
      <c r="AG68" s="18">
        <f t="shared" si="15"/>
        <v>1</v>
      </c>
      <c r="AH68" s="19">
        <f t="shared" si="16"/>
        <v>5.4207604723169767E-2</v>
      </c>
    </row>
    <row r="69" spans="1:41" x14ac:dyDescent="0.2">
      <c r="A69" s="2">
        <v>30</v>
      </c>
      <c r="B69" s="4" t="s">
        <v>35</v>
      </c>
      <c r="C69" s="2">
        <v>1</v>
      </c>
      <c r="D69" s="2">
        <v>1</v>
      </c>
      <c r="E69" s="2">
        <v>1</v>
      </c>
      <c r="F69" s="2">
        <v>1</v>
      </c>
      <c r="G69" s="2">
        <v>1</v>
      </c>
      <c r="H69" s="2">
        <v>1</v>
      </c>
      <c r="I69" s="2">
        <v>1</v>
      </c>
      <c r="J69" s="2">
        <v>1</v>
      </c>
      <c r="K69" s="2">
        <v>0</v>
      </c>
      <c r="L69" s="2">
        <v>1</v>
      </c>
      <c r="M69" s="2">
        <v>1</v>
      </c>
      <c r="N69" s="2">
        <v>1</v>
      </c>
      <c r="O69" s="2">
        <v>1</v>
      </c>
      <c r="P69" s="2">
        <v>1</v>
      </c>
      <c r="Q69" s="2">
        <v>1</v>
      </c>
      <c r="R69" s="2">
        <f>SUM(C69:Q69)</f>
        <v>14</v>
      </c>
      <c r="S69" s="6">
        <f t="shared" si="12"/>
        <v>93.333333333333329</v>
      </c>
      <c r="AC69" s="2">
        <v>30</v>
      </c>
      <c r="AD69" s="6">
        <v>100</v>
      </c>
      <c r="AE69" s="18">
        <f t="shared" si="13"/>
        <v>1.6053572377393064</v>
      </c>
      <c r="AF69" s="18">
        <f t="shared" si="14"/>
        <v>0.94579239527683023</v>
      </c>
      <c r="AG69" s="18">
        <f t="shared" si="15"/>
        <v>1</v>
      </c>
      <c r="AH69" s="19">
        <f t="shared" si="16"/>
        <v>5.4207604723169767E-2</v>
      </c>
    </row>
    <row r="70" spans="1:41" x14ac:dyDescent="0.2">
      <c r="S70" s="13">
        <f>SUM(S40:S69)</f>
        <v>2273.333333333333</v>
      </c>
    </row>
    <row r="72" spans="1:41" x14ac:dyDescent="0.2">
      <c r="AG72" t="s">
        <v>48</v>
      </c>
      <c r="AH72" s="17">
        <f>MAX(AH40:AH69)</f>
        <v>9.822960023150458E-2</v>
      </c>
    </row>
    <row r="73" spans="1:41" x14ac:dyDescent="0.2">
      <c r="AG73" t="s">
        <v>52</v>
      </c>
      <c r="AH73">
        <v>0.161</v>
      </c>
    </row>
    <row r="74" spans="1:41" x14ac:dyDescent="0.2">
      <c r="P74" s="26">
        <v>46.666666666666664</v>
      </c>
      <c r="R74" s="6">
        <v>46.666666666666664</v>
      </c>
    </row>
    <row r="75" spans="1:41" x14ac:dyDescent="0.2">
      <c r="P75" s="26">
        <v>46.666666666666664</v>
      </c>
      <c r="R75" s="6">
        <v>46.666666666666664</v>
      </c>
    </row>
    <row r="76" spans="1:41" x14ac:dyDescent="0.2">
      <c r="P76" s="26">
        <v>53.333333333333336</v>
      </c>
      <c r="R76" s="6">
        <v>53.333333333333336</v>
      </c>
      <c r="AC76" s="11" t="s">
        <v>1</v>
      </c>
      <c r="AD76" s="11" t="s">
        <v>42</v>
      </c>
      <c r="AE76" s="11" t="s">
        <v>51</v>
      </c>
      <c r="AF76" s="11" t="s">
        <v>53</v>
      </c>
      <c r="AG76" s="11" t="s">
        <v>54</v>
      </c>
      <c r="AI76" s="22" t="s">
        <v>1</v>
      </c>
      <c r="AJ76" s="22" t="s">
        <v>42</v>
      </c>
      <c r="AK76" s="22" t="s">
        <v>51</v>
      </c>
      <c r="AL76" s="22" t="s">
        <v>53</v>
      </c>
      <c r="AM76" s="22" t="s">
        <v>59</v>
      </c>
      <c r="AN76" s="22" t="s">
        <v>58</v>
      </c>
      <c r="AO76" s="22" t="s">
        <v>60</v>
      </c>
    </row>
    <row r="77" spans="1:41" x14ac:dyDescent="0.2">
      <c r="P77" s="26">
        <v>53.333333333333336</v>
      </c>
      <c r="R77" s="6">
        <v>53.333333333333336</v>
      </c>
      <c r="AC77" s="2">
        <v>1</v>
      </c>
      <c r="AD77" s="6">
        <v>13.333333333333334</v>
      </c>
      <c r="AE77" s="6">
        <v>46.666666666666664</v>
      </c>
      <c r="AF77" s="6">
        <f>AE77-AD77</f>
        <v>33.333333333333329</v>
      </c>
      <c r="AG77" s="6">
        <f>AF77^2</f>
        <v>1111.1111111111109</v>
      </c>
      <c r="AI77" s="2">
        <v>1</v>
      </c>
      <c r="AJ77" s="6">
        <v>13.333333333333334</v>
      </c>
      <c r="AK77" s="6">
        <v>46.666666666666664</v>
      </c>
      <c r="AL77" s="6">
        <f>AK77-AJ77</f>
        <v>33.333333333333329</v>
      </c>
      <c r="AM77" s="6">
        <f>100-AJ77</f>
        <v>86.666666666666671</v>
      </c>
      <c r="AN77" s="24">
        <f>AL77/AM77</f>
        <v>0.38461538461538453</v>
      </c>
      <c r="AO77" s="24">
        <f>AN77*100</f>
        <v>38.461538461538453</v>
      </c>
    </row>
    <row r="78" spans="1:41" x14ac:dyDescent="0.2">
      <c r="P78" s="26">
        <v>53.333333333333336</v>
      </c>
      <c r="R78" s="6">
        <v>53.333333333333336</v>
      </c>
      <c r="AC78" s="2">
        <v>2</v>
      </c>
      <c r="AD78" s="6">
        <v>13.333333333333334</v>
      </c>
      <c r="AE78" s="6">
        <v>46.666666666666664</v>
      </c>
      <c r="AF78" s="6">
        <f t="shared" ref="AF78:AF106" si="17">AE78-AD78</f>
        <v>33.333333333333329</v>
      </c>
      <c r="AG78" s="6">
        <f t="shared" ref="AG78:AG106" si="18">AF78^2</f>
        <v>1111.1111111111109</v>
      </c>
      <c r="AI78" s="2">
        <v>2</v>
      </c>
      <c r="AJ78" s="6">
        <v>13.333333333333334</v>
      </c>
      <c r="AK78" s="6">
        <v>46.666666666666664</v>
      </c>
      <c r="AL78" s="6">
        <f t="shared" ref="AL78:AL106" si="19">AK78-AJ78</f>
        <v>33.333333333333329</v>
      </c>
      <c r="AM78" s="6">
        <f t="shared" ref="AM78:AM106" si="20">100-AJ78</f>
        <v>86.666666666666671</v>
      </c>
      <c r="AN78" s="24">
        <f t="shared" ref="AN78:AN106" si="21">AL78/AM78</f>
        <v>0.38461538461538453</v>
      </c>
      <c r="AO78" s="24">
        <f t="shared" ref="AO78:AO107" si="22">AN78*100</f>
        <v>38.461538461538453</v>
      </c>
    </row>
    <row r="79" spans="1:41" x14ac:dyDescent="0.2">
      <c r="P79" s="27">
        <v>53.333333333333336</v>
      </c>
      <c r="R79" s="6">
        <v>67</v>
      </c>
      <c r="AC79" s="2">
        <v>3</v>
      </c>
      <c r="AD79" s="6">
        <v>20</v>
      </c>
      <c r="AE79" s="6">
        <v>53.333333333333336</v>
      </c>
      <c r="AF79" s="6">
        <f t="shared" si="17"/>
        <v>33.333333333333336</v>
      </c>
      <c r="AG79" s="6">
        <f t="shared" si="18"/>
        <v>1111.1111111111113</v>
      </c>
      <c r="AI79" s="2">
        <v>3</v>
      </c>
      <c r="AJ79" s="6">
        <v>20</v>
      </c>
      <c r="AK79" s="6">
        <v>53.333333333333336</v>
      </c>
      <c r="AL79" s="6">
        <f t="shared" si="19"/>
        <v>33.333333333333336</v>
      </c>
      <c r="AM79" s="6">
        <f t="shared" si="20"/>
        <v>80</v>
      </c>
      <c r="AN79" s="24">
        <f t="shared" si="21"/>
        <v>0.41666666666666669</v>
      </c>
      <c r="AO79" s="24">
        <f t="shared" si="22"/>
        <v>41.666666666666671</v>
      </c>
    </row>
    <row r="80" spans="1:41" x14ac:dyDescent="0.2">
      <c r="P80" s="27">
        <v>53.333333333333336</v>
      </c>
      <c r="R80" s="6">
        <v>67</v>
      </c>
      <c r="AC80" s="2">
        <v>4</v>
      </c>
      <c r="AD80" s="6">
        <v>40</v>
      </c>
      <c r="AE80" s="6">
        <v>53.333333333333336</v>
      </c>
      <c r="AF80" s="6">
        <f t="shared" si="17"/>
        <v>13.333333333333336</v>
      </c>
      <c r="AG80" s="6">
        <f t="shared" si="18"/>
        <v>177.77777777777783</v>
      </c>
      <c r="AI80" s="2">
        <v>4</v>
      </c>
      <c r="AJ80" s="6">
        <v>40</v>
      </c>
      <c r="AK80" s="6">
        <v>53.333333333333336</v>
      </c>
      <c r="AL80" s="6">
        <f t="shared" si="19"/>
        <v>13.333333333333336</v>
      </c>
      <c r="AM80" s="6">
        <f t="shared" si="20"/>
        <v>60</v>
      </c>
      <c r="AN80" s="24">
        <f t="shared" si="21"/>
        <v>0.22222222222222227</v>
      </c>
      <c r="AO80" s="24">
        <f t="shared" si="22"/>
        <v>22.222222222222225</v>
      </c>
    </row>
    <row r="81" spans="16:41" x14ac:dyDescent="0.2">
      <c r="P81" s="27">
        <v>53.333333333333336</v>
      </c>
      <c r="R81" s="6">
        <v>67</v>
      </c>
      <c r="AC81" s="2">
        <v>5</v>
      </c>
      <c r="AD81" s="6">
        <v>40</v>
      </c>
      <c r="AE81" s="6">
        <v>53.333333333333336</v>
      </c>
      <c r="AF81" s="6">
        <f t="shared" si="17"/>
        <v>13.333333333333336</v>
      </c>
      <c r="AG81" s="6">
        <f t="shared" si="18"/>
        <v>177.77777777777783</v>
      </c>
      <c r="AI81" s="2">
        <v>5</v>
      </c>
      <c r="AJ81" s="6">
        <v>40</v>
      </c>
      <c r="AK81" s="6">
        <v>53.333333333333336</v>
      </c>
      <c r="AL81" s="6">
        <f t="shared" si="19"/>
        <v>13.333333333333336</v>
      </c>
      <c r="AM81" s="6">
        <f t="shared" si="20"/>
        <v>60</v>
      </c>
      <c r="AN81" s="24">
        <f t="shared" si="21"/>
        <v>0.22222222222222227</v>
      </c>
      <c r="AO81" s="24">
        <f t="shared" si="22"/>
        <v>22.222222222222225</v>
      </c>
    </row>
    <row r="82" spans="16:41" x14ac:dyDescent="0.2">
      <c r="P82" s="26">
        <v>66.666666666666657</v>
      </c>
      <c r="R82" s="6">
        <v>66.666666666666657</v>
      </c>
      <c r="AC82" s="2">
        <v>6</v>
      </c>
      <c r="AD82" s="6">
        <v>40</v>
      </c>
      <c r="AE82" s="6">
        <v>67</v>
      </c>
      <c r="AF82" s="6">
        <f t="shared" si="17"/>
        <v>27</v>
      </c>
      <c r="AG82" s="6">
        <f t="shared" si="18"/>
        <v>729</v>
      </c>
      <c r="AI82" s="2">
        <v>6</v>
      </c>
      <c r="AJ82" s="6">
        <v>40</v>
      </c>
      <c r="AK82" s="6">
        <v>67</v>
      </c>
      <c r="AL82" s="6">
        <f t="shared" si="19"/>
        <v>27</v>
      </c>
      <c r="AM82" s="6">
        <f t="shared" si="20"/>
        <v>60</v>
      </c>
      <c r="AN82" s="24">
        <f t="shared" si="21"/>
        <v>0.45</v>
      </c>
      <c r="AO82" s="24">
        <f t="shared" si="22"/>
        <v>45</v>
      </c>
    </row>
    <row r="83" spans="16:41" x14ac:dyDescent="0.2">
      <c r="P83" s="28">
        <v>66.666666666666657</v>
      </c>
      <c r="R83" s="6">
        <v>73</v>
      </c>
      <c r="AC83" s="2">
        <v>7</v>
      </c>
      <c r="AD83" s="6">
        <v>46.666666666666664</v>
      </c>
      <c r="AE83" s="6">
        <v>67</v>
      </c>
      <c r="AF83" s="6">
        <f t="shared" si="17"/>
        <v>20.333333333333336</v>
      </c>
      <c r="AG83" s="6">
        <f t="shared" si="18"/>
        <v>413.44444444444451</v>
      </c>
      <c r="AI83" s="2">
        <v>7</v>
      </c>
      <c r="AJ83" s="6">
        <v>46.666666666666664</v>
      </c>
      <c r="AK83" s="6">
        <v>67</v>
      </c>
      <c r="AL83" s="6">
        <f t="shared" si="19"/>
        <v>20.333333333333336</v>
      </c>
      <c r="AM83" s="6">
        <f t="shared" si="20"/>
        <v>53.333333333333336</v>
      </c>
      <c r="AN83" s="24">
        <f t="shared" si="21"/>
        <v>0.38125000000000003</v>
      </c>
      <c r="AO83" s="24">
        <f t="shared" si="22"/>
        <v>38.125</v>
      </c>
    </row>
    <row r="84" spans="16:41" x14ac:dyDescent="0.2">
      <c r="P84" s="28">
        <v>66.666666666666657</v>
      </c>
      <c r="R84" s="6">
        <v>73</v>
      </c>
      <c r="AC84" s="2">
        <v>8</v>
      </c>
      <c r="AD84" s="6">
        <v>53.333333333333336</v>
      </c>
      <c r="AE84" s="6">
        <v>67</v>
      </c>
      <c r="AF84" s="6">
        <f t="shared" si="17"/>
        <v>13.666666666666664</v>
      </c>
      <c r="AG84" s="6">
        <f t="shared" si="18"/>
        <v>186.77777777777771</v>
      </c>
      <c r="AI84" s="2">
        <v>8</v>
      </c>
      <c r="AJ84" s="6">
        <v>53.333333333333336</v>
      </c>
      <c r="AK84" s="6">
        <v>67</v>
      </c>
      <c r="AL84" s="6">
        <f t="shared" si="19"/>
        <v>13.666666666666664</v>
      </c>
      <c r="AM84" s="6">
        <f t="shared" si="20"/>
        <v>46.666666666666664</v>
      </c>
      <c r="AN84" s="24">
        <f t="shared" si="21"/>
        <v>0.29285714285714282</v>
      </c>
      <c r="AO84" s="24">
        <f t="shared" si="22"/>
        <v>29.285714285714281</v>
      </c>
    </row>
    <row r="85" spans="16:41" x14ac:dyDescent="0.2">
      <c r="P85" s="26">
        <v>73.333333333333329</v>
      </c>
      <c r="R85" s="6">
        <v>73.333333333333329</v>
      </c>
      <c r="AC85" s="2">
        <v>9</v>
      </c>
      <c r="AD85" s="6">
        <v>53.333333333333336</v>
      </c>
      <c r="AE85" s="6">
        <v>66.666666666666657</v>
      </c>
      <c r="AF85" s="6">
        <f t="shared" si="17"/>
        <v>13.333333333333321</v>
      </c>
      <c r="AG85" s="6">
        <f t="shared" si="18"/>
        <v>177.77777777777746</v>
      </c>
      <c r="AI85" s="2">
        <v>9</v>
      </c>
      <c r="AJ85" s="6">
        <v>53.333333333333336</v>
      </c>
      <c r="AK85" s="6">
        <v>66.666666666666657</v>
      </c>
      <c r="AL85" s="6">
        <f t="shared" si="19"/>
        <v>13.333333333333321</v>
      </c>
      <c r="AM85" s="6">
        <f t="shared" si="20"/>
        <v>46.666666666666664</v>
      </c>
      <c r="AN85" s="24">
        <f t="shared" si="21"/>
        <v>0.28571428571428548</v>
      </c>
      <c r="AO85" s="24">
        <f t="shared" si="22"/>
        <v>28.571428571428548</v>
      </c>
    </row>
    <row r="86" spans="16:41" x14ac:dyDescent="0.2">
      <c r="P86" s="26">
        <v>73.333333333333329</v>
      </c>
      <c r="R86" s="6">
        <v>73.333333333333329</v>
      </c>
      <c r="AC86" s="2">
        <v>10</v>
      </c>
      <c r="AD86" s="6">
        <v>53.333333333333336</v>
      </c>
      <c r="AE86" s="6">
        <v>73</v>
      </c>
      <c r="AF86" s="6">
        <f t="shared" si="17"/>
        <v>19.666666666666664</v>
      </c>
      <c r="AG86" s="6">
        <f t="shared" si="18"/>
        <v>386.77777777777766</v>
      </c>
      <c r="AI86" s="2">
        <v>10</v>
      </c>
      <c r="AJ86" s="6">
        <v>53.333333333333336</v>
      </c>
      <c r="AK86" s="6">
        <v>73</v>
      </c>
      <c r="AL86" s="6">
        <f t="shared" si="19"/>
        <v>19.666666666666664</v>
      </c>
      <c r="AM86" s="6">
        <f t="shared" si="20"/>
        <v>46.666666666666664</v>
      </c>
      <c r="AN86" s="24">
        <f t="shared" si="21"/>
        <v>0.42142857142857137</v>
      </c>
      <c r="AO86" s="24">
        <f t="shared" si="22"/>
        <v>42.142857142857139</v>
      </c>
    </row>
    <row r="87" spans="16:41" x14ac:dyDescent="0.2">
      <c r="P87" s="26">
        <v>73.333333333333329</v>
      </c>
      <c r="R87" s="6">
        <v>73.333333333333329</v>
      </c>
      <c r="AC87" s="2">
        <v>11</v>
      </c>
      <c r="AD87" s="6">
        <v>60</v>
      </c>
      <c r="AE87" s="6">
        <v>73</v>
      </c>
      <c r="AF87" s="6">
        <f t="shared" si="17"/>
        <v>13</v>
      </c>
      <c r="AG87" s="6">
        <f t="shared" si="18"/>
        <v>169</v>
      </c>
      <c r="AI87" s="2">
        <v>11</v>
      </c>
      <c r="AJ87" s="6">
        <v>60</v>
      </c>
      <c r="AK87" s="6">
        <v>73</v>
      </c>
      <c r="AL87" s="6">
        <f t="shared" si="19"/>
        <v>13</v>
      </c>
      <c r="AM87" s="6">
        <f t="shared" si="20"/>
        <v>40</v>
      </c>
      <c r="AN87" s="24">
        <f t="shared" si="21"/>
        <v>0.32500000000000001</v>
      </c>
      <c r="AO87" s="24">
        <f t="shared" si="22"/>
        <v>32.5</v>
      </c>
    </row>
    <row r="88" spans="16:41" x14ac:dyDescent="0.2">
      <c r="P88" s="26">
        <v>73.333333333333329</v>
      </c>
      <c r="R88" s="6">
        <v>73.333333333333329</v>
      </c>
      <c r="S88" s="13">
        <f>SUM(R83:R94)</f>
        <v>912.66666666666663</v>
      </c>
      <c r="T88" s="14">
        <f>S88/12</f>
        <v>76.055555555555557</v>
      </c>
      <c r="AC88" s="2">
        <v>12</v>
      </c>
      <c r="AD88" s="6">
        <v>60</v>
      </c>
      <c r="AE88" s="6">
        <v>73.333333333333329</v>
      </c>
      <c r="AF88" s="6">
        <f t="shared" si="17"/>
        <v>13.333333333333329</v>
      </c>
      <c r="AG88" s="6">
        <f t="shared" si="18"/>
        <v>177.77777777777766</v>
      </c>
      <c r="AI88" s="2">
        <v>12</v>
      </c>
      <c r="AJ88" s="6">
        <v>60</v>
      </c>
      <c r="AK88" s="6">
        <v>73.333333333333329</v>
      </c>
      <c r="AL88" s="6">
        <f t="shared" si="19"/>
        <v>13.333333333333329</v>
      </c>
      <c r="AM88" s="6">
        <f t="shared" si="20"/>
        <v>40</v>
      </c>
      <c r="AN88" s="24">
        <f t="shared" si="21"/>
        <v>0.3333333333333332</v>
      </c>
      <c r="AO88" s="24">
        <f t="shared" si="22"/>
        <v>33.333333333333321</v>
      </c>
    </row>
    <row r="89" spans="16:41" x14ac:dyDescent="0.2">
      <c r="P89" s="26">
        <v>73.333333333333329</v>
      </c>
      <c r="R89" s="6">
        <v>73.333333333333329</v>
      </c>
      <c r="AC89" s="2">
        <v>13</v>
      </c>
      <c r="AD89" s="6">
        <v>66.666666666666657</v>
      </c>
      <c r="AE89" s="6">
        <v>73.333333333333329</v>
      </c>
      <c r="AF89" s="6">
        <f t="shared" si="17"/>
        <v>6.6666666666666714</v>
      </c>
      <c r="AG89" s="6">
        <f t="shared" si="18"/>
        <v>44.444444444444507</v>
      </c>
      <c r="AI89" s="2">
        <v>13</v>
      </c>
      <c r="AJ89" s="6">
        <v>66.666666666666657</v>
      </c>
      <c r="AK89" s="6">
        <v>73.333333333333329</v>
      </c>
      <c r="AL89" s="6">
        <f t="shared" si="19"/>
        <v>6.6666666666666714</v>
      </c>
      <c r="AM89" s="6">
        <f t="shared" si="20"/>
        <v>33.333333333333343</v>
      </c>
      <c r="AN89" s="24">
        <f t="shared" si="21"/>
        <v>0.20000000000000009</v>
      </c>
      <c r="AO89" s="24">
        <f t="shared" si="22"/>
        <v>20.000000000000011</v>
      </c>
    </row>
    <row r="90" spans="16:41" x14ac:dyDescent="0.2">
      <c r="P90" s="28">
        <v>73.333333333333329</v>
      </c>
      <c r="R90" s="6">
        <v>80</v>
      </c>
      <c r="AC90" s="2">
        <v>14</v>
      </c>
      <c r="AD90" s="6">
        <v>66.666666666666657</v>
      </c>
      <c r="AE90" s="6">
        <v>73.333333333333329</v>
      </c>
      <c r="AF90" s="6">
        <f t="shared" si="17"/>
        <v>6.6666666666666714</v>
      </c>
      <c r="AG90" s="6">
        <f t="shared" si="18"/>
        <v>44.444444444444507</v>
      </c>
      <c r="AI90" s="2">
        <v>14</v>
      </c>
      <c r="AJ90" s="6">
        <v>66.666666666666657</v>
      </c>
      <c r="AK90" s="6">
        <v>73.333333333333329</v>
      </c>
      <c r="AL90" s="6">
        <f t="shared" si="19"/>
        <v>6.6666666666666714</v>
      </c>
      <c r="AM90" s="6">
        <f t="shared" si="20"/>
        <v>33.333333333333343</v>
      </c>
      <c r="AN90" s="24">
        <f t="shared" si="21"/>
        <v>0.20000000000000009</v>
      </c>
      <c r="AO90" s="24">
        <f t="shared" si="22"/>
        <v>20.000000000000011</v>
      </c>
    </row>
    <row r="91" spans="16:41" x14ac:dyDescent="0.2">
      <c r="P91" s="26">
        <v>80</v>
      </c>
      <c r="R91" s="6">
        <v>80</v>
      </c>
      <c r="AC91" s="2">
        <v>15</v>
      </c>
      <c r="AD91" s="6">
        <v>66.666666666666657</v>
      </c>
      <c r="AE91" s="6">
        <v>73.333333333333329</v>
      </c>
      <c r="AF91" s="6">
        <f t="shared" si="17"/>
        <v>6.6666666666666714</v>
      </c>
      <c r="AG91" s="6">
        <f t="shared" si="18"/>
        <v>44.444444444444507</v>
      </c>
      <c r="AI91" s="2">
        <v>15</v>
      </c>
      <c r="AJ91" s="6">
        <v>66.666666666666657</v>
      </c>
      <c r="AK91" s="6">
        <v>73.333333333333329</v>
      </c>
      <c r="AL91" s="6">
        <f t="shared" si="19"/>
        <v>6.6666666666666714</v>
      </c>
      <c r="AM91" s="6">
        <f t="shared" si="20"/>
        <v>33.333333333333343</v>
      </c>
      <c r="AN91" s="24">
        <f t="shared" si="21"/>
        <v>0.20000000000000009</v>
      </c>
      <c r="AO91" s="24">
        <f t="shared" si="22"/>
        <v>20.000000000000011</v>
      </c>
    </row>
    <row r="92" spans="16:41" x14ac:dyDescent="0.2">
      <c r="P92" s="26">
        <v>80</v>
      </c>
      <c r="R92" s="6">
        <v>80</v>
      </c>
      <c r="AC92" s="2">
        <v>16</v>
      </c>
      <c r="AD92" s="6">
        <v>66.666666666666657</v>
      </c>
      <c r="AE92" s="6">
        <v>73.333333333333329</v>
      </c>
      <c r="AF92" s="6">
        <f t="shared" si="17"/>
        <v>6.6666666666666714</v>
      </c>
      <c r="AG92" s="6">
        <f t="shared" si="18"/>
        <v>44.444444444444507</v>
      </c>
      <c r="AI92" s="2">
        <v>16</v>
      </c>
      <c r="AJ92" s="6">
        <v>66.666666666666657</v>
      </c>
      <c r="AK92" s="6">
        <v>73.333333333333329</v>
      </c>
      <c r="AL92" s="6">
        <f t="shared" si="19"/>
        <v>6.6666666666666714</v>
      </c>
      <c r="AM92" s="6">
        <f t="shared" si="20"/>
        <v>33.333333333333343</v>
      </c>
      <c r="AN92" s="24">
        <f t="shared" si="21"/>
        <v>0.20000000000000009</v>
      </c>
      <c r="AO92" s="24">
        <f t="shared" si="22"/>
        <v>20.000000000000011</v>
      </c>
    </row>
    <row r="93" spans="16:41" x14ac:dyDescent="0.2">
      <c r="P93" s="26">
        <v>80</v>
      </c>
      <c r="R93" s="6">
        <v>80</v>
      </c>
      <c r="AC93" s="2">
        <v>17</v>
      </c>
      <c r="AD93" s="6">
        <v>66.666666666666657</v>
      </c>
      <c r="AE93" s="6">
        <v>80</v>
      </c>
      <c r="AF93" s="6">
        <f t="shared" si="17"/>
        <v>13.333333333333343</v>
      </c>
      <c r="AG93" s="6">
        <f t="shared" si="18"/>
        <v>177.77777777777803</v>
      </c>
      <c r="AI93" s="2">
        <v>17</v>
      </c>
      <c r="AJ93" s="6">
        <v>66.666666666666657</v>
      </c>
      <c r="AK93" s="6">
        <v>80</v>
      </c>
      <c r="AL93" s="6">
        <f t="shared" si="19"/>
        <v>13.333333333333343</v>
      </c>
      <c r="AM93" s="6">
        <f t="shared" si="20"/>
        <v>33.333333333333343</v>
      </c>
      <c r="AN93" s="24">
        <f t="shared" si="21"/>
        <v>0.40000000000000019</v>
      </c>
      <c r="AO93" s="24">
        <f t="shared" si="22"/>
        <v>40.000000000000021</v>
      </c>
    </row>
    <row r="94" spans="16:41" x14ac:dyDescent="0.2">
      <c r="P94" s="26">
        <v>80</v>
      </c>
      <c r="R94" s="6">
        <v>80</v>
      </c>
      <c r="AC94" s="2">
        <v>18</v>
      </c>
      <c r="AD94" s="6">
        <v>66.666666666666657</v>
      </c>
      <c r="AE94" s="6">
        <v>80</v>
      </c>
      <c r="AF94" s="6">
        <f t="shared" si="17"/>
        <v>13.333333333333343</v>
      </c>
      <c r="AG94" s="6">
        <f t="shared" si="18"/>
        <v>177.77777777777803</v>
      </c>
      <c r="AI94" s="2">
        <v>18</v>
      </c>
      <c r="AJ94" s="6">
        <v>66.666666666666657</v>
      </c>
      <c r="AK94" s="6">
        <v>80</v>
      </c>
      <c r="AL94" s="6">
        <f t="shared" si="19"/>
        <v>13.333333333333343</v>
      </c>
      <c r="AM94" s="6">
        <f t="shared" si="20"/>
        <v>33.333333333333343</v>
      </c>
      <c r="AN94" s="24">
        <f t="shared" si="21"/>
        <v>0.40000000000000019</v>
      </c>
      <c r="AO94" s="24">
        <f t="shared" si="22"/>
        <v>40.000000000000021</v>
      </c>
    </row>
    <row r="95" spans="16:41" x14ac:dyDescent="0.2">
      <c r="P95" s="28">
        <v>80</v>
      </c>
      <c r="R95" s="6">
        <v>87</v>
      </c>
      <c r="AC95" s="2">
        <v>19</v>
      </c>
      <c r="AD95" s="6">
        <v>73.333333333333329</v>
      </c>
      <c r="AE95" s="6">
        <v>80</v>
      </c>
      <c r="AF95" s="6">
        <f t="shared" si="17"/>
        <v>6.6666666666666714</v>
      </c>
      <c r="AG95" s="6">
        <f t="shared" si="18"/>
        <v>44.444444444444507</v>
      </c>
      <c r="AI95" s="2">
        <v>19</v>
      </c>
      <c r="AJ95" s="6">
        <v>73.333333333333329</v>
      </c>
      <c r="AK95" s="6">
        <v>80</v>
      </c>
      <c r="AL95" s="6">
        <f t="shared" si="19"/>
        <v>6.6666666666666714</v>
      </c>
      <c r="AM95" s="6">
        <f t="shared" si="20"/>
        <v>26.666666666666671</v>
      </c>
      <c r="AN95" s="24">
        <f t="shared" si="21"/>
        <v>0.25000000000000011</v>
      </c>
      <c r="AO95" s="24">
        <f t="shared" si="22"/>
        <v>25.000000000000011</v>
      </c>
    </row>
    <row r="96" spans="16:41" x14ac:dyDescent="0.2">
      <c r="P96" s="26">
        <v>86.666666666666671</v>
      </c>
      <c r="R96" s="6">
        <v>86.666666666666671</v>
      </c>
      <c r="AC96" s="2">
        <v>20</v>
      </c>
      <c r="AD96" s="6">
        <v>73.333333333333329</v>
      </c>
      <c r="AE96" s="6">
        <v>80</v>
      </c>
      <c r="AF96" s="6">
        <f t="shared" si="17"/>
        <v>6.6666666666666714</v>
      </c>
      <c r="AG96" s="6">
        <f t="shared" si="18"/>
        <v>44.444444444444507</v>
      </c>
      <c r="AI96" s="2">
        <v>20</v>
      </c>
      <c r="AJ96" s="6">
        <v>73.333333333333329</v>
      </c>
      <c r="AK96" s="6">
        <v>80</v>
      </c>
      <c r="AL96" s="6">
        <f t="shared" si="19"/>
        <v>6.6666666666666714</v>
      </c>
      <c r="AM96" s="6">
        <f t="shared" si="20"/>
        <v>26.666666666666671</v>
      </c>
      <c r="AN96" s="24">
        <f t="shared" si="21"/>
        <v>0.25000000000000011</v>
      </c>
      <c r="AO96" s="24">
        <f t="shared" si="22"/>
        <v>25.000000000000011</v>
      </c>
    </row>
    <row r="97" spans="16:41" x14ac:dyDescent="0.2">
      <c r="P97" s="28">
        <v>86.666666666666671</v>
      </c>
      <c r="R97" s="6">
        <v>93</v>
      </c>
      <c r="AC97" s="2">
        <v>21</v>
      </c>
      <c r="AD97" s="6">
        <v>80</v>
      </c>
      <c r="AE97" s="6">
        <v>80</v>
      </c>
      <c r="AF97" s="6">
        <f t="shared" si="17"/>
        <v>0</v>
      </c>
      <c r="AG97" s="6">
        <f t="shared" si="18"/>
        <v>0</v>
      </c>
      <c r="AI97" s="2">
        <v>21</v>
      </c>
      <c r="AJ97" s="6">
        <v>80</v>
      </c>
      <c r="AK97" s="6">
        <v>80</v>
      </c>
      <c r="AL97" s="6">
        <f t="shared" si="19"/>
        <v>0</v>
      </c>
      <c r="AM97" s="6">
        <f t="shared" si="20"/>
        <v>20</v>
      </c>
      <c r="AN97" s="24">
        <f t="shared" si="21"/>
        <v>0</v>
      </c>
      <c r="AO97" s="24">
        <f t="shared" si="22"/>
        <v>0</v>
      </c>
    </row>
    <row r="98" spans="16:41" x14ac:dyDescent="0.2">
      <c r="P98" s="26">
        <v>93.333333333333329</v>
      </c>
      <c r="R98" s="6">
        <v>93.333333333333329</v>
      </c>
      <c r="AC98" s="2">
        <v>22</v>
      </c>
      <c r="AD98" s="6">
        <v>80</v>
      </c>
      <c r="AE98" s="6">
        <v>87</v>
      </c>
      <c r="AF98" s="6">
        <f t="shared" si="17"/>
        <v>7</v>
      </c>
      <c r="AG98" s="6">
        <f t="shared" si="18"/>
        <v>49</v>
      </c>
      <c r="AI98" s="2">
        <v>22</v>
      </c>
      <c r="AJ98" s="6">
        <v>80</v>
      </c>
      <c r="AK98" s="6">
        <v>87</v>
      </c>
      <c r="AL98" s="6">
        <f t="shared" si="19"/>
        <v>7</v>
      </c>
      <c r="AM98" s="6">
        <f t="shared" si="20"/>
        <v>20</v>
      </c>
      <c r="AN98" s="24">
        <f t="shared" si="21"/>
        <v>0.35</v>
      </c>
      <c r="AO98" s="24">
        <f t="shared" si="22"/>
        <v>35</v>
      </c>
    </row>
    <row r="99" spans="16:41" x14ac:dyDescent="0.2">
      <c r="P99" s="26">
        <v>93.333333333333329</v>
      </c>
      <c r="R99" s="6">
        <v>93.333333333333329</v>
      </c>
      <c r="AC99" s="2">
        <v>23</v>
      </c>
      <c r="AD99" s="6">
        <v>80</v>
      </c>
      <c r="AE99" s="6">
        <v>86.666666666666671</v>
      </c>
      <c r="AF99" s="6">
        <f t="shared" si="17"/>
        <v>6.6666666666666714</v>
      </c>
      <c r="AG99" s="6">
        <f t="shared" si="18"/>
        <v>44.444444444444507</v>
      </c>
      <c r="AI99" s="2">
        <v>23</v>
      </c>
      <c r="AJ99" s="6">
        <v>80</v>
      </c>
      <c r="AK99" s="6">
        <v>86.666666666666671</v>
      </c>
      <c r="AL99" s="6">
        <f t="shared" si="19"/>
        <v>6.6666666666666714</v>
      </c>
      <c r="AM99" s="6">
        <f t="shared" si="20"/>
        <v>20</v>
      </c>
      <c r="AN99" s="24">
        <f t="shared" si="21"/>
        <v>0.33333333333333359</v>
      </c>
      <c r="AO99" s="24">
        <f t="shared" si="22"/>
        <v>33.333333333333357</v>
      </c>
    </row>
    <row r="100" spans="16:41" x14ac:dyDescent="0.2">
      <c r="P100" s="26">
        <v>93.333333333333329</v>
      </c>
      <c r="R100" s="6">
        <v>93.333333333333329</v>
      </c>
      <c r="AC100" s="2">
        <v>24</v>
      </c>
      <c r="AD100" s="6">
        <v>86.666666666666671</v>
      </c>
      <c r="AE100" s="6">
        <v>93</v>
      </c>
      <c r="AF100" s="6">
        <f t="shared" si="17"/>
        <v>6.3333333333333286</v>
      </c>
      <c r="AG100" s="6">
        <f t="shared" si="18"/>
        <v>40.11111111111105</v>
      </c>
      <c r="AI100" s="2">
        <v>24</v>
      </c>
      <c r="AJ100" s="6">
        <v>86.666666666666671</v>
      </c>
      <c r="AK100" s="6">
        <v>93</v>
      </c>
      <c r="AL100" s="6">
        <f t="shared" si="19"/>
        <v>6.3333333333333286</v>
      </c>
      <c r="AM100" s="6">
        <f t="shared" si="20"/>
        <v>13.333333333333329</v>
      </c>
      <c r="AN100" s="24">
        <f t="shared" si="21"/>
        <v>0.47499999999999981</v>
      </c>
      <c r="AO100" s="24">
        <f t="shared" si="22"/>
        <v>47.499999999999979</v>
      </c>
    </row>
    <row r="101" spans="16:41" x14ac:dyDescent="0.2">
      <c r="P101" s="26">
        <v>93.333333333333329</v>
      </c>
      <c r="R101" s="6">
        <v>93.333333333333329</v>
      </c>
      <c r="AC101" s="2">
        <v>25</v>
      </c>
      <c r="AD101" s="6">
        <v>86.666666666666671</v>
      </c>
      <c r="AE101" s="6">
        <v>93.333333333333329</v>
      </c>
      <c r="AF101" s="6">
        <f t="shared" si="17"/>
        <v>6.6666666666666572</v>
      </c>
      <c r="AG101" s="6">
        <f t="shared" si="18"/>
        <v>44.444444444444315</v>
      </c>
      <c r="AI101" s="2">
        <v>25</v>
      </c>
      <c r="AJ101" s="6">
        <v>86.666666666666671</v>
      </c>
      <c r="AK101" s="6">
        <v>93.333333333333329</v>
      </c>
      <c r="AL101" s="6">
        <f t="shared" si="19"/>
        <v>6.6666666666666572</v>
      </c>
      <c r="AM101" s="6">
        <f t="shared" si="20"/>
        <v>13.333333333333329</v>
      </c>
      <c r="AN101" s="24">
        <f t="shared" si="21"/>
        <v>0.49999999999999944</v>
      </c>
      <c r="AO101" s="24">
        <f t="shared" si="22"/>
        <v>49.999999999999943</v>
      </c>
    </row>
    <row r="102" spans="16:41" x14ac:dyDescent="0.2">
      <c r="P102" s="28">
        <v>93.333333333333329</v>
      </c>
      <c r="R102" s="6">
        <v>100</v>
      </c>
      <c r="AC102" s="2">
        <v>26</v>
      </c>
      <c r="AD102" s="6">
        <v>93.333333333333329</v>
      </c>
      <c r="AE102" s="6">
        <v>93.333333333333329</v>
      </c>
      <c r="AF102" s="6">
        <f t="shared" si="17"/>
        <v>0</v>
      </c>
      <c r="AG102" s="6">
        <f t="shared" si="18"/>
        <v>0</v>
      </c>
      <c r="AI102" s="2">
        <v>26</v>
      </c>
      <c r="AJ102" s="6">
        <v>93.333333333333329</v>
      </c>
      <c r="AK102" s="6">
        <v>93.333333333333329</v>
      </c>
      <c r="AL102" s="6">
        <f t="shared" si="19"/>
        <v>0</v>
      </c>
      <c r="AM102" s="6">
        <f t="shared" si="20"/>
        <v>6.6666666666666714</v>
      </c>
      <c r="AN102" s="24">
        <f t="shared" si="21"/>
        <v>0</v>
      </c>
      <c r="AO102" s="24">
        <f t="shared" si="22"/>
        <v>0</v>
      </c>
    </row>
    <row r="103" spans="16:41" x14ac:dyDescent="0.2">
      <c r="P103" s="26">
        <v>100</v>
      </c>
      <c r="R103" s="6">
        <v>100</v>
      </c>
      <c r="AC103" s="2">
        <v>27</v>
      </c>
      <c r="AD103" s="6">
        <v>93.333333333333329</v>
      </c>
      <c r="AE103" s="6">
        <v>93.333333333333329</v>
      </c>
      <c r="AF103" s="6">
        <f t="shared" si="17"/>
        <v>0</v>
      </c>
      <c r="AG103" s="6">
        <f t="shared" si="18"/>
        <v>0</v>
      </c>
      <c r="AI103" s="2">
        <v>27</v>
      </c>
      <c r="AJ103" s="6">
        <v>93.333333333333329</v>
      </c>
      <c r="AK103" s="6">
        <v>93.333333333333329</v>
      </c>
      <c r="AL103" s="6">
        <f t="shared" si="19"/>
        <v>0</v>
      </c>
      <c r="AM103" s="6">
        <f t="shared" si="20"/>
        <v>6.6666666666666714</v>
      </c>
      <c r="AN103" s="24">
        <f t="shared" si="21"/>
        <v>0</v>
      </c>
      <c r="AO103" s="24">
        <f t="shared" si="22"/>
        <v>0</v>
      </c>
    </row>
    <row r="104" spans="16:41" x14ac:dyDescent="0.2">
      <c r="AC104" s="2">
        <v>28</v>
      </c>
      <c r="AD104" s="6">
        <v>93.333333333333329</v>
      </c>
      <c r="AE104" s="6">
        <v>93.333333333333329</v>
      </c>
      <c r="AF104" s="6">
        <f t="shared" si="17"/>
        <v>0</v>
      </c>
      <c r="AG104" s="6">
        <f t="shared" si="18"/>
        <v>0</v>
      </c>
      <c r="AI104" s="2">
        <v>28</v>
      </c>
      <c r="AJ104" s="6">
        <v>93.333333333333329</v>
      </c>
      <c r="AK104" s="6">
        <v>93.333333333333329</v>
      </c>
      <c r="AL104" s="6">
        <f t="shared" si="19"/>
        <v>0</v>
      </c>
      <c r="AM104" s="6">
        <f t="shared" si="20"/>
        <v>6.6666666666666714</v>
      </c>
      <c r="AN104" s="24">
        <f t="shared" si="21"/>
        <v>0</v>
      </c>
      <c r="AO104" s="24">
        <f t="shared" si="22"/>
        <v>0</v>
      </c>
    </row>
    <row r="105" spans="16:41" x14ac:dyDescent="0.2">
      <c r="AC105" s="2">
        <v>29</v>
      </c>
      <c r="AD105" s="6">
        <v>93.333333333333329</v>
      </c>
      <c r="AE105" s="6">
        <v>100</v>
      </c>
      <c r="AF105" s="6">
        <f t="shared" si="17"/>
        <v>6.6666666666666714</v>
      </c>
      <c r="AG105" s="6">
        <f t="shared" si="18"/>
        <v>44.444444444444507</v>
      </c>
      <c r="AI105" s="2">
        <v>29</v>
      </c>
      <c r="AJ105" s="6">
        <v>93.333333333333329</v>
      </c>
      <c r="AK105" s="6">
        <v>100</v>
      </c>
      <c r="AL105" s="6">
        <f t="shared" si="19"/>
        <v>6.6666666666666714</v>
      </c>
      <c r="AM105" s="6">
        <f t="shared" si="20"/>
        <v>6.6666666666666714</v>
      </c>
      <c r="AN105" s="24">
        <f t="shared" si="21"/>
        <v>1</v>
      </c>
      <c r="AO105" s="24">
        <f t="shared" si="22"/>
        <v>100</v>
      </c>
    </row>
    <row r="106" spans="16:41" x14ac:dyDescent="0.2">
      <c r="AC106" s="2">
        <v>30</v>
      </c>
      <c r="AD106" s="6">
        <v>93.333333333333329</v>
      </c>
      <c r="AE106" s="6">
        <v>100</v>
      </c>
      <c r="AF106" s="6">
        <f t="shared" si="17"/>
        <v>6.6666666666666714</v>
      </c>
      <c r="AG106" s="6">
        <f t="shared" si="18"/>
        <v>44.444444444444507</v>
      </c>
      <c r="AI106" s="2">
        <v>30</v>
      </c>
      <c r="AJ106" s="6">
        <v>93.333333333333329</v>
      </c>
      <c r="AK106" s="6">
        <v>100</v>
      </c>
      <c r="AL106" s="6">
        <f t="shared" si="19"/>
        <v>6.6666666666666714</v>
      </c>
      <c r="AM106" s="6">
        <f t="shared" si="20"/>
        <v>6.6666666666666714</v>
      </c>
      <c r="AN106" s="24">
        <f t="shared" si="21"/>
        <v>1</v>
      </c>
      <c r="AO106" s="24">
        <f t="shared" si="22"/>
        <v>100</v>
      </c>
    </row>
    <row r="107" spans="16:41" x14ac:dyDescent="0.2">
      <c r="AC107" s="21" t="s">
        <v>55</v>
      </c>
      <c r="AD107" s="6">
        <f t="shared" ref="AD107:AE107" si="23">SUM(AD77:AD106)</f>
        <v>1919.9999999999995</v>
      </c>
      <c r="AE107" s="6">
        <f t="shared" si="23"/>
        <v>2273.6666666666665</v>
      </c>
      <c r="AF107" s="6">
        <f>SUM(AF77:AF106)</f>
        <v>353.66666666666686</v>
      </c>
      <c r="AG107" s="6">
        <f>SUM(AG77:AG106)</f>
        <v>6818.5555555555538</v>
      </c>
      <c r="AJ107" s="13"/>
      <c r="AK107" s="13"/>
      <c r="AL107" s="13"/>
      <c r="AM107" s="13"/>
      <c r="AN107" s="23">
        <f>SUM(AN77:AN106)</f>
        <v>9.8782585470085476</v>
      </c>
      <c r="AO107" s="13">
        <f t="shared" si="22"/>
        <v>987.82585470085473</v>
      </c>
    </row>
    <row r="109" spans="16:41" x14ac:dyDescent="0.2">
      <c r="AF109" s="14">
        <f>AF107/30</f>
        <v>11.788888888888895</v>
      </c>
      <c r="AI109" s="29">
        <v>6.9411764706000003</v>
      </c>
    </row>
    <row r="110" spans="16:41" x14ac:dyDescent="0.2">
      <c r="AN110" s="23">
        <f>AN107/30</f>
        <v>0.3292752849002849</v>
      </c>
    </row>
    <row r="114" spans="35:36" x14ac:dyDescent="0.2">
      <c r="AI114">
        <v>30</v>
      </c>
    </row>
    <row r="115" spans="35:36" x14ac:dyDescent="0.2">
      <c r="AI115">
        <v>2</v>
      </c>
      <c r="AJ115" s="23">
        <f>AI115/$AI$114*100</f>
        <v>6.666666666666667</v>
      </c>
    </row>
    <row r="116" spans="35:36" x14ac:dyDescent="0.2">
      <c r="AI116">
        <v>14</v>
      </c>
      <c r="AJ116" s="23">
        <f t="shared" ref="AJ116:AJ117" si="24">AI116/$AI$114*100</f>
        <v>46.666666666666664</v>
      </c>
    </row>
    <row r="117" spans="35:36" x14ac:dyDescent="0.2">
      <c r="AI117">
        <v>14</v>
      </c>
      <c r="AJ117" s="23">
        <f t="shared" si="24"/>
        <v>46.666666666666664</v>
      </c>
    </row>
    <row r="118" spans="35:36" x14ac:dyDescent="0.2">
      <c r="AJ118">
        <f>SUM(AJ115:AJ117)</f>
        <v>100</v>
      </c>
    </row>
  </sheetData>
  <sortState xmlns:xlrd2="http://schemas.microsoft.com/office/spreadsheetml/2017/richdata2" ref="P74:P103">
    <sortCondition ref="P74"/>
  </sortState>
  <mergeCells count="14">
    <mergeCell ref="Y47:Z47"/>
    <mergeCell ref="W4:X4"/>
    <mergeCell ref="B38:B39"/>
    <mergeCell ref="A38:A39"/>
    <mergeCell ref="C38:Q38"/>
    <mergeCell ref="R38:R39"/>
    <mergeCell ref="S38:S39"/>
    <mergeCell ref="T2:T3"/>
    <mergeCell ref="U2:U3"/>
    <mergeCell ref="C2:Q2"/>
    <mergeCell ref="B2:B3"/>
    <mergeCell ref="A2:A3"/>
    <mergeCell ref="R2:R3"/>
    <mergeCell ref="S2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Wildan</dc:creator>
  <cp:lastModifiedBy>Wildan</cp:lastModifiedBy>
  <dcterms:created xsi:type="dcterms:W3CDTF">2023-03-01T08:56:28Z</dcterms:created>
  <dcterms:modified xsi:type="dcterms:W3CDTF">2023-03-05T04:18:58Z</dcterms:modified>
</cp:coreProperties>
</file>