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pi/Documents/Documents – sarpi’s MacBook Pro/Kuliah UI - Master/Tesis dan Proposal/Conference/Jurnal UMT DMJ /"/>
    </mc:Choice>
  </mc:AlternateContent>
  <xr:revisionPtr revIDLastSave="0" documentId="13_ncr:1_{22FEB03D-69E1-0B46-A824-EA8D56EDD5E0}" xr6:coauthVersionLast="47" xr6:coauthVersionMax="47" xr10:uidLastSave="{00000000-0000-0000-0000-000000000000}"/>
  <bookViews>
    <workbookView xWindow="1260" yWindow="500" windowWidth="27500" windowHeight="15800" xr2:uid="{00000000-000D-0000-FFFF-FFFF00000000}"/>
  </bookViews>
  <sheets>
    <sheet name="Data final-olah2" sheetId="8" r:id="rId1"/>
    <sheet name="Uji Normalitas shapiro" sheetId="24" r:id="rId2"/>
    <sheet name="uji olah" sheetId="25" r:id="rId3"/>
  </sheets>
  <definedNames>
    <definedName name="_xlnm._FilterDatabase" localSheetId="0" hidden="1">'Data final-olah2'!$A$2:$ARJ$87</definedName>
    <definedName name="_xlnm._FilterDatabase" localSheetId="1" hidden="1">'Uji Normalitas shapiro'!$B$4:$H$4</definedName>
    <definedName name="_xlnm._FilterDatabase" localSheetId="2" hidden="1">'uji olah'!$K$4:$L$94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4" i="25" l="1"/>
  <c r="L94" i="25"/>
  <c r="K94" i="25"/>
  <c r="P93" i="25"/>
  <c r="L93" i="25"/>
  <c r="K93" i="25"/>
  <c r="P92" i="25"/>
  <c r="L92" i="25"/>
  <c r="K92" i="25"/>
  <c r="P91" i="25"/>
  <c r="L91" i="25"/>
  <c r="K91" i="25"/>
  <c r="P90" i="25"/>
  <c r="L90" i="25"/>
  <c r="K90" i="25"/>
  <c r="P89" i="25"/>
  <c r="L89" i="25"/>
  <c r="K89" i="25"/>
  <c r="P88" i="25"/>
  <c r="L88" i="25"/>
  <c r="K88" i="25"/>
  <c r="P87" i="25"/>
  <c r="L87" i="25"/>
  <c r="K87" i="25"/>
  <c r="P86" i="25"/>
  <c r="L86" i="25"/>
  <c r="K86" i="25"/>
  <c r="P85" i="25"/>
  <c r="L85" i="25"/>
  <c r="K85" i="25"/>
  <c r="P84" i="25"/>
  <c r="L84" i="25"/>
  <c r="K84" i="25"/>
  <c r="P83" i="25"/>
  <c r="L83" i="25"/>
  <c r="K83" i="25"/>
  <c r="P82" i="25"/>
  <c r="L82" i="25"/>
  <c r="K82" i="25"/>
  <c r="P81" i="25"/>
  <c r="L81" i="25"/>
  <c r="K81" i="25"/>
  <c r="P80" i="25"/>
  <c r="L80" i="25"/>
  <c r="K80" i="25"/>
  <c r="P79" i="25"/>
  <c r="L79" i="25"/>
  <c r="K79" i="25"/>
  <c r="P78" i="25"/>
  <c r="L78" i="25"/>
  <c r="K78" i="25"/>
  <c r="P77" i="25"/>
  <c r="L77" i="25"/>
  <c r="K77" i="25"/>
  <c r="P76" i="25"/>
  <c r="L76" i="25"/>
  <c r="K76" i="25"/>
  <c r="P75" i="25"/>
  <c r="L75" i="25"/>
  <c r="K75" i="25"/>
  <c r="P74" i="25"/>
  <c r="L74" i="25"/>
  <c r="K74" i="25"/>
  <c r="P73" i="25"/>
  <c r="L73" i="25"/>
  <c r="K73" i="25"/>
  <c r="P72" i="25"/>
  <c r="L72" i="25"/>
  <c r="K72" i="25"/>
  <c r="P71" i="25"/>
  <c r="L71" i="25"/>
  <c r="K71" i="25"/>
  <c r="P70" i="25"/>
  <c r="L70" i="25"/>
  <c r="K70" i="25"/>
  <c r="P69" i="25"/>
  <c r="L69" i="25"/>
  <c r="K69" i="25"/>
  <c r="P68" i="25"/>
  <c r="L68" i="25"/>
  <c r="K68" i="25"/>
  <c r="P67" i="25"/>
  <c r="L67" i="25"/>
  <c r="K67" i="25"/>
  <c r="P66" i="25"/>
  <c r="L66" i="25"/>
  <c r="K66" i="25"/>
  <c r="P65" i="25"/>
  <c r="L65" i="25"/>
  <c r="K65" i="25"/>
  <c r="P64" i="25"/>
  <c r="L64" i="25"/>
  <c r="K64" i="25"/>
  <c r="P63" i="25"/>
  <c r="L63" i="25"/>
  <c r="K63" i="25"/>
  <c r="P62" i="25"/>
  <c r="L62" i="25"/>
  <c r="K62" i="25"/>
  <c r="P61" i="25"/>
  <c r="L61" i="25"/>
  <c r="K61" i="25"/>
  <c r="P60" i="25"/>
  <c r="L60" i="25"/>
  <c r="K60" i="25"/>
  <c r="P59" i="25"/>
  <c r="L59" i="25"/>
  <c r="K59" i="25"/>
  <c r="P58" i="25"/>
  <c r="L58" i="25"/>
  <c r="K58" i="25"/>
  <c r="P57" i="25"/>
  <c r="L57" i="25"/>
  <c r="K57" i="25"/>
  <c r="P56" i="25"/>
  <c r="L56" i="25"/>
  <c r="K56" i="25"/>
  <c r="P55" i="25"/>
  <c r="L55" i="25"/>
  <c r="K55" i="25"/>
  <c r="P54" i="25"/>
  <c r="L54" i="25"/>
  <c r="K54" i="25"/>
  <c r="P53" i="25"/>
  <c r="L53" i="25"/>
  <c r="K53" i="25"/>
  <c r="P52" i="25"/>
  <c r="L52" i="25"/>
  <c r="K52" i="25"/>
  <c r="P51" i="25"/>
  <c r="L51" i="25"/>
  <c r="K51" i="25"/>
  <c r="P50" i="25"/>
  <c r="L50" i="25"/>
  <c r="K50" i="25"/>
  <c r="P49" i="25"/>
  <c r="L49" i="25"/>
  <c r="K49" i="25"/>
  <c r="P48" i="25"/>
  <c r="L48" i="25"/>
  <c r="K48" i="25"/>
  <c r="P47" i="25"/>
  <c r="L47" i="25"/>
  <c r="K47" i="25"/>
  <c r="P46" i="25"/>
  <c r="L46" i="25"/>
  <c r="K46" i="25"/>
  <c r="P45" i="25"/>
  <c r="L45" i="25"/>
  <c r="K45" i="25"/>
  <c r="P44" i="25"/>
  <c r="L44" i="25"/>
  <c r="K44" i="25"/>
  <c r="P43" i="25"/>
  <c r="L43" i="25"/>
  <c r="K43" i="25"/>
  <c r="P42" i="25"/>
  <c r="L42" i="25"/>
  <c r="K42" i="25"/>
  <c r="P41" i="25"/>
  <c r="L41" i="25"/>
  <c r="K41" i="25"/>
  <c r="P40" i="25"/>
  <c r="L40" i="25"/>
  <c r="K40" i="25"/>
  <c r="P39" i="25"/>
  <c r="L39" i="25"/>
  <c r="K39" i="25"/>
  <c r="P38" i="25"/>
  <c r="L38" i="25"/>
  <c r="K38" i="25"/>
  <c r="P37" i="25"/>
  <c r="L37" i="25"/>
  <c r="K37" i="25"/>
  <c r="P36" i="25"/>
  <c r="L36" i="25"/>
  <c r="K36" i="25"/>
  <c r="P35" i="25"/>
  <c r="L35" i="25"/>
  <c r="K35" i="25"/>
  <c r="P34" i="25"/>
  <c r="L34" i="25"/>
  <c r="K34" i="25"/>
  <c r="P33" i="25"/>
  <c r="L33" i="25"/>
  <c r="K33" i="25"/>
  <c r="P32" i="25"/>
  <c r="L32" i="25"/>
  <c r="K32" i="25"/>
  <c r="P31" i="25"/>
  <c r="L31" i="25"/>
  <c r="K31" i="25"/>
  <c r="P30" i="25"/>
  <c r="L30" i="25"/>
  <c r="K30" i="25"/>
  <c r="P29" i="25"/>
  <c r="L29" i="25"/>
  <c r="K29" i="25"/>
  <c r="P28" i="25"/>
  <c r="L28" i="25"/>
  <c r="K28" i="25"/>
  <c r="P27" i="25"/>
  <c r="L27" i="25"/>
  <c r="K27" i="25"/>
  <c r="P26" i="25"/>
  <c r="L26" i="25"/>
  <c r="K26" i="25"/>
  <c r="P25" i="25"/>
  <c r="L25" i="25"/>
  <c r="K25" i="25"/>
  <c r="P24" i="25"/>
  <c r="L24" i="25"/>
  <c r="K24" i="25"/>
  <c r="P23" i="25"/>
  <c r="L23" i="25"/>
  <c r="K23" i="25"/>
  <c r="P22" i="25"/>
  <c r="L22" i="25"/>
  <c r="K22" i="25"/>
  <c r="P21" i="25"/>
  <c r="L21" i="25"/>
  <c r="K21" i="25"/>
  <c r="P20" i="25"/>
  <c r="L20" i="25"/>
  <c r="K20" i="25"/>
  <c r="P19" i="25"/>
  <c r="L19" i="25"/>
  <c r="K19" i="25"/>
  <c r="P18" i="25"/>
  <c r="L18" i="25"/>
  <c r="K18" i="25"/>
  <c r="P17" i="25"/>
  <c r="L17" i="25"/>
  <c r="K17" i="25"/>
  <c r="P16" i="25"/>
  <c r="L16" i="25"/>
  <c r="K16" i="25"/>
  <c r="P15" i="25"/>
  <c r="L15" i="25"/>
  <c r="K15" i="25"/>
  <c r="P14" i="25"/>
  <c r="L14" i="25"/>
  <c r="K14" i="25"/>
  <c r="P13" i="25"/>
  <c r="L13" i="25"/>
  <c r="K13" i="25"/>
  <c r="P12" i="25"/>
  <c r="L12" i="25"/>
  <c r="K12" i="25"/>
  <c r="P11" i="25"/>
  <c r="L11" i="25"/>
  <c r="K11" i="25"/>
  <c r="P10" i="25"/>
  <c r="L10" i="25"/>
  <c r="K10" i="25"/>
  <c r="P9" i="25"/>
  <c r="L9" i="25"/>
  <c r="K9" i="25"/>
  <c r="P8" i="25"/>
  <c r="L8" i="25"/>
  <c r="K8" i="25"/>
  <c r="P7" i="25"/>
  <c r="L7" i="25"/>
  <c r="K7" i="25"/>
  <c r="Y6" i="25"/>
  <c r="Y7" i="25" s="1"/>
  <c r="Y8" i="25" s="1"/>
  <c r="Y9" i="25" s="1"/>
  <c r="Y10" i="25" s="1"/>
  <c r="Y11" i="25" s="1"/>
  <c r="Y12" i="25" s="1"/>
  <c r="Y13" i="25" s="1"/>
  <c r="Y14" i="25" s="1"/>
  <c r="Y15" i="25" s="1"/>
  <c r="Y16" i="25" s="1"/>
  <c r="Y17" i="25" s="1"/>
  <c r="Y18" i="25" s="1"/>
  <c r="Y19" i="25" s="1"/>
  <c r="Y20" i="25" s="1"/>
  <c r="Y21" i="25" s="1"/>
  <c r="Y22" i="25" s="1"/>
  <c r="Y23" i="25" s="1"/>
  <c r="Y24" i="25" s="1"/>
  <c r="Y25" i="25" s="1"/>
  <c r="Y26" i="25" s="1"/>
  <c r="Y27" i="25" s="1"/>
  <c r="Y28" i="25" s="1"/>
  <c r="Y29" i="25" s="1"/>
  <c r="Y30" i="25" s="1"/>
  <c r="Y31" i="25" s="1"/>
  <c r="Y32" i="25" s="1"/>
  <c r="Y33" i="25" s="1"/>
  <c r="Y34" i="25" s="1"/>
  <c r="Y35" i="25" s="1"/>
  <c r="Y36" i="25" s="1"/>
  <c r="Y37" i="25" s="1"/>
  <c r="Y38" i="25" s="1"/>
  <c r="Y39" i="25" s="1"/>
  <c r="Y40" i="25" s="1"/>
  <c r="Y41" i="25" s="1"/>
  <c r="Y42" i="25" s="1"/>
  <c r="Y43" i="25" s="1"/>
  <c r="Y44" i="25" s="1"/>
  <c r="Y45" i="25" s="1"/>
  <c r="Y46" i="25" s="1"/>
  <c r="Y47" i="25" s="1"/>
  <c r="Y48" i="25" s="1"/>
  <c r="Y49" i="25" s="1"/>
  <c r="Y50" i="25" s="1"/>
  <c r="Y51" i="25" s="1"/>
  <c r="Y52" i="25" s="1"/>
  <c r="Y53" i="25" s="1"/>
  <c r="Y54" i="25" s="1"/>
  <c r="Y55" i="25" s="1"/>
  <c r="Y56" i="25" s="1"/>
  <c r="Y57" i="25" s="1"/>
  <c r="Y58" i="25" s="1"/>
  <c r="Y59" i="25" s="1"/>
  <c r="Y60" i="25" s="1"/>
  <c r="Y61" i="25" s="1"/>
  <c r="Y62" i="25" s="1"/>
  <c r="Y63" i="25" s="1"/>
  <c r="Y64" i="25" s="1"/>
  <c r="Y65" i="25" s="1"/>
  <c r="Y66" i="25" s="1"/>
  <c r="Y67" i="25" s="1"/>
  <c r="Y68" i="25" s="1"/>
  <c r="Y69" i="25" s="1"/>
  <c r="Y70" i="25" s="1"/>
  <c r="Y71" i="25" s="1"/>
  <c r="Y72" i="25" s="1"/>
  <c r="Y73" i="25" s="1"/>
  <c r="Y74" i="25" s="1"/>
  <c r="Y75" i="25" s="1"/>
  <c r="Y76" i="25" s="1"/>
  <c r="Y77" i="25" s="1"/>
  <c r="Y78" i="25" s="1"/>
  <c r="Y79" i="25" s="1"/>
  <c r="Y80" i="25" s="1"/>
  <c r="Y81" i="25" s="1"/>
  <c r="Y82" i="25" s="1"/>
  <c r="Y83" i="25" s="1"/>
  <c r="Y84" i="25" s="1"/>
  <c r="Y85" i="25" s="1"/>
  <c r="Y86" i="25" s="1"/>
  <c r="Y87" i="25" s="1"/>
  <c r="Y88" i="25" s="1"/>
  <c r="Y89" i="25" s="1"/>
  <c r="Y90" i="25" s="1"/>
  <c r="Y91" i="25" s="1"/>
  <c r="Y92" i="25" s="1"/>
  <c r="Y93" i="25" s="1"/>
  <c r="Y94" i="25" s="1"/>
  <c r="P6" i="25"/>
  <c r="L6" i="25"/>
  <c r="K6" i="25"/>
  <c r="P5" i="25"/>
  <c r="L5" i="25"/>
  <c r="K5" i="25"/>
  <c r="AQJ87" i="8" l="1"/>
  <c r="AQR87" i="8" s="1"/>
  <c r="ANO87" i="8"/>
  <c r="ARA87" i="8" s="1"/>
  <c r="ANN87" i="8"/>
  <c r="AQZ87" i="8" s="1"/>
  <c r="ANM87" i="8"/>
  <c r="AQY87" i="8" s="1"/>
  <c r="ANL87" i="8"/>
  <c r="AQX87" i="8" s="1"/>
  <c r="ANK87" i="8"/>
  <c r="AQW87" i="8" s="1"/>
  <c r="ANJ87" i="8"/>
  <c r="AQV87" i="8" s="1"/>
  <c r="ANI87" i="8"/>
  <c r="AQU87" i="8" s="1"/>
  <c r="AMD87" i="8"/>
  <c r="ALF87" i="8"/>
  <c r="ALV87" i="8" s="1"/>
  <c r="AKX87" i="8"/>
  <c r="AKQ87" i="8"/>
  <c r="AKP87" i="8"/>
  <c r="AKO87" i="8"/>
  <c r="AKN87" i="8"/>
  <c r="AKM87" i="8"/>
  <c r="AKL87" i="8"/>
  <c r="AKK87" i="8"/>
  <c r="AJP87" i="8"/>
  <c r="AKI87" i="8" s="1"/>
  <c r="YB87" i="8" s="1"/>
  <c r="AJO87" i="8"/>
  <c r="AKH87" i="8" s="1"/>
  <c r="YA87" i="8" s="1"/>
  <c r="ALN87" i="8" s="1"/>
  <c r="AJN87" i="8"/>
  <c r="AKG87" i="8" s="1"/>
  <c r="XZ87" i="8" s="1"/>
  <c r="AJM87" i="8"/>
  <c r="AKF87" i="8" s="1"/>
  <c r="XY87" i="8" s="1"/>
  <c r="AJL87" i="8"/>
  <c r="AKE87" i="8" s="1"/>
  <c r="XX87" i="8" s="1"/>
  <c r="AJK87" i="8"/>
  <c r="AKD87" i="8" s="1"/>
  <c r="XW87" i="8" s="1"/>
  <c r="AJJ87" i="8"/>
  <c r="AKC87" i="8" s="1"/>
  <c r="XV87" i="8" s="1"/>
  <c r="AJH87" i="8"/>
  <c r="AJG87" i="8"/>
  <c r="AIZ87" i="8"/>
  <c r="AIY87" i="8"/>
  <c r="AIX87" i="8"/>
  <c r="AIW87" i="8"/>
  <c r="AIV87" i="8"/>
  <c r="AIU87" i="8"/>
  <c r="AIT87" i="8"/>
  <c r="AIJ87" i="8"/>
  <c r="AIR87" i="8" s="1"/>
  <c r="AII87" i="8"/>
  <c r="AIQ87" i="8" s="1"/>
  <c r="AIH87" i="8"/>
  <c r="AIP87" i="8" s="1"/>
  <c r="AIG87" i="8"/>
  <c r="AIO87" i="8" s="1"/>
  <c r="AIF87" i="8"/>
  <c r="AIN87" i="8" s="1"/>
  <c r="AIE87" i="8"/>
  <c r="AIM87" i="8" s="1"/>
  <c r="AID87" i="8"/>
  <c r="AIL87" i="8" s="1"/>
  <c r="AIB87" i="8"/>
  <c r="AIA87" i="8"/>
  <c r="AHZ87" i="8"/>
  <c r="AHY87" i="8"/>
  <c r="AHX87" i="8"/>
  <c r="AHW87" i="8"/>
  <c r="AHV87" i="8"/>
  <c r="AHL87" i="8"/>
  <c r="AHT87" i="8" s="1"/>
  <c r="AHK87" i="8"/>
  <c r="AHS87" i="8" s="1"/>
  <c r="AHC87" i="8"/>
  <c r="AGU87" i="8"/>
  <c r="AGE87" i="8"/>
  <c r="AGM87" i="8" s="1"/>
  <c r="AFW87" i="8"/>
  <c r="AFO87" i="8"/>
  <c r="OW87" i="8"/>
  <c r="AHD87" i="8" s="1"/>
  <c r="OU87" i="8"/>
  <c r="AHB87" i="8" s="1"/>
  <c r="OT87" i="8"/>
  <c r="AHA87" i="8" s="1"/>
  <c r="OS87" i="8"/>
  <c r="AGZ87" i="8" s="1"/>
  <c r="OR87" i="8"/>
  <c r="AGY87" i="8" s="1"/>
  <c r="OQ87" i="8"/>
  <c r="AGX87" i="8" s="1"/>
  <c r="LH87" i="8"/>
  <c r="AFX87" i="8" s="1"/>
  <c r="LF87" i="8"/>
  <c r="LE87" i="8"/>
  <c r="AFM87" i="8" s="1"/>
  <c r="LD87" i="8"/>
  <c r="LC87" i="8"/>
  <c r="AFK87" i="8" s="1"/>
  <c r="LB87" i="8"/>
  <c r="AGP87" i="8" s="1"/>
  <c r="GN87" i="8"/>
  <c r="ALG87" i="8" s="1"/>
  <c r="ALW87" i="8" s="1"/>
  <c r="GL87" i="8"/>
  <c r="AMC87" i="8" s="1"/>
  <c r="GK87" i="8"/>
  <c r="ALD87" i="8" s="1"/>
  <c r="ALT87" i="8" s="1"/>
  <c r="GJ87" i="8"/>
  <c r="GI87" i="8"/>
  <c r="GH87" i="8"/>
  <c r="BR87" i="8"/>
  <c r="AHJ87" i="8" s="1"/>
  <c r="AHR87" i="8" s="1"/>
  <c r="BQ87" i="8"/>
  <c r="AHI87" i="8" s="1"/>
  <c r="AHQ87" i="8" s="1"/>
  <c r="BP87" i="8"/>
  <c r="AHH87" i="8" s="1"/>
  <c r="AHP87" i="8" s="1"/>
  <c r="BO87" i="8"/>
  <c r="AJC87" i="8" s="1"/>
  <c r="BN87" i="8"/>
  <c r="AJB87" i="8" s="1"/>
  <c r="W87" i="8"/>
  <c r="AQJ86" i="8"/>
  <c r="AQR86" i="8" s="1"/>
  <c r="ANO86" i="8"/>
  <c r="ARA86" i="8" s="1"/>
  <c r="ANN86" i="8"/>
  <c r="AQZ86" i="8" s="1"/>
  <c r="ANM86" i="8"/>
  <c r="AQY86" i="8" s="1"/>
  <c r="ANL86" i="8"/>
  <c r="AQX86" i="8" s="1"/>
  <c r="ANK86" i="8"/>
  <c r="AQW86" i="8" s="1"/>
  <c r="ANJ86" i="8"/>
  <c r="AQV86" i="8" s="1"/>
  <c r="ANI86" i="8"/>
  <c r="AQU86" i="8" s="1"/>
  <c r="AME86" i="8"/>
  <c r="AMD86" i="8"/>
  <c r="AMC86" i="8"/>
  <c r="AMB86" i="8"/>
  <c r="AMA86" i="8"/>
  <c r="ALZ86" i="8"/>
  <c r="ALY86" i="8"/>
  <c r="ALG86" i="8"/>
  <c r="ALW86" i="8" s="1"/>
  <c r="ALF86" i="8"/>
  <c r="ALV86" i="8" s="1"/>
  <c r="ALE86" i="8"/>
  <c r="ALU86" i="8" s="1"/>
  <c r="ALD86" i="8"/>
  <c r="ALT86" i="8" s="1"/>
  <c r="ALC86" i="8"/>
  <c r="ALS86" i="8" s="1"/>
  <c r="ALB86" i="8"/>
  <c r="ALR86" i="8" s="1"/>
  <c r="ALA86" i="8"/>
  <c r="ALQ86" i="8" s="1"/>
  <c r="AKY86" i="8"/>
  <c r="AKX86" i="8"/>
  <c r="AKW86" i="8"/>
  <c r="AKV86" i="8"/>
  <c r="AKU86" i="8"/>
  <c r="AKT86" i="8"/>
  <c r="AKS86" i="8"/>
  <c r="AKQ86" i="8"/>
  <c r="AKP86" i="8"/>
  <c r="AKO86" i="8"/>
  <c r="AKN86" i="8"/>
  <c r="AKM86" i="8"/>
  <c r="AKL86" i="8"/>
  <c r="AKK86" i="8"/>
  <c r="AKI86" i="8"/>
  <c r="AKG86" i="8"/>
  <c r="AKF86" i="8"/>
  <c r="AKE86" i="8"/>
  <c r="AKD86" i="8"/>
  <c r="AKC86" i="8"/>
  <c r="AJO86" i="8"/>
  <c r="AKH86" i="8" s="1"/>
  <c r="AJH86" i="8"/>
  <c r="AJG86" i="8"/>
  <c r="AJF86" i="8"/>
  <c r="AJE86" i="8"/>
  <c r="AJD86" i="8"/>
  <c r="AJC86" i="8"/>
  <c r="AJB86" i="8"/>
  <c r="AIZ86" i="8"/>
  <c r="AIY86" i="8"/>
  <c r="AIX86" i="8"/>
  <c r="AIW86" i="8"/>
  <c r="AIV86" i="8"/>
  <c r="AIU86" i="8"/>
  <c r="AIT86" i="8"/>
  <c r="AIJ86" i="8"/>
  <c r="AIR86" i="8" s="1"/>
  <c r="AII86" i="8"/>
  <c r="AIQ86" i="8" s="1"/>
  <c r="AIH86" i="8"/>
  <c r="AIP86" i="8" s="1"/>
  <c r="AIG86" i="8"/>
  <c r="AIO86" i="8" s="1"/>
  <c r="AIF86" i="8"/>
  <c r="AIN86" i="8" s="1"/>
  <c r="AIE86" i="8"/>
  <c r="AIM86" i="8" s="1"/>
  <c r="AID86" i="8"/>
  <c r="AIL86" i="8" s="1"/>
  <c r="AIB86" i="8"/>
  <c r="AIA86" i="8"/>
  <c r="AHZ86" i="8"/>
  <c r="AHY86" i="8"/>
  <c r="AHX86" i="8"/>
  <c r="AHW86" i="8"/>
  <c r="AHV86" i="8"/>
  <c r="AHL86" i="8"/>
  <c r="AHT86" i="8" s="1"/>
  <c r="AHK86" i="8"/>
  <c r="AHS86" i="8" s="1"/>
  <c r="AHJ86" i="8"/>
  <c r="AHR86" i="8" s="1"/>
  <c r="AHI86" i="8"/>
  <c r="AHQ86" i="8" s="1"/>
  <c r="AHH86" i="8"/>
  <c r="AHP86" i="8" s="1"/>
  <c r="AHG86" i="8"/>
  <c r="AHO86" i="8" s="1"/>
  <c r="AHF86" i="8"/>
  <c r="AHN86" i="8" s="1"/>
  <c r="AHD86" i="8"/>
  <c r="AHC86" i="8"/>
  <c r="AHB86" i="8"/>
  <c r="AHA86" i="8"/>
  <c r="AGZ86" i="8"/>
  <c r="AGY86" i="8"/>
  <c r="AGX86" i="8"/>
  <c r="AGU86" i="8"/>
  <c r="AGF86" i="8"/>
  <c r="AGN86" i="8" s="1"/>
  <c r="AGE86" i="8"/>
  <c r="AGM86" i="8" s="1"/>
  <c r="AGD86" i="8"/>
  <c r="AGL86" i="8" s="1"/>
  <c r="AGC86" i="8"/>
  <c r="AGK86" i="8" s="1"/>
  <c r="AGB86" i="8"/>
  <c r="AGJ86" i="8" s="1"/>
  <c r="AGA86" i="8"/>
  <c r="AGI86" i="8" s="1"/>
  <c r="AFZ86" i="8"/>
  <c r="AGH86" i="8" s="1"/>
  <c r="AFW86" i="8"/>
  <c r="AFO86" i="8"/>
  <c r="YB86" i="8"/>
  <c r="ALO86" i="8" s="1"/>
  <c r="YA86" i="8"/>
  <c r="ALN86" i="8" s="1"/>
  <c r="XZ86" i="8"/>
  <c r="ALM86" i="8" s="1"/>
  <c r="XY86" i="8"/>
  <c r="ALL86" i="8" s="1"/>
  <c r="XX86" i="8"/>
  <c r="ALK86" i="8" s="1"/>
  <c r="XW86" i="8"/>
  <c r="ALJ86" i="8" s="1"/>
  <c r="XV86" i="8"/>
  <c r="ALI86" i="8" s="1"/>
  <c r="LH86" i="8"/>
  <c r="AQK86" i="8" s="1"/>
  <c r="AQS86" i="8" s="1"/>
  <c r="LF86" i="8"/>
  <c r="AQI86" i="8" s="1"/>
  <c r="AQQ86" i="8" s="1"/>
  <c r="LE86" i="8"/>
  <c r="AFM86" i="8" s="1"/>
  <c r="LD86" i="8"/>
  <c r="LC86" i="8"/>
  <c r="LB86" i="8"/>
  <c r="AQE86" i="8" s="1"/>
  <c r="AQM86" i="8" s="1"/>
  <c r="W86" i="8"/>
  <c r="AQJ85" i="8"/>
  <c r="AQR85" i="8" s="1"/>
  <c r="ANO85" i="8"/>
  <c r="ARA85" i="8" s="1"/>
  <c r="ANN85" i="8"/>
  <c r="AQZ85" i="8" s="1"/>
  <c r="ANM85" i="8"/>
  <c r="AQY85" i="8" s="1"/>
  <c r="ANL85" i="8"/>
  <c r="AQX85" i="8" s="1"/>
  <c r="ANK85" i="8"/>
  <c r="AQW85" i="8" s="1"/>
  <c r="ANJ85" i="8"/>
  <c r="AQV85" i="8" s="1"/>
  <c r="ANI85" i="8"/>
  <c r="AQU85" i="8" s="1"/>
  <c r="AME85" i="8"/>
  <c r="AMD85" i="8"/>
  <c r="AMC85" i="8"/>
  <c r="AMB85" i="8"/>
  <c r="AMA85" i="8"/>
  <c r="ALZ85" i="8"/>
  <c r="ALG85" i="8"/>
  <c r="ALW85" i="8" s="1"/>
  <c r="ALF85" i="8"/>
  <c r="ALV85" i="8" s="1"/>
  <c r="ALE85" i="8"/>
  <c r="ALU85" i="8" s="1"/>
  <c r="ALD85" i="8"/>
  <c r="ALT85" i="8" s="1"/>
  <c r="ALC85" i="8"/>
  <c r="ALS85" i="8" s="1"/>
  <c r="ALB85" i="8"/>
  <c r="ALR85" i="8" s="1"/>
  <c r="AKY85" i="8"/>
  <c r="AKX85" i="8"/>
  <c r="AKW85" i="8"/>
  <c r="AKV85" i="8"/>
  <c r="AKU85" i="8"/>
  <c r="AKT85" i="8"/>
  <c r="AKQ85" i="8"/>
  <c r="AKP85" i="8"/>
  <c r="AKO85" i="8"/>
  <c r="AKN85" i="8"/>
  <c r="AKM85" i="8"/>
  <c r="AKL85" i="8"/>
  <c r="AKK85" i="8"/>
  <c r="AJP85" i="8"/>
  <c r="AKI85" i="8" s="1"/>
  <c r="AJO85" i="8"/>
  <c r="AKH85" i="8" s="1"/>
  <c r="AJM85" i="8"/>
  <c r="AKF85" i="8" s="1"/>
  <c r="AJL85" i="8"/>
  <c r="AKE85" i="8" s="1"/>
  <c r="AJK85" i="8"/>
  <c r="AKD85" i="8" s="1"/>
  <c r="AJJ85" i="8"/>
  <c r="AKC85" i="8" s="1"/>
  <c r="AJH85" i="8"/>
  <c r="AJG85" i="8"/>
  <c r="AJE85" i="8"/>
  <c r="AJD85" i="8"/>
  <c r="AJC85" i="8"/>
  <c r="AJB85" i="8"/>
  <c r="AIZ85" i="8"/>
  <c r="AIY85" i="8"/>
  <c r="AIX85" i="8"/>
  <c r="AIW85" i="8"/>
  <c r="AIV85" i="8"/>
  <c r="AIU85" i="8"/>
  <c r="AIT85" i="8"/>
  <c r="AIJ85" i="8"/>
  <c r="AIR85" i="8" s="1"/>
  <c r="AII85" i="8"/>
  <c r="AIQ85" i="8" s="1"/>
  <c r="AIH85" i="8"/>
  <c r="AIP85" i="8" s="1"/>
  <c r="AIG85" i="8"/>
  <c r="AIO85" i="8" s="1"/>
  <c r="AIF85" i="8"/>
  <c r="AIN85" i="8" s="1"/>
  <c r="AIE85" i="8"/>
  <c r="AIM85" i="8" s="1"/>
  <c r="AID85" i="8"/>
  <c r="AIL85" i="8" s="1"/>
  <c r="AIB85" i="8"/>
  <c r="AIA85" i="8"/>
  <c r="AHZ85" i="8"/>
  <c r="AHY85" i="8"/>
  <c r="AHX85" i="8"/>
  <c r="AHW85" i="8"/>
  <c r="AHV85" i="8"/>
  <c r="AHL85" i="8"/>
  <c r="AHT85" i="8" s="1"/>
  <c r="AHK85" i="8"/>
  <c r="AHS85" i="8" s="1"/>
  <c r="AHI85" i="8"/>
  <c r="AHQ85" i="8" s="1"/>
  <c r="AHH85" i="8"/>
  <c r="AHP85" i="8" s="1"/>
  <c r="AHG85" i="8"/>
  <c r="AHO85" i="8" s="1"/>
  <c r="AHF85" i="8"/>
  <c r="AHN85" i="8" s="1"/>
  <c r="AHD85" i="8"/>
  <c r="AHC85" i="8"/>
  <c r="AHB85" i="8"/>
  <c r="AHA85" i="8"/>
  <c r="AGZ85" i="8"/>
  <c r="AGY85" i="8"/>
  <c r="AGX85" i="8"/>
  <c r="AGU85" i="8"/>
  <c r="AGF85" i="8"/>
  <c r="AGN85" i="8" s="1"/>
  <c r="AGE85" i="8"/>
  <c r="AGM85" i="8" s="1"/>
  <c r="AGD85" i="8"/>
  <c r="AGC85" i="8"/>
  <c r="AGK85" i="8" s="1"/>
  <c r="AGB85" i="8"/>
  <c r="AGJ85" i="8" s="1"/>
  <c r="AGA85" i="8"/>
  <c r="AGI85" i="8" s="1"/>
  <c r="AFW85" i="8"/>
  <c r="AFO85" i="8"/>
  <c r="YB85" i="8"/>
  <c r="ALO85" i="8" s="1"/>
  <c r="YA85" i="8"/>
  <c r="ALN85" i="8" s="1"/>
  <c r="XZ85" i="8"/>
  <c r="ALM85" i="8" s="1"/>
  <c r="XY85" i="8"/>
  <c r="ALL85" i="8" s="1"/>
  <c r="XX85" i="8"/>
  <c r="ALK85" i="8" s="1"/>
  <c r="XW85" i="8"/>
  <c r="ALJ85" i="8" s="1"/>
  <c r="XV85" i="8"/>
  <c r="LH85" i="8"/>
  <c r="AQK85" i="8" s="1"/>
  <c r="AQS85" i="8" s="1"/>
  <c r="LF85" i="8"/>
  <c r="AFV85" i="8" s="1"/>
  <c r="LE85" i="8"/>
  <c r="LD85" i="8"/>
  <c r="AQG85" i="8" s="1"/>
  <c r="AQO85" i="8" s="1"/>
  <c r="LC85" i="8"/>
  <c r="LB85" i="8"/>
  <c r="AGP85" i="8" s="1"/>
  <c r="KA85" i="8"/>
  <c r="GH85" i="8"/>
  <c r="BR85" i="8"/>
  <c r="AJF85" i="8" s="1"/>
  <c r="W85" i="8"/>
  <c r="AQJ84" i="8"/>
  <c r="AQR84" i="8" s="1"/>
  <c r="ANO84" i="8"/>
  <c r="ARA84" i="8" s="1"/>
  <c r="ANN84" i="8"/>
  <c r="AQZ84" i="8" s="1"/>
  <c r="ANM84" i="8"/>
  <c r="AQY84" i="8" s="1"/>
  <c r="ANL84" i="8"/>
  <c r="AQX84" i="8" s="1"/>
  <c r="ANK84" i="8"/>
  <c r="AQW84" i="8" s="1"/>
  <c r="ANJ84" i="8"/>
  <c r="AQV84" i="8" s="1"/>
  <c r="ANI84" i="8"/>
  <c r="AQU84" i="8" s="1"/>
  <c r="AMD84" i="8"/>
  <c r="AMB84" i="8"/>
  <c r="ALZ84" i="8"/>
  <c r="ALY84" i="8"/>
  <c r="ALF84" i="8"/>
  <c r="ALV84" i="8" s="1"/>
  <c r="ALD84" i="8"/>
  <c r="ALT84" i="8" s="1"/>
  <c r="ALB84" i="8"/>
  <c r="ALR84" i="8" s="1"/>
  <c r="ALA84" i="8"/>
  <c r="ALQ84" i="8" s="1"/>
  <c r="AKX84" i="8"/>
  <c r="AKV84" i="8"/>
  <c r="AKT84" i="8"/>
  <c r="AKS84" i="8"/>
  <c r="AKQ84" i="8"/>
  <c r="AKP84" i="8"/>
  <c r="AKO84" i="8"/>
  <c r="AKN84" i="8"/>
  <c r="AKM84" i="8"/>
  <c r="AKL84" i="8"/>
  <c r="AKK84" i="8"/>
  <c r="AJP84" i="8"/>
  <c r="AKI84" i="8" s="1"/>
  <c r="YB84" i="8" s="1"/>
  <c r="AJO84" i="8"/>
  <c r="AKH84" i="8" s="1"/>
  <c r="YA84" i="8" s="1"/>
  <c r="ALN84" i="8" s="1"/>
  <c r="AJN84" i="8"/>
  <c r="AKG84" i="8" s="1"/>
  <c r="XZ84" i="8" s="1"/>
  <c r="AJM84" i="8"/>
  <c r="AKF84" i="8" s="1"/>
  <c r="XY84" i="8" s="1"/>
  <c r="ALL84" i="8" s="1"/>
  <c r="AJL84" i="8"/>
  <c r="AKE84" i="8" s="1"/>
  <c r="XX84" i="8" s="1"/>
  <c r="AJK84" i="8"/>
  <c r="AKD84" i="8" s="1"/>
  <c r="XW84" i="8" s="1"/>
  <c r="ALJ84" i="8" s="1"/>
  <c r="AJJ84" i="8"/>
  <c r="AKC84" i="8" s="1"/>
  <c r="XV84" i="8" s="1"/>
  <c r="ALI84" i="8" s="1"/>
  <c r="AJH84" i="8"/>
  <c r="AJG84" i="8"/>
  <c r="AJF84" i="8"/>
  <c r="AJE84" i="8"/>
  <c r="AJD84" i="8"/>
  <c r="AJC84" i="8"/>
  <c r="AJB84" i="8"/>
  <c r="AIZ84" i="8"/>
  <c r="AIY84" i="8"/>
  <c r="AIX84" i="8"/>
  <c r="AIW84" i="8"/>
  <c r="AIV84" i="8"/>
  <c r="AIU84" i="8"/>
  <c r="AIT84" i="8"/>
  <c r="AIJ84" i="8"/>
  <c r="AIR84" i="8" s="1"/>
  <c r="AII84" i="8"/>
  <c r="AIQ84" i="8" s="1"/>
  <c r="AIH84" i="8"/>
  <c r="AIP84" i="8" s="1"/>
  <c r="AIG84" i="8"/>
  <c r="AIO84" i="8" s="1"/>
  <c r="AIF84" i="8"/>
  <c r="AIN84" i="8" s="1"/>
  <c r="AIE84" i="8"/>
  <c r="AIM84" i="8" s="1"/>
  <c r="AID84" i="8"/>
  <c r="AIL84" i="8" s="1"/>
  <c r="AIB84" i="8"/>
  <c r="AIA84" i="8"/>
  <c r="AHZ84" i="8"/>
  <c r="AHY84" i="8"/>
  <c r="AHX84" i="8"/>
  <c r="AHW84" i="8"/>
  <c r="AHV84" i="8"/>
  <c r="AHL84" i="8"/>
  <c r="AHT84" i="8" s="1"/>
  <c r="AHK84" i="8"/>
  <c r="AHS84" i="8" s="1"/>
  <c r="AHJ84" i="8"/>
  <c r="AHR84" i="8" s="1"/>
  <c r="AHI84" i="8"/>
  <c r="AHQ84" i="8" s="1"/>
  <c r="AHH84" i="8"/>
  <c r="AHP84" i="8" s="1"/>
  <c r="AHG84" i="8"/>
  <c r="AHO84" i="8" s="1"/>
  <c r="AHF84" i="8"/>
  <c r="AHN84" i="8" s="1"/>
  <c r="AHC84" i="8"/>
  <c r="AGU84" i="8"/>
  <c r="AGE84" i="8"/>
  <c r="AGM84" i="8" s="1"/>
  <c r="AGC84" i="8"/>
  <c r="AGK84" i="8" s="1"/>
  <c r="AGA84" i="8"/>
  <c r="AGI84" i="8" s="1"/>
  <c r="AFZ84" i="8"/>
  <c r="AGH84" i="8" s="1"/>
  <c r="AFW84" i="8"/>
  <c r="AFO84" i="8"/>
  <c r="OW84" i="8"/>
  <c r="AHD84" i="8" s="1"/>
  <c r="OU84" i="8"/>
  <c r="AHB84" i="8" s="1"/>
  <c r="OT84" i="8"/>
  <c r="AHA84" i="8" s="1"/>
  <c r="OS84" i="8"/>
  <c r="AGZ84" i="8" s="1"/>
  <c r="OR84" i="8"/>
  <c r="AGY84" i="8" s="1"/>
  <c r="OQ84" i="8"/>
  <c r="AGX84" i="8" s="1"/>
  <c r="LH84" i="8"/>
  <c r="AFX84" i="8" s="1"/>
  <c r="LF84" i="8"/>
  <c r="AFV84" i="8" s="1"/>
  <c r="LE84" i="8"/>
  <c r="AGS84" i="8" s="1"/>
  <c r="LD84" i="8"/>
  <c r="LC84" i="8"/>
  <c r="AFS84" i="8" s="1"/>
  <c r="LB84" i="8"/>
  <c r="AFJ84" i="8" s="1"/>
  <c r="GN84" i="8"/>
  <c r="GL84" i="8"/>
  <c r="GJ84" i="8"/>
  <c r="AMA84" i="8" s="1"/>
  <c r="W84" i="8"/>
  <c r="AQJ83" i="8"/>
  <c r="AQR83" i="8" s="1"/>
  <c r="ANO83" i="8"/>
  <c r="ARA83" i="8" s="1"/>
  <c r="ANN83" i="8"/>
  <c r="AQZ83" i="8" s="1"/>
  <c r="ANM83" i="8"/>
  <c r="AQY83" i="8" s="1"/>
  <c r="ANL83" i="8"/>
  <c r="AQX83" i="8" s="1"/>
  <c r="ANK83" i="8"/>
  <c r="AQW83" i="8" s="1"/>
  <c r="ANJ83" i="8"/>
  <c r="AQV83" i="8" s="1"/>
  <c r="ANI83" i="8"/>
  <c r="AQU83" i="8" s="1"/>
  <c r="AMD83" i="8"/>
  <c r="AMB83" i="8"/>
  <c r="AMA83" i="8"/>
  <c r="ALZ83" i="8"/>
  <c r="ALF83" i="8"/>
  <c r="ALV83" i="8" s="1"/>
  <c r="ALD83" i="8"/>
  <c r="ALT83" i="8" s="1"/>
  <c r="ALC83" i="8"/>
  <c r="ALS83" i="8" s="1"/>
  <c r="ALB83" i="8"/>
  <c r="ALR83" i="8" s="1"/>
  <c r="AKX83" i="8"/>
  <c r="AKV83" i="8"/>
  <c r="AKU83" i="8"/>
  <c r="AKT83" i="8"/>
  <c r="AKQ83" i="8"/>
  <c r="AKP83" i="8"/>
  <c r="AKO83" i="8"/>
  <c r="AKN83" i="8"/>
  <c r="AKM83" i="8"/>
  <c r="AKL83" i="8"/>
  <c r="AKK83" i="8"/>
  <c r="AJP83" i="8"/>
  <c r="AKI83" i="8" s="1"/>
  <c r="YB83" i="8" s="1"/>
  <c r="AJO83" i="8"/>
  <c r="AKH83" i="8" s="1"/>
  <c r="YA83" i="8" s="1"/>
  <c r="ALN83" i="8" s="1"/>
  <c r="AJN83" i="8"/>
  <c r="AKG83" i="8" s="1"/>
  <c r="XZ83" i="8" s="1"/>
  <c r="AJM83" i="8"/>
  <c r="AKF83" i="8" s="1"/>
  <c r="XY83" i="8" s="1"/>
  <c r="ALL83" i="8" s="1"/>
  <c r="AJL83" i="8"/>
  <c r="AKE83" i="8" s="1"/>
  <c r="XX83" i="8" s="1"/>
  <c r="ALK83" i="8" s="1"/>
  <c r="AJK83" i="8"/>
  <c r="AKD83" i="8" s="1"/>
  <c r="XW83" i="8" s="1"/>
  <c r="ALJ83" i="8" s="1"/>
  <c r="AJJ83" i="8"/>
  <c r="AKC83" i="8" s="1"/>
  <c r="XV83" i="8" s="1"/>
  <c r="AJG83" i="8"/>
  <c r="AIZ83" i="8"/>
  <c r="AIY83" i="8"/>
  <c r="AIX83" i="8"/>
  <c r="AIW83" i="8"/>
  <c r="AIV83" i="8"/>
  <c r="AIU83" i="8"/>
  <c r="AIT83" i="8"/>
  <c r="AIJ83" i="8"/>
  <c r="AIR83" i="8" s="1"/>
  <c r="AII83" i="8"/>
  <c r="AIQ83" i="8" s="1"/>
  <c r="AIH83" i="8"/>
  <c r="AIP83" i="8" s="1"/>
  <c r="AIG83" i="8"/>
  <c r="AIO83" i="8" s="1"/>
  <c r="AIF83" i="8"/>
  <c r="AIE83" i="8"/>
  <c r="AID83" i="8"/>
  <c r="AIL83" i="8" s="1"/>
  <c r="AIB83" i="8"/>
  <c r="AIA83" i="8"/>
  <c r="AHZ83" i="8"/>
  <c r="AHY83" i="8"/>
  <c r="AHV83" i="8"/>
  <c r="AHK83" i="8"/>
  <c r="AHS83" i="8" s="1"/>
  <c r="AHD83" i="8"/>
  <c r="AHC83" i="8"/>
  <c r="AHB83" i="8"/>
  <c r="AHA83" i="8"/>
  <c r="AGX83" i="8"/>
  <c r="AGU83" i="8"/>
  <c r="AGE83" i="8"/>
  <c r="AGM83" i="8" s="1"/>
  <c r="AGC83" i="8"/>
  <c r="AGK83" i="8" s="1"/>
  <c r="AGB83" i="8"/>
  <c r="AGJ83" i="8" s="1"/>
  <c r="AGA83" i="8"/>
  <c r="AGI83" i="8" s="1"/>
  <c r="AFW83" i="8"/>
  <c r="AFO83" i="8"/>
  <c r="LH83" i="8"/>
  <c r="AFP83" i="8" s="1"/>
  <c r="LF83" i="8"/>
  <c r="AFN83" i="8" s="1"/>
  <c r="LE83" i="8"/>
  <c r="AFU83" i="8" s="1"/>
  <c r="LD83" i="8"/>
  <c r="AFL83" i="8" s="1"/>
  <c r="LC83" i="8"/>
  <c r="LB83" i="8"/>
  <c r="IT83" i="8"/>
  <c r="IS83" i="8"/>
  <c r="GN83" i="8"/>
  <c r="GL83" i="8"/>
  <c r="AKW83" i="8" s="1"/>
  <c r="GH83" i="8"/>
  <c r="ALY83" i="8" s="1"/>
  <c r="BT83" i="8"/>
  <c r="AHL83" i="8" s="1"/>
  <c r="AHT83" i="8" s="1"/>
  <c r="BR83" i="8"/>
  <c r="AHJ83" i="8" s="1"/>
  <c r="AHR83" i="8" s="1"/>
  <c r="BQ83" i="8"/>
  <c r="BP83" i="8"/>
  <c r="BO83" i="8"/>
  <c r="BN83" i="8"/>
  <c r="AHF83" i="8" s="1"/>
  <c r="AHN83" i="8" s="1"/>
  <c r="AO83" i="8"/>
  <c r="AM83" i="8"/>
  <c r="AL83" i="8"/>
  <c r="AK83" i="8"/>
  <c r="AJ83" i="8"/>
  <c r="AI83" i="8"/>
  <c r="W83" i="8"/>
  <c r="AQJ82" i="8"/>
  <c r="AQR82" i="8" s="1"/>
  <c r="ANO82" i="8"/>
  <c r="ARA82" i="8" s="1"/>
  <c r="ANN82" i="8"/>
  <c r="AQZ82" i="8" s="1"/>
  <c r="ANM82" i="8"/>
  <c r="AQY82" i="8" s="1"/>
  <c r="ANL82" i="8"/>
  <c r="AQX82" i="8" s="1"/>
  <c r="ANK82" i="8"/>
  <c r="AQW82" i="8" s="1"/>
  <c r="ANJ82" i="8"/>
  <c r="AQV82" i="8" s="1"/>
  <c r="ANI82" i="8"/>
  <c r="AQU82" i="8" s="1"/>
  <c r="AMD82" i="8"/>
  <c r="ALF82" i="8"/>
  <c r="ALV82" i="8" s="1"/>
  <c r="AKX82" i="8"/>
  <c r="AKQ82" i="8"/>
  <c r="AKP82" i="8"/>
  <c r="AKO82" i="8"/>
  <c r="AKN82" i="8"/>
  <c r="AKM82" i="8"/>
  <c r="AKL82" i="8"/>
  <c r="AKK82" i="8"/>
  <c r="AJO82" i="8"/>
  <c r="AKH82" i="8" s="1"/>
  <c r="YA82" i="8" s="1"/>
  <c r="ALN82" i="8" s="1"/>
  <c r="AJG82" i="8"/>
  <c r="AIZ82" i="8"/>
  <c r="AIY82" i="8"/>
  <c r="AIX82" i="8"/>
  <c r="AIW82" i="8"/>
  <c r="AIV82" i="8"/>
  <c r="AIU82" i="8"/>
  <c r="AIT82" i="8"/>
  <c r="AIJ82" i="8"/>
  <c r="AIR82" i="8" s="1"/>
  <c r="AII82" i="8"/>
  <c r="AIQ82" i="8" s="1"/>
  <c r="AIH82" i="8"/>
  <c r="AIP82" i="8" s="1"/>
  <c r="AIG82" i="8"/>
  <c r="AIO82" i="8" s="1"/>
  <c r="AIF82" i="8"/>
  <c r="AIN82" i="8" s="1"/>
  <c r="AIE82" i="8"/>
  <c r="AIM82" i="8" s="1"/>
  <c r="AID82" i="8"/>
  <c r="AIL82" i="8" s="1"/>
  <c r="AIB82" i="8"/>
  <c r="AIA82" i="8"/>
  <c r="AHZ82" i="8"/>
  <c r="AHY82" i="8"/>
  <c r="AHX82" i="8"/>
  <c r="AHW82" i="8"/>
  <c r="AHV82" i="8"/>
  <c r="AHK82" i="8"/>
  <c r="AHS82" i="8" s="1"/>
  <c r="AHC82" i="8"/>
  <c r="AGU82" i="8"/>
  <c r="AGE82" i="8"/>
  <c r="AGM82" i="8" s="1"/>
  <c r="AFW82" i="8"/>
  <c r="AFO82" i="8"/>
  <c r="QB82" i="8"/>
  <c r="AJP82" i="8" s="1"/>
  <c r="AKI82" i="8" s="1"/>
  <c r="PZ82" i="8"/>
  <c r="AJN82" i="8" s="1"/>
  <c r="AKG82" i="8" s="1"/>
  <c r="PY82" i="8"/>
  <c r="AJM82" i="8" s="1"/>
  <c r="AKF82" i="8" s="1"/>
  <c r="PX82" i="8"/>
  <c r="AJL82" i="8" s="1"/>
  <c r="AKE82" i="8" s="1"/>
  <c r="PW82" i="8"/>
  <c r="AJK82" i="8" s="1"/>
  <c r="AKD82" i="8" s="1"/>
  <c r="PV82" i="8"/>
  <c r="AJJ82" i="8" s="1"/>
  <c r="AKC82" i="8" s="1"/>
  <c r="OW82" i="8"/>
  <c r="AHD82" i="8" s="1"/>
  <c r="OU82" i="8"/>
  <c r="AHB82" i="8" s="1"/>
  <c r="OT82" i="8"/>
  <c r="AHA82" i="8" s="1"/>
  <c r="OS82" i="8"/>
  <c r="AGZ82" i="8" s="1"/>
  <c r="OR82" i="8"/>
  <c r="AGY82" i="8" s="1"/>
  <c r="OQ82" i="8"/>
  <c r="AGX82" i="8" s="1"/>
  <c r="LH82" i="8"/>
  <c r="AFP82" i="8" s="1"/>
  <c r="LF82" i="8"/>
  <c r="AFV82" i="8" s="1"/>
  <c r="LE82" i="8"/>
  <c r="AFU82" i="8" s="1"/>
  <c r="LD82" i="8"/>
  <c r="LC82" i="8"/>
  <c r="AQF82" i="8" s="1"/>
  <c r="AQN82" i="8" s="1"/>
  <c r="LB82" i="8"/>
  <c r="AQE82" i="8" s="1"/>
  <c r="AQM82" i="8" s="1"/>
  <c r="GN82" i="8"/>
  <c r="GL82" i="8"/>
  <c r="ALE82" i="8" s="1"/>
  <c r="ALU82" i="8" s="1"/>
  <c r="GK82" i="8"/>
  <c r="AKV82" i="8" s="1"/>
  <c r="GJ82" i="8"/>
  <c r="GI82" i="8"/>
  <c r="ALJ82" i="8" s="1"/>
  <c r="GH82" i="8"/>
  <c r="AKS82" i="8" s="1"/>
  <c r="BT82" i="8"/>
  <c r="AHL82" i="8" s="1"/>
  <c r="AHT82" i="8" s="1"/>
  <c r="BR82" i="8"/>
  <c r="AHJ82" i="8" s="1"/>
  <c r="AHR82" i="8" s="1"/>
  <c r="BQ82" i="8"/>
  <c r="AHI82" i="8" s="1"/>
  <c r="AHQ82" i="8" s="1"/>
  <c r="BP82" i="8"/>
  <c r="AHH82" i="8" s="1"/>
  <c r="AHP82" i="8" s="1"/>
  <c r="BO82" i="8"/>
  <c r="AHG82" i="8" s="1"/>
  <c r="AHO82" i="8" s="1"/>
  <c r="BN82" i="8"/>
  <c r="AHF82" i="8" s="1"/>
  <c r="AHN82" i="8" s="1"/>
  <c r="AO82" i="8"/>
  <c r="AM82" i="8"/>
  <c r="AL82" i="8"/>
  <c r="AK82" i="8"/>
  <c r="AJ82" i="8"/>
  <c r="AI82" i="8"/>
  <c r="W82" i="8"/>
  <c r="AQK81" i="8"/>
  <c r="AQS81" i="8" s="1"/>
  <c r="AQJ81" i="8"/>
  <c r="AQR81" i="8" s="1"/>
  <c r="AQI81" i="8"/>
  <c r="AQQ81" i="8" s="1"/>
  <c r="AQH81" i="8"/>
  <c r="AQP81" i="8" s="1"/>
  <c r="AQG81" i="8"/>
  <c r="AQO81" i="8" s="1"/>
  <c r="AQF81" i="8"/>
  <c r="AQN81" i="8" s="1"/>
  <c r="AQE81" i="8"/>
  <c r="AQM81" i="8" s="1"/>
  <c r="ANO81" i="8"/>
  <c r="ARA81" i="8" s="1"/>
  <c r="ANN81" i="8"/>
  <c r="AQZ81" i="8" s="1"/>
  <c r="ANM81" i="8"/>
  <c r="AQY81" i="8" s="1"/>
  <c r="ANL81" i="8"/>
  <c r="AQX81" i="8" s="1"/>
  <c r="ANK81" i="8"/>
  <c r="AQW81" i="8" s="1"/>
  <c r="ANJ81" i="8"/>
  <c r="AQV81" i="8" s="1"/>
  <c r="ANI81" i="8"/>
  <c r="AQU81" i="8" s="1"/>
  <c r="AME81" i="8"/>
  <c r="AMD81" i="8"/>
  <c r="AMC81" i="8"/>
  <c r="AMB81" i="8"/>
  <c r="AMA81" i="8"/>
  <c r="ALZ81" i="8"/>
  <c r="ALY81" i="8"/>
  <c r="ALG81" i="8"/>
  <c r="ALW81" i="8" s="1"/>
  <c r="ALF81" i="8"/>
  <c r="ALV81" i="8" s="1"/>
  <c r="ALE81" i="8"/>
  <c r="ALU81" i="8" s="1"/>
  <c r="ALD81" i="8"/>
  <c r="ALT81" i="8" s="1"/>
  <c r="ALC81" i="8"/>
  <c r="ALS81" i="8" s="1"/>
  <c r="ALB81" i="8"/>
  <c r="ALR81" i="8" s="1"/>
  <c r="ALA81" i="8"/>
  <c r="ALQ81" i="8" s="1"/>
  <c r="AKY81" i="8"/>
  <c r="AKX81" i="8"/>
  <c r="AKW81" i="8"/>
  <c r="AKV81" i="8"/>
  <c r="AKU81" i="8"/>
  <c r="AKT81" i="8"/>
  <c r="AKS81" i="8"/>
  <c r="AKQ81" i="8"/>
  <c r="AKP81" i="8"/>
  <c r="AKO81" i="8"/>
  <c r="AKN81" i="8"/>
  <c r="AKM81" i="8"/>
  <c r="AKL81" i="8"/>
  <c r="AKK81" i="8"/>
  <c r="AJP81" i="8"/>
  <c r="AJO81" i="8"/>
  <c r="AJN81" i="8"/>
  <c r="AJM81" i="8"/>
  <c r="AJL81" i="8"/>
  <c r="AJK81" i="8"/>
  <c r="AJJ81" i="8"/>
  <c r="AJH81" i="8"/>
  <c r="AJG81" i="8"/>
  <c r="AJF81" i="8"/>
  <c r="AJE81" i="8"/>
  <c r="AJD81" i="8"/>
  <c r="AJC81" i="8"/>
  <c r="AJB81" i="8"/>
  <c r="AIZ81" i="8"/>
  <c r="AIY81" i="8"/>
  <c r="AIX81" i="8"/>
  <c r="AIW81" i="8"/>
  <c r="AIV81" i="8"/>
  <c r="AIU81" i="8"/>
  <c r="AIT81" i="8"/>
  <c r="AIJ81" i="8"/>
  <c r="AIR81" i="8" s="1"/>
  <c r="AII81" i="8"/>
  <c r="AIQ81" i="8" s="1"/>
  <c r="AIH81" i="8"/>
  <c r="AIP81" i="8" s="1"/>
  <c r="AIG81" i="8"/>
  <c r="AIO81" i="8" s="1"/>
  <c r="AIF81" i="8"/>
  <c r="AIN81" i="8" s="1"/>
  <c r="AIE81" i="8"/>
  <c r="AIM81" i="8" s="1"/>
  <c r="AID81" i="8"/>
  <c r="AIL81" i="8" s="1"/>
  <c r="AIB81" i="8"/>
  <c r="AIA81" i="8"/>
  <c r="AHZ81" i="8"/>
  <c r="AHY81" i="8"/>
  <c r="AHX81" i="8"/>
  <c r="AHW81" i="8"/>
  <c r="AHV81" i="8"/>
  <c r="AHL81" i="8"/>
  <c r="AHT81" i="8" s="1"/>
  <c r="AHK81" i="8"/>
  <c r="AHS81" i="8" s="1"/>
  <c r="AHJ81" i="8"/>
  <c r="AHR81" i="8" s="1"/>
  <c r="AHI81" i="8"/>
  <c r="AHQ81" i="8" s="1"/>
  <c r="AHH81" i="8"/>
  <c r="AHP81" i="8" s="1"/>
  <c r="AHG81" i="8"/>
  <c r="AHO81" i="8" s="1"/>
  <c r="AHF81" i="8"/>
  <c r="AHN81" i="8" s="1"/>
  <c r="AHD81" i="8"/>
  <c r="AHC81" i="8"/>
  <c r="AHB81" i="8"/>
  <c r="AHA81" i="8"/>
  <c r="AGZ81" i="8"/>
  <c r="AGY81" i="8"/>
  <c r="AGX81" i="8"/>
  <c r="AGV81" i="8"/>
  <c r="AGU81" i="8"/>
  <c r="AGT81" i="8"/>
  <c r="AGS81" i="8"/>
  <c r="AGR81" i="8"/>
  <c r="AGQ81" i="8"/>
  <c r="AGP81" i="8"/>
  <c r="AGF81" i="8"/>
  <c r="AGN81" i="8" s="1"/>
  <c r="AGE81" i="8"/>
  <c r="AGM81" i="8" s="1"/>
  <c r="AGD81" i="8"/>
  <c r="AGL81" i="8" s="1"/>
  <c r="AGC81" i="8"/>
  <c r="AGK81" i="8" s="1"/>
  <c r="AGB81" i="8"/>
  <c r="AGJ81" i="8" s="1"/>
  <c r="AGA81" i="8"/>
  <c r="AGI81" i="8" s="1"/>
  <c r="AFZ81" i="8"/>
  <c r="AGH81" i="8" s="1"/>
  <c r="AFX81" i="8"/>
  <c r="AFW81" i="8"/>
  <c r="AFV81" i="8"/>
  <c r="AFU81" i="8"/>
  <c r="AFT81" i="8"/>
  <c r="AFS81" i="8"/>
  <c r="AFR81" i="8"/>
  <c r="AFP81" i="8"/>
  <c r="AFO81" i="8"/>
  <c r="AFN81" i="8"/>
  <c r="AFM81" i="8"/>
  <c r="AFL81" i="8"/>
  <c r="AFK81" i="8"/>
  <c r="AFJ81" i="8"/>
  <c r="YB81" i="8"/>
  <c r="ALO81" i="8" s="1"/>
  <c r="YA81" i="8"/>
  <c r="ALN81" i="8" s="1"/>
  <c r="XZ81" i="8"/>
  <c r="ALM81" i="8" s="1"/>
  <c r="XY81" i="8"/>
  <c r="ALL81" i="8" s="1"/>
  <c r="XX81" i="8"/>
  <c r="ALK81" i="8" s="1"/>
  <c r="XW81" i="8"/>
  <c r="ALJ81" i="8" s="1"/>
  <c r="XV81" i="8"/>
  <c r="ALI81" i="8" s="1"/>
  <c r="W81" i="8"/>
  <c r="AQK80" i="8"/>
  <c r="AQS80" i="8" s="1"/>
  <c r="AQJ80" i="8"/>
  <c r="AQR80" i="8" s="1"/>
  <c r="AQI80" i="8"/>
  <c r="AQQ80" i="8" s="1"/>
  <c r="AQH80" i="8"/>
  <c r="AQP80" i="8" s="1"/>
  <c r="AQG80" i="8"/>
  <c r="AQO80" i="8" s="1"/>
  <c r="AQF80" i="8"/>
  <c r="AQN80" i="8" s="1"/>
  <c r="AQE80" i="8"/>
  <c r="AQM80" i="8" s="1"/>
  <c r="ANO80" i="8"/>
  <c r="ARA80" i="8" s="1"/>
  <c r="ANN80" i="8"/>
  <c r="AQZ80" i="8" s="1"/>
  <c r="ANM80" i="8"/>
  <c r="AQY80" i="8" s="1"/>
  <c r="ANL80" i="8"/>
  <c r="AQX80" i="8" s="1"/>
  <c r="ANK80" i="8"/>
  <c r="AQW80" i="8" s="1"/>
  <c r="ANJ80" i="8"/>
  <c r="AQV80" i="8" s="1"/>
  <c r="ANI80" i="8"/>
  <c r="AQU80" i="8" s="1"/>
  <c r="AME80" i="8"/>
  <c r="AMD80" i="8"/>
  <c r="AMC80" i="8"/>
  <c r="AMB80" i="8"/>
  <c r="AMA80" i="8"/>
  <c r="ALZ80" i="8"/>
  <c r="ALY80" i="8"/>
  <c r="ALG80" i="8"/>
  <c r="ALW80" i="8" s="1"/>
  <c r="ALF80" i="8"/>
  <c r="ALV80" i="8" s="1"/>
  <c r="ALE80" i="8"/>
  <c r="ALU80" i="8" s="1"/>
  <c r="ALD80" i="8"/>
  <c r="ALT80" i="8" s="1"/>
  <c r="ALC80" i="8"/>
  <c r="ALS80" i="8" s="1"/>
  <c r="ALB80" i="8"/>
  <c r="ALR80" i="8" s="1"/>
  <c r="ALA80" i="8"/>
  <c r="ALQ80" i="8" s="1"/>
  <c r="AKY80" i="8"/>
  <c r="AKX80" i="8"/>
  <c r="AKW80" i="8"/>
  <c r="AKV80" i="8"/>
  <c r="AKU80" i="8"/>
  <c r="AKT80" i="8"/>
  <c r="AKS80" i="8"/>
  <c r="AKQ80" i="8"/>
  <c r="AKP80" i="8"/>
  <c r="AKO80" i="8"/>
  <c r="AKN80" i="8"/>
  <c r="AKM80" i="8"/>
  <c r="AKL80" i="8"/>
  <c r="AKK80" i="8"/>
  <c r="AJP80" i="8"/>
  <c r="AJO80" i="8"/>
  <c r="AJN80" i="8"/>
  <c r="AJM80" i="8"/>
  <c r="AJL80" i="8"/>
  <c r="AJK80" i="8"/>
  <c r="AJJ80" i="8"/>
  <c r="AJH80" i="8"/>
  <c r="AJG80" i="8"/>
  <c r="AJF80" i="8"/>
  <c r="AJE80" i="8"/>
  <c r="AJD80" i="8"/>
  <c r="AJC80" i="8"/>
  <c r="AJB80" i="8"/>
  <c r="AIZ80" i="8"/>
  <c r="AIY80" i="8"/>
  <c r="AIX80" i="8"/>
  <c r="AIW80" i="8"/>
  <c r="AIV80" i="8"/>
  <c r="AIU80" i="8"/>
  <c r="AIT80" i="8"/>
  <c r="AIJ80" i="8"/>
  <c r="AIR80" i="8" s="1"/>
  <c r="AII80" i="8"/>
  <c r="AIQ80" i="8" s="1"/>
  <c r="AIH80" i="8"/>
  <c r="AIP80" i="8" s="1"/>
  <c r="AIG80" i="8"/>
  <c r="AIO80" i="8" s="1"/>
  <c r="AIF80" i="8"/>
  <c r="AIN80" i="8" s="1"/>
  <c r="AIE80" i="8"/>
  <c r="AIM80" i="8" s="1"/>
  <c r="AID80" i="8"/>
  <c r="AIL80" i="8" s="1"/>
  <c r="AIB80" i="8"/>
  <c r="AIA80" i="8"/>
  <c r="AHZ80" i="8"/>
  <c r="AHY80" i="8"/>
  <c r="AHX80" i="8"/>
  <c r="AHW80" i="8"/>
  <c r="AHV80" i="8"/>
  <c r="AHL80" i="8"/>
  <c r="AHT80" i="8" s="1"/>
  <c r="AHK80" i="8"/>
  <c r="AHS80" i="8" s="1"/>
  <c r="AHJ80" i="8"/>
  <c r="AHR80" i="8" s="1"/>
  <c r="AHI80" i="8"/>
  <c r="AHQ80" i="8" s="1"/>
  <c r="AHH80" i="8"/>
  <c r="AHP80" i="8" s="1"/>
  <c r="AHG80" i="8"/>
  <c r="AHO80" i="8" s="1"/>
  <c r="AHF80" i="8"/>
  <c r="AHN80" i="8" s="1"/>
  <c r="AHD80" i="8"/>
  <c r="AHC80" i="8"/>
  <c r="AHB80" i="8"/>
  <c r="AHA80" i="8"/>
  <c r="AGZ80" i="8"/>
  <c r="AGY80" i="8"/>
  <c r="AGX80" i="8"/>
  <c r="AGV80" i="8"/>
  <c r="AGU80" i="8"/>
  <c r="AGT80" i="8"/>
  <c r="AGS80" i="8"/>
  <c r="AGR80" i="8"/>
  <c r="AGQ80" i="8"/>
  <c r="AGP80" i="8"/>
  <c r="AGF80" i="8"/>
  <c r="AGN80" i="8" s="1"/>
  <c r="AGE80" i="8"/>
  <c r="AGM80" i="8" s="1"/>
  <c r="AGD80" i="8"/>
  <c r="AGL80" i="8" s="1"/>
  <c r="AGC80" i="8"/>
  <c r="AGK80" i="8" s="1"/>
  <c r="AGB80" i="8"/>
  <c r="AGJ80" i="8" s="1"/>
  <c r="AGA80" i="8"/>
  <c r="AGI80" i="8" s="1"/>
  <c r="AFZ80" i="8"/>
  <c r="AGH80" i="8" s="1"/>
  <c r="AFX80" i="8"/>
  <c r="AFW80" i="8"/>
  <c r="AFV80" i="8"/>
  <c r="AFU80" i="8"/>
  <c r="AFT80" i="8"/>
  <c r="AFS80" i="8"/>
  <c r="AFR80" i="8"/>
  <c r="AFP80" i="8"/>
  <c r="AFO80" i="8"/>
  <c r="AFN80" i="8"/>
  <c r="AFM80" i="8"/>
  <c r="AFL80" i="8"/>
  <c r="AFK80" i="8"/>
  <c r="AFJ80" i="8"/>
  <c r="YB80" i="8"/>
  <c r="ALO80" i="8" s="1"/>
  <c r="YA80" i="8"/>
  <c r="ALN80" i="8" s="1"/>
  <c r="XZ80" i="8"/>
  <c r="ALM80" i="8" s="1"/>
  <c r="XY80" i="8"/>
  <c r="ALL80" i="8" s="1"/>
  <c r="XX80" i="8"/>
  <c r="ALK80" i="8" s="1"/>
  <c r="XW80" i="8"/>
  <c r="ALJ80" i="8" s="1"/>
  <c r="XV80" i="8"/>
  <c r="ALI80" i="8" s="1"/>
  <c r="W80" i="8"/>
  <c r="AQK79" i="8"/>
  <c r="AQS79" i="8" s="1"/>
  <c r="AQJ79" i="8"/>
  <c r="AQR79" i="8" s="1"/>
  <c r="AQI79" i="8"/>
  <c r="AQQ79" i="8" s="1"/>
  <c r="AQH79" i="8"/>
  <c r="AQP79" i="8" s="1"/>
  <c r="AQG79" i="8"/>
  <c r="AQO79" i="8" s="1"/>
  <c r="AQF79" i="8"/>
  <c r="AQN79" i="8" s="1"/>
  <c r="AQE79" i="8"/>
  <c r="AQM79" i="8" s="1"/>
  <c r="ANO79" i="8"/>
  <c r="ARA79" i="8" s="1"/>
  <c r="ANN79" i="8"/>
  <c r="AQZ79" i="8" s="1"/>
  <c r="ANM79" i="8"/>
  <c r="AQY79" i="8" s="1"/>
  <c r="ANL79" i="8"/>
  <c r="AQX79" i="8" s="1"/>
  <c r="ANK79" i="8"/>
  <c r="AQW79" i="8" s="1"/>
  <c r="ANJ79" i="8"/>
  <c r="AQV79" i="8" s="1"/>
  <c r="ANI79" i="8"/>
  <c r="AQU79" i="8" s="1"/>
  <c r="AME79" i="8"/>
  <c r="AMD79" i="8"/>
  <c r="AMC79" i="8"/>
  <c r="AMB79" i="8"/>
  <c r="AMA79" i="8"/>
  <c r="ALZ79" i="8"/>
  <c r="ALY79" i="8"/>
  <c r="ALG79" i="8"/>
  <c r="ALW79" i="8" s="1"/>
  <c r="ALF79" i="8"/>
  <c r="ALV79" i="8" s="1"/>
  <c r="ALE79" i="8"/>
  <c r="ALU79" i="8" s="1"/>
  <c r="ALD79" i="8"/>
  <c r="ALT79" i="8" s="1"/>
  <c r="ALC79" i="8"/>
  <c r="ALS79" i="8" s="1"/>
  <c r="ALB79" i="8"/>
  <c r="ALR79" i="8" s="1"/>
  <c r="ALA79" i="8"/>
  <c r="ALQ79" i="8" s="1"/>
  <c r="AKY79" i="8"/>
  <c r="AKX79" i="8"/>
  <c r="AKW79" i="8"/>
  <c r="AKV79" i="8"/>
  <c r="AKU79" i="8"/>
  <c r="AKT79" i="8"/>
  <c r="AKS79" i="8"/>
  <c r="AKQ79" i="8"/>
  <c r="AKP79" i="8"/>
  <c r="AKO79" i="8"/>
  <c r="AKN79" i="8"/>
  <c r="AKM79" i="8"/>
  <c r="AKL79" i="8"/>
  <c r="AKK79" i="8"/>
  <c r="AJP79" i="8"/>
  <c r="AJO79" i="8"/>
  <c r="AJN79" i="8"/>
  <c r="AJM79" i="8"/>
  <c r="AJL79" i="8"/>
  <c r="AJK79" i="8"/>
  <c r="AJJ79" i="8"/>
  <c r="AJH79" i="8"/>
  <c r="AJG79" i="8"/>
  <c r="AJF79" i="8"/>
  <c r="AJE79" i="8"/>
  <c r="AJD79" i="8"/>
  <c r="AJC79" i="8"/>
  <c r="AJB79" i="8"/>
  <c r="AIZ79" i="8"/>
  <c r="AIY79" i="8"/>
  <c r="AIX79" i="8"/>
  <c r="AIW79" i="8"/>
  <c r="AIV79" i="8"/>
  <c r="AIU79" i="8"/>
  <c r="AIT79" i="8"/>
  <c r="AIJ79" i="8"/>
  <c r="AIR79" i="8" s="1"/>
  <c r="AII79" i="8"/>
  <c r="AIQ79" i="8" s="1"/>
  <c r="AIH79" i="8"/>
  <c r="AIP79" i="8" s="1"/>
  <c r="AIG79" i="8"/>
  <c r="AIO79" i="8" s="1"/>
  <c r="AIF79" i="8"/>
  <c r="AIN79" i="8" s="1"/>
  <c r="AIE79" i="8"/>
  <c r="AIM79" i="8" s="1"/>
  <c r="AID79" i="8"/>
  <c r="AIL79" i="8" s="1"/>
  <c r="AIB79" i="8"/>
  <c r="AIA79" i="8"/>
  <c r="AHZ79" i="8"/>
  <c r="AHY79" i="8"/>
  <c r="AHX79" i="8"/>
  <c r="AHW79" i="8"/>
  <c r="AHV79" i="8"/>
  <c r="AHL79" i="8"/>
  <c r="AHT79" i="8" s="1"/>
  <c r="AHK79" i="8"/>
  <c r="AHS79" i="8" s="1"/>
  <c r="AHJ79" i="8"/>
  <c r="AHR79" i="8" s="1"/>
  <c r="AHI79" i="8"/>
  <c r="AHQ79" i="8" s="1"/>
  <c r="AHH79" i="8"/>
  <c r="AHP79" i="8" s="1"/>
  <c r="AHG79" i="8"/>
  <c r="AHO79" i="8" s="1"/>
  <c r="AHF79" i="8"/>
  <c r="AHN79" i="8" s="1"/>
  <c r="AHD79" i="8"/>
  <c r="AHC79" i="8"/>
  <c r="AHB79" i="8"/>
  <c r="AHA79" i="8"/>
  <c r="AGZ79" i="8"/>
  <c r="AGY79" i="8"/>
  <c r="AGX79" i="8"/>
  <c r="AGV79" i="8"/>
  <c r="AGU79" i="8"/>
  <c r="AGT79" i="8"/>
  <c r="AGS79" i="8"/>
  <c r="AGR79" i="8"/>
  <c r="AGQ79" i="8"/>
  <c r="AGP79" i="8"/>
  <c r="AGF79" i="8"/>
  <c r="AGN79" i="8" s="1"/>
  <c r="AGE79" i="8"/>
  <c r="AGM79" i="8" s="1"/>
  <c r="AGD79" i="8"/>
  <c r="AGL79" i="8" s="1"/>
  <c r="AGC79" i="8"/>
  <c r="AGK79" i="8" s="1"/>
  <c r="AGB79" i="8"/>
  <c r="AGJ79" i="8" s="1"/>
  <c r="AGA79" i="8"/>
  <c r="AGI79" i="8" s="1"/>
  <c r="AFZ79" i="8"/>
  <c r="AGH79" i="8" s="1"/>
  <c r="AFX79" i="8"/>
  <c r="AFW79" i="8"/>
  <c r="AFV79" i="8"/>
  <c r="AFU79" i="8"/>
  <c r="AFT79" i="8"/>
  <c r="AFS79" i="8"/>
  <c r="AFR79" i="8"/>
  <c r="AFP79" i="8"/>
  <c r="AFO79" i="8"/>
  <c r="AFN79" i="8"/>
  <c r="AFM79" i="8"/>
  <c r="AFL79" i="8"/>
  <c r="AFK79" i="8"/>
  <c r="AFJ79" i="8"/>
  <c r="YB79" i="8"/>
  <c r="ALO79" i="8" s="1"/>
  <c r="YA79" i="8"/>
  <c r="ALN79" i="8" s="1"/>
  <c r="XZ79" i="8"/>
  <c r="ALM79" i="8" s="1"/>
  <c r="XY79" i="8"/>
  <c r="ALL79" i="8" s="1"/>
  <c r="XX79" i="8"/>
  <c r="ALK79" i="8" s="1"/>
  <c r="XW79" i="8"/>
  <c r="ALJ79" i="8" s="1"/>
  <c r="XV79" i="8"/>
  <c r="ALI79" i="8" s="1"/>
  <c r="W79" i="8"/>
  <c r="AQK78" i="8"/>
  <c r="AQS78" i="8" s="1"/>
  <c r="AQJ78" i="8"/>
  <c r="AQR78" i="8" s="1"/>
  <c r="AQI78" i="8"/>
  <c r="AQQ78" i="8" s="1"/>
  <c r="AQH78" i="8"/>
  <c r="AQP78" i="8" s="1"/>
  <c r="AQG78" i="8"/>
  <c r="AQO78" i="8" s="1"/>
  <c r="AQF78" i="8"/>
  <c r="AQN78" i="8" s="1"/>
  <c r="AQE78" i="8"/>
  <c r="AQM78" i="8" s="1"/>
  <c r="ANO78" i="8"/>
  <c r="ARA78" i="8" s="1"/>
  <c r="ANN78" i="8"/>
  <c r="AQZ78" i="8" s="1"/>
  <c r="ANM78" i="8"/>
  <c r="AQY78" i="8" s="1"/>
  <c r="ANL78" i="8"/>
  <c r="AQX78" i="8" s="1"/>
  <c r="ANK78" i="8"/>
  <c r="AQW78" i="8" s="1"/>
  <c r="ANJ78" i="8"/>
  <c r="AQV78" i="8" s="1"/>
  <c r="ANI78" i="8"/>
  <c r="AQU78" i="8" s="1"/>
  <c r="AME78" i="8"/>
  <c r="AMD78" i="8"/>
  <c r="AMC78" i="8"/>
  <c r="AMB78" i="8"/>
  <c r="AMA78" i="8"/>
  <c r="ALZ78" i="8"/>
  <c r="ALY78" i="8"/>
  <c r="ALG78" i="8"/>
  <c r="ALW78" i="8" s="1"/>
  <c r="ALF78" i="8"/>
  <c r="ALV78" i="8" s="1"/>
  <c r="ALE78" i="8"/>
  <c r="ALU78" i="8" s="1"/>
  <c r="ALD78" i="8"/>
  <c r="ALT78" i="8" s="1"/>
  <c r="ALC78" i="8"/>
  <c r="ALS78" i="8" s="1"/>
  <c r="ALB78" i="8"/>
  <c r="ALR78" i="8" s="1"/>
  <c r="ALA78" i="8"/>
  <c r="ALQ78" i="8" s="1"/>
  <c r="AKY78" i="8"/>
  <c r="AKX78" i="8"/>
  <c r="AKW78" i="8"/>
  <c r="AKV78" i="8"/>
  <c r="AKU78" i="8"/>
  <c r="AKT78" i="8"/>
  <c r="AKS78" i="8"/>
  <c r="AKQ78" i="8"/>
  <c r="AKP78" i="8"/>
  <c r="AKO78" i="8"/>
  <c r="AKN78" i="8"/>
  <c r="AKM78" i="8"/>
  <c r="AKL78" i="8"/>
  <c r="AKK78" i="8"/>
  <c r="AJP78" i="8"/>
  <c r="AJO78" i="8"/>
  <c r="AJN78" i="8"/>
  <c r="AJM78" i="8"/>
  <c r="AJL78" i="8"/>
  <c r="AJK78" i="8"/>
  <c r="AJJ78" i="8"/>
  <c r="AJH78" i="8"/>
  <c r="AJG78" i="8"/>
  <c r="AJF78" i="8"/>
  <c r="AJE78" i="8"/>
  <c r="AJD78" i="8"/>
  <c r="AJC78" i="8"/>
  <c r="AJB78" i="8"/>
  <c r="AIZ78" i="8"/>
  <c r="AIY78" i="8"/>
  <c r="AIX78" i="8"/>
  <c r="AIW78" i="8"/>
  <c r="AIV78" i="8"/>
  <c r="AIU78" i="8"/>
  <c r="AIT78" i="8"/>
  <c r="AIJ78" i="8"/>
  <c r="AIR78" i="8" s="1"/>
  <c r="AII78" i="8"/>
  <c r="AIQ78" i="8" s="1"/>
  <c r="AIH78" i="8"/>
  <c r="AIP78" i="8" s="1"/>
  <c r="AIG78" i="8"/>
  <c r="AIO78" i="8" s="1"/>
  <c r="AIF78" i="8"/>
  <c r="AIN78" i="8" s="1"/>
  <c r="AIE78" i="8"/>
  <c r="AIM78" i="8" s="1"/>
  <c r="AID78" i="8"/>
  <c r="AIL78" i="8" s="1"/>
  <c r="AIB78" i="8"/>
  <c r="AIA78" i="8"/>
  <c r="AHZ78" i="8"/>
  <c r="AHY78" i="8"/>
  <c r="AHX78" i="8"/>
  <c r="AHW78" i="8"/>
  <c r="AHV78" i="8"/>
  <c r="AHL78" i="8"/>
  <c r="AHT78" i="8" s="1"/>
  <c r="AHK78" i="8"/>
  <c r="AHS78" i="8" s="1"/>
  <c r="AHJ78" i="8"/>
  <c r="AHR78" i="8" s="1"/>
  <c r="AHI78" i="8"/>
  <c r="AHQ78" i="8" s="1"/>
  <c r="AHH78" i="8"/>
  <c r="AHP78" i="8" s="1"/>
  <c r="AHG78" i="8"/>
  <c r="AHO78" i="8" s="1"/>
  <c r="AHF78" i="8"/>
  <c r="AHN78" i="8" s="1"/>
  <c r="AHD78" i="8"/>
  <c r="AHC78" i="8"/>
  <c r="AHB78" i="8"/>
  <c r="AHA78" i="8"/>
  <c r="AGZ78" i="8"/>
  <c r="AGY78" i="8"/>
  <c r="AGX78" i="8"/>
  <c r="AGV78" i="8"/>
  <c r="AGU78" i="8"/>
  <c r="AGT78" i="8"/>
  <c r="AGS78" i="8"/>
  <c r="AGR78" i="8"/>
  <c r="AGQ78" i="8"/>
  <c r="AGP78" i="8"/>
  <c r="AGF78" i="8"/>
  <c r="AGN78" i="8" s="1"/>
  <c r="AGE78" i="8"/>
  <c r="AGM78" i="8" s="1"/>
  <c r="AGD78" i="8"/>
  <c r="AGL78" i="8" s="1"/>
  <c r="AGC78" i="8"/>
  <c r="AGK78" i="8" s="1"/>
  <c r="AGB78" i="8"/>
  <c r="AGJ78" i="8" s="1"/>
  <c r="AGA78" i="8"/>
  <c r="AGI78" i="8" s="1"/>
  <c r="AFZ78" i="8"/>
  <c r="AGH78" i="8" s="1"/>
  <c r="AFX78" i="8"/>
  <c r="AFW78" i="8"/>
  <c r="AFV78" i="8"/>
  <c r="AFU78" i="8"/>
  <c r="AFT78" i="8"/>
  <c r="AFS78" i="8"/>
  <c r="AFR78" i="8"/>
  <c r="AFP78" i="8"/>
  <c r="AFO78" i="8"/>
  <c r="AFN78" i="8"/>
  <c r="AFM78" i="8"/>
  <c r="AFL78" i="8"/>
  <c r="AFK78" i="8"/>
  <c r="AFJ78" i="8"/>
  <c r="YB78" i="8"/>
  <c r="ALO78" i="8" s="1"/>
  <c r="YA78" i="8"/>
  <c r="ALN78" i="8" s="1"/>
  <c r="XZ78" i="8"/>
  <c r="ALM78" i="8" s="1"/>
  <c r="XY78" i="8"/>
  <c r="ALL78" i="8" s="1"/>
  <c r="XX78" i="8"/>
  <c r="ALK78" i="8" s="1"/>
  <c r="XW78" i="8"/>
  <c r="ALJ78" i="8" s="1"/>
  <c r="XV78" i="8"/>
  <c r="ALI78" i="8" s="1"/>
  <c r="W78" i="8"/>
  <c r="AQK77" i="8"/>
  <c r="AQS77" i="8" s="1"/>
  <c r="AQJ77" i="8"/>
  <c r="AQR77" i="8" s="1"/>
  <c r="AQI77" i="8"/>
  <c r="AQQ77" i="8" s="1"/>
  <c r="AQH77" i="8"/>
  <c r="AQP77" i="8" s="1"/>
  <c r="AQG77" i="8"/>
  <c r="AQO77" i="8" s="1"/>
  <c r="AQF77" i="8"/>
  <c r="AQN77" i="8" s="1"/>
  <c r="AQE77" i="8"/>
  <c r="AQM77" i="8" s="1"/>
  <c r="ANO77" i="8"/>
  <c r="ARA77" i="8" s="1"/>
  <c r="ANN77" i="8"/>
  <c r="AQZ77" i="8" s="1"/>
  <c r="ANM77" i="8"/>
  <c r="AQY77" i="8" s="1"/>
  <c r="ANL77" i="8"/>
  <c r="AQX77" i="8" s="1"/>
  <c r="ANK77" i="8"/>
  <c r="AQW77" i="8" s="1"/>
  <c r="ANJ77" i="8"/>
  <c r="AQV77" i="8" s="1"/>
  <c r="ANI77" i="8"/>
  <c r="AQU77" i="8" s="1"/>
  <c r="AME77" i="8"/>
  <c r="AMD77" i="8"/>
  <c r="AMC77" i="8"/>
  <c r="AMB77" i="8"/>
  <c r="AMA77" i="8"/>
  <c r="ALZ77" i="8"/>
  <c r="ALY77" i="8"/>
  <c r="ALG77" i="8"/>
  <c r="ALW77" i="8" s="1"/>
  <c r="ALF77" i="8"/>
  <c r="ALV77" i="8" s="1"/>
  <c r="ALE77" i="8"/>
  <c r="ALU77" i="8" s="1"/>
  <c r="ALD77" i="8"/>
  <c r="ALT77" i="8" s="1"/>
  <c r="ALC77" i="8"/>
  <c r="ALS77" i="8" s="1"/>
  <c r="ALB77" i="8"/>
  <c r="ALR77" i="8" s="1"/>
  <c r="ALA77" i="8"/>
  <c r="ALQ77" i="8" s="1"/>
  <c r="AKY77" i="8"/>
  <c r="AKX77" i="8"/>
  <c r="AKW77" i="8"/>
  <c r="AKV77" i="8"/>
  <c r="AKU77" i="8"/>
  <c r="AKT77" i="8"/>
  <c r="AKS77" i="8"/>
  <c r="AKQ77" i="8"/>
  <c r="AKP77" i="8"/>
  <c r="AKO77" i="8"/>
  <c r="AKN77" i="8"/>
  <c r="AKM77" i="8"/>
  <c r="AKL77" i="8"/>
  <c r="AKK77" i="8"/>
  <c r="AJP77" i="8"/>
  <c r="AJO77" i="8"/>
  <c r="AJN77" i="8"/>
  <c r="AJM77" i="8"/>
  <c r="AJL77" i="8"/>
  <c r="AJK77" i="8"/>
  <c r="AJJ77" i="8"/>
  <c r="AJH77" i="8"/>
  <c r="AJG77" i="8"/>
  <c r="AJF77" i="8"/>
  <c r="AJE77" i="8"/>
  <c r="AJD77" i="8"/>
  <c r="AJC77" i="8"/>
  <c r="AJB77" i="8"/>
  <c r="AIZ77" i="8"/>
  <c r="AIY77" i="8"/>
  <c r="AIX77" i="8"/>
  <c r="AIW77" i="8"/>
  <c r="AIV77" i="8"/>
  <c r="AIU77" i="8"/>
  <c r="AIT77" i="8"/>
  <c r="AIJ77" i="8"/>
  <c r="AIR77" i="8" s="1"/>
  <c r="AII77" i="8"/>
  <c r="AIQ77" i="8" s="1"/>
  <c r="AIH77" i="8"/>
  <c r="AIP77" i="8" s="1"/>
  <c r="AIG77" i="8"/>
  <c r="AIO77" i="8" s="1"/>
  <c r="AIF77" i="8"/>
  <c r="AIN77" i="8" s="1"/>
  <c r="AIE77" i="8"/>
  <c r="AIM77" i="8" s="1"/>
  <c r="AID77" i="8"/>
  <c r="AIL77" i="8" s="1"/>
  <c r="AIB77" i="8"/>
  <c r="AIA77" i="8"/>
  <c r="AHZ77" i="8"/>
  <c r="AHY77" i="8"/>
  <c r="AHX77" i="8"/>
  <c r="AHW77" i="8"/>
  <c r="AHV77" i="8"/>
  <c r="AHL77" i="8"/>
  <c r="AHT77" i="8" s="1"/>
  <c r="AHK77" i="8"/>
  <c r="AHS77" i="8" s="1"/>
  <c r="AHJ77" i="8"/>
  <c r="AHR77" i="8" s="1"/>
  <c r="AHI77" i="8"/>
  <c r="AHQ77" i="8" s="1"/>
  <c r="AHH77" i="8"/>
  <c r="AHP77" i="8" s="1"/>
  <c r="AHG77" i="8"/>
  <c r="AHO77" i="8" s="1"/>
  <c r="AHF77" i="8"/>
  <c r="AHN77" i="8" s="1"/>
  <c r="AHD77" i="8"/>
  <c r="AHC77" i="8"/>
  <c r="AHB77" i="8"/>
  <c r="AHA77" i="8"/>
  <c r="AGZ77" i="8"/>
  <c r="AGY77" i="8"/>
  <c r="AGX77" i="8"/>
  <c r="AGV77" i="8"/>
  <c r="AGU77" i="8"/>
  <c r="AGT77" i="8"/>
  <c r="AGS77" i="8"/>
  <c r="AGR77" i="8"/>
  <c r="AGQ77" i="8"/>
  <c r="AGP77" i="8"/>
  <c r="AGF77" i="8"/>
  <c r="AGN77" i="8" s="1"/>
  <c r="AGE77" i="8"/>
  <c r="AGM77" i="8" s="1"/>
  <c r="AGD77" i="8"/>
  <c r="AGL77" i="8" s="1"/>
  <c r="AGC77" i="8"/>
  <c r="AGK77" i="8" s="1"/>
  <c r="AGB77" i="8"/>
  <c r="AGJ77" i="8" s="1"/>
  <c r="AGA77" i="8"/>
  <c r="AGI77" i="8" s="1"/>
  <c r="AFZ77" i="8"/>
  <c r="AGH77" i="8" s="1"/>
  <c r="AFX77" i="8"/>
  <c r="AFW77" i="8"/>
  <c r="AFV77" i="8"/>
  <c r="AFU77" i="8"/>
  <c r="AFT77" i="8"/>
  <c r="AFS77" i="8"/>
  <c r="AFR77" i="8"/>
  <c r="AFP77" i="8"/>
  <c r="AFO77" i="8"/>
  <c r="AFN77" i="8"/>
  <c r="AFM77" i="8"/>
  <c r="AFL77" i="8"/>
  <c r="AFK77" i="8"/>
  <c r="AFJ77" i="8"/>
  <c r="YB77" i="8"/>
  <c r="ALO77" i="8" s="1"/>
  <c r="YA77" i="8"/>
  <c r="ALN77" i="8" s="1"/>
  <c r="XZ77" i="8"/>
  <c r="ALM77" i="8" s="1"/>
  <c r="XY77" i="8"/>
  <c r="ALL77" i="8" s="1"/>
  <c r="XX77" i="8"/>
  <c r="ALK77" i="8" s="1"/>
  <c r="XW77" i="8"/>
  <c r="ALJ77" i="8" s="1"/>
  <c r="XV77" i="8"/>
  <c r="ALI77" i="8" s="1"/>
  <c r="W77" i="8"/>
  <c r="AQK76" i="8"/>
  <c r="AQS76" i="8" s="1"/>
  <c r="AQJ76" i="8"/>
  <c r="AQR76" i="8" s="1"/>
  <c r="AQI76" i="8"/>
  <c r="AQQ76" i="8" s="1"/>
  <c r="AQH76" i="8"/>
  <c r="AQP76" i="8" s="1"/>
  <c r="AQG76" i="8"/>
  <c r="AQO76" i="8" s="1"/>
  <c r="AQF76" i="8"/>
  <c r="AQN76" i="8" s="1"/>
  <c r="AQE76" i="8"/>
  <c r="AQM76" i="8" s="1"/>
  <c r="ANO76" i="8"/>
  <c r="ARA76" i="8" s="1"/>
  <c r="ANN76" i="8"/>
  <c r="AQZ76" i="8" s="1"/>
  <c r="ANM76" i="8"/>
  <c r="AQY76" i="8" s="1"/>
  <c r="ANL76" i="8"/>
  <c r="AQX76" i="8" s="1"/>
  <c r="ANK76" i="8"/>
  <c r="AQW76" i="8" s="1"/>
  <c r="ANJ76" i="8"/>
  <c r="AQV76" i="8" s="1"/>
  <c r="ANI76" i="8"/>
  <c r="AQU76" i="8" s="1"/>
  <c r="AME76" i="8"/>
  <c r="AMD76" i="8"/>
  <c r="AMC76" i="8"/>
  <c r="AMB76" i="8"/>
  <c r="AMA76" i="8"/>
  <c r="ALZ76" i="8"/>
  <c r="ALY76" i="8"/>
  <c r="ALG76" i="8"/>
  <c r="ALW76" i="8" s="1"/>
  <c r="ALF76" i="8"/>
  <c r="ALV76" i="8" s="1"/>
  <c r="ALE76" i="8"/>
  <c r="ALU76" i="8" s="1"/>
  <c r="ALD76" i="8"/>
  <c r="ALT76" i="8" s="1"/>
  <c r="ALC76" i="8"/>
  <c r="ALS76" i="8" s="1"/>
  <c r="ALB76" i="8"/>
  <c r="ALR76" i="8" s="1"/>
  <c r="ALA76" i="8"/>
  <c r="ALQ76" i="8" s="1"/>
  <c r="AKY76" i="8"/>
  <c r="AKX76" i="8"/>
  <c r="AKW76" i="8"/>
  <c r="AKV76" i="8"/>
  <c r="AKU76" i="8"/>
  <c r="AKT76" i="8"/>
  <c r="AKS76" i="8"/>
  <c r="AKQ76" i="8"/>
  <c r="AKP76" i="8"/>
  <c r="AKO76" i="8"/>
  <c r="AKN76" i="8"/>
  <c r="AKM76" i="8"/>
  <c r="AKL76" i="8"/>
  <c r="AKK76" i="8"/>
  <c r="AJP76" i="8"/>
  <c r="AJO76" i="8"/>
  <c r="AJN76" i="8"/>
  <c r="AJM76" i="8"/>
  <c r="AJL76" i="8"/>
  <c r="AJK76" i="8"/>
  <c r="AJJ76" i="8"/>
  <c r="AJH76" i="8"/>
  <c r="AJG76" i="8"/>
  <c r="AJF76" i="8"/>
  <c r="AJE76" i="8"/>
  <c r="AJD76" i="8"/>
  <c r="AJC76" i="8"/>
  <c r="AJB76" i="8"/>
  <c r="AIZ76" i="8"/>
  <c r="AIY76" i="8"/>
  <c r="AIX76" i="8"/>
  <c r="AIW76" i="8"/>
  <c r="AIV76" i="8"/>
  <c r="AIU76" i="8"/>
  <c r="AIT76" i="8"/>
  <c r="AIJ76" i="8"/>
  <c r="AIR76" i="8" s="1"/>
  <c r="AII76" i="8"/>
  <c r="AIQ76" i="8" s="1"/>
  <c r="AIH76" i="8"/>
  <c r="AIP76" i="8" s="1"/>
  <c r="AIG76" i="8"/>
  <c r="AIO76" i="8" s="1"/>
  <c r="AIF76" i="8"/>
  <c r="AIN76" i="8" s="1"/>
  <c r="AIE76" i="8"/>
  <c r="AIM76" i="8" s="1"/>
  <c r="AID76" i="8"/>
  <c r="AIL76" i="8" s="1"/>
  <c r="AIB76" i="8"/>
  <c r="AIA76" i="8"/>
  <c r="AHZ76" i="8"/>
  <c r="AHY76" i="8"/>
  <c r="AHX76" i="8"/>
  <c r="AHW76" i="8"/>
  <c r="AHV76" i="8"/>
  <c r="AHL76" i="8"/>
  <c r="AHT76" i="8" s="1"/>
  <c r="AHK76" i="8"/>
  <c r="AHS76" i="8" s="1"/>
  <c r="AHJ76" i="8"/>
  <c r="AHR76" i="8" s="1"/>
  <c r="AHI76" i="8"/>
  <c r="AHQ76" i="8" s="1"/>
  <c r="AHH76" i="8"/>
  <c r="AHP76" i="8" s="1"/>
  <c r="AHG76" i="8"/>
  <c r="AHO76" i="8" s="1"/>
  <c r="AHF76" i="8"/>
  <c r="AHN76" i="8" s="1"/>
  <c r="AHD76" i="8"/>
  <c r="AHC76" i="8"/>
  <c r="AHB76" i="8"/>
  <c r="AHA76" i="8"/>
  <c r="AGZ76" i="8"/>
  <c r="AGY76" i="8"/>
  <c r="AGX76" i="8"/>
  <c r="AGV76" i="8"/>
  <c r="AGU76" i="8"/>
  <c r="AGT76" i="8"/>
  <c r="AGS76" i="8"/>
  <c r="AGR76" i="8"/>
  <c r="AGQ76" i="8"/>
  <c r="AGP76" i="8"/>
  <c r="AGF76" i="8"/>
  <c r="AGN76" i="8" s="1"/>
  <c r="AGE76" i="8"/>
  <c r="AGM76" i="8" s="1"/>
  <c r="AGD76" i="8"/>
  <c r="AGL76" i="8" s="1"/>
  <c r="AGC76" i="8"/>
  <c r="AGK76" i="8" s="1"/>
  <c r="AGB76" i="8"/>
  <c r="AGJ76" i="8" s="1"/>
  <c r="AGA76" i="8"/>
  <c r="AGI76" i="8" s="1"/>
  <c r="AFZ76" i="8"/>
  <c r="AGH76" i="8" s="1"/>
  <c r="AFX76" i="8"/>
  <c r="AFW76" i="8"/>
  <c r="AFV76" i="8"/>
  <c r="AFU76" i="8"/>
  <c r="AFT76" i="8"/>
  <c r="AFS76" i="8"/>
  <c r="AFR76" i="8"/>
  <c r="AFP76" i="8"/>
  <c r="AFO76" i="8"/>
  <c r="AFN76" i="8"/>
  <c r="AFM76" i="8"/>
  <c r="AFL76" i="8"/>
  <c r="AFK76" i="8"/>
  <c r="AFJ76" i="8"/>
  <c r="YB76" i="8"/>
  <c r="ALO76" i="8" s="1"/>
  <c r="YA76" i="8"/>
  <c r="ALN76" i="8" s="1"/>
  <c r="XZ76" i="8"/>
  <c r="ALM76" i="8" s="1"/>
  <c r="XY76" i="8"/>
  <c r="ALL76" i="8" s="1"/>
  <c r="XX76" i="8"/>
  <c r="ALK76" i="8" s="1"/>
  <c r="XW76" i="8"/>
  <c r="ALJ76" i="8" s="1"/>
  <c r="XV76" i="8"/>
  <c r="ALI76" i="8" s="1"/>
  <c r="W76" i="8"/>
  <c r="AQK75" i="8"/>
  <c r="AQS75" i="8" s="1"/>
  <c r="AQJ75" i="8"/>
  <c r="AQR75" i="8" s="1"/>
  <c r="AQI75" i="8"/>
  <c r="AQQ75" i="8" s="1"/>
  <c r="AQH75" i="8"/>
  <c r="AQP75" i="8" s="1"/>
  <c r="AQG75" i="8"/>
  <c r="AQO75" i="8" s="1"/>
  <c r="AQF75" i="8"/>
  <c r="AQN75" i="8" s="1"/>
  <c r="AQE75" i="8"/>
  <c r="AQM75" i="8" s="1"/>
  <c r="ANO75" i="8"/>
  <c r="ARA75" i="8" s="1"/>
  <c r="ANN75" i="8"/>
  <c r="AQZ75" i="8" s="1"/>
  <c r="ANM75" i="8"/>
  <c r="AQY75" i="8" s="1"/>
  <c r="ANL75" i="8"/>
  <c r="AQX75" i="8" s="1"/>
  <c r="ANK75" i="8"/>
  <c r="AQW75" i="8" s="1"/>
  <c r="ANJ75" i="8"/>
  <c r="AQV75" i="8" s="1"/>
  <c r="ANI75" i="8"/>
  <c r="AQU75" i="8" s="1"/>
  <c r="AME75" i="8"/>
  <c r="AMD75" i="8"/>
  <c r="AMC75" i="8"/>
  <c r="AMB75" i="8"/>
  <c r="AMA75" i="8"/>
  <c r="ALZ75" i="8"/>
  <c r="ALY75" i="8"/>
  <c r="ALG75" i="8"/>
  <c r="ALW75" i="8" s="1"/>
  <c r="ALF75" i="8"/>
  <c r="ALV75" i="8" s="1"/>
  <c r="ALE75" i="8"/>
  <c r="ALU75" i="8" s="1"/>
  <c r="ALD75" i="8"/>
  <c r="ALT75" i="8" s="1"/>
  <c r="ALC75" i="8"/>
  <c r="ALS75" i="8" s="1"/>
  <c r="ALB75" i="8"/>
  <c r="ALR75" i="8" s="1"/>
  <c r="ALA75" i="8"/>
  <c r="ALQ75" i="8" s="1"/>
  <c r="AKY75" i="8"/>
  <c r="AKX75" i="8"/>
  <c r="AKW75" i="8"/>
  <c r="AKV75" i="8"/>
  <c r="AKU75" i="8"/>
  <c r="AKT75" i="8"/>
  <c r="AKS75" i="8"/>
  <c r="AKQ75" i="8"/>
  <c r="AKP75" i="8"/>
  <c r="AKO75" i="8"/>
  <c r="AKN75" i="8"/>
  <c r="AKM75" i="8"/>
  <c r="AKL75" i="8"/>
  <c r="AKK75" i="8"/>
  <c r="AJP75" i="8"/>
  <c r="AJO75" i="8"/>
  <c r="AJN75" i="8"/>
  <c r="AJM75" i="8"/>
  <c r="AJL75" i="8"/>
  <c r="AJK75" i="8"/>
  <c r="AJJ75" i="8"/>
  <c r="AJH75" i="8"/>
  <c r="AJG75" i="8"/>
  <c r="AJF75" i="8"/>
  <c r="AJE75" i="8"/>
  <c r="AJD75" i="8"/>
  <c r="AJC75" i="8"/>
  <c r="AJB75" i="8"/>
  <c r="AIZ75" i="8"/>
  <c r="AIY75" i="8"/>
  <c r="AIX75" i="8"/>
  <c r="AIW75" i="8"/>
  <c r="AIV75" i="8"/>
  <c r="AIU75" i="8"/>
  <c r="AIT75" i="8"/>
  <c r="AIJ75" i="8"/>
  <c r="AIR75" i="8" s="1"/>
  <c r="AII75" i="8"/>
  <c r="AIQ75" i="8" s="1"/>
  <c r="AIH75" i="8"/>
  <c r="AIP75" i="8" s="1"/>
  <c r="AIG75" i="8"/>
  <c r="AIO75" i="8" s="1"/>
  <c r="AIF75" i="8"/>
  <c r="AIN75" i="8" s="1"/>
  <c r="AIE75" i="8"/>
  <c r="AIM75" i="8" s="1"/>
  <c r="AID75" i="8"/>
  <c r="AIL75" i="8" s="1"/>
  <c r="AIB75" i="8"/>
  <c r="AIA75" i="8"/>
  <c r="AHZ75" i="8"/>
  <c r="AHY75" i="8"/>
  <c r="AHX75" i="8"/>
  <c r="AHW75" i="8"/>
  <c r="AHV75" i="8"/>
  <c r="AHL75" i="8"/>
  <c r="AHT75" i="8" s="1"/>
  <c r="AHK75" i="8"/>
  <c r="AHS75" i="8" s="1"/>
  <c r="AHJ75" i="8"/>
  <c r="AHR75" i="8" s="1"/>
  <c r="AHI75" i="8"/>
  <c r="AHQ75" i="8" s="1"/>
  <c r="AHH75" i="8"/>
  <c r="AHP75" i="8" s="1"/>
  <c r="AHG75" i="8"/>
  <c r="AHO75" i="8" s="1"/>
  <c r="AHF75" i="8"/>
  <c r="AHN75" i="8" s="1"/>
  <c r="AHD75" i="8"/>
  <c r="AHC75" i="8"/>
  <c r="AHB75" i="8"/>
  <c r="AHA75" i="8"/>
  <c r="AGZ75" i="8"/>
  <c r="AGY75" i="8"/>
  <c r="AGX75" i="8"/>
  <c r="AGV75" i="8"/>
  <c r="AGU75" i="8"/>
  <c r="AGT75" i="8"/>
  <c r="AGS75" i="8"/>
  <c r="AGR75" i="8"/>
  <c r="AGQ75" i="8"/>
  <c r="AGP75" i="8"/>
  <c r="AGF75" i="8"/>
  <c r="AGN75" i="8" s="1"/>
  <c r="AGE75" i="8"/>
  <c r="AGM75" i="8" s="1"/>
  <c r="AGD75" i="8"/>
  <c r="AGL75" i="8" s="1"/>
  <c r="AGC75" i="8"/>
  <c r="AGK75" i="8" s="1"/>
  <c r="AGB75" i="8"/>
  <c r="AGJ75" i="8" s="1"/>
  <c r="AGA75" i="8"/>
  <c r="AGI75" i="8" s="1"/>
  <c r="AFZ75" i="8"/>
  <c r="AGH75" i="8" s="1"/>
  <c r="AFX75" i="8"/>
  <c r="AFW75" i="8"/>
  <c r="AFV75" i="8"/>
  <c r="AFU75" i="8"/>
  <c r="AFT75" i="8"/>
  <c r="AFS75" i="8"/>
  <c r="AFR75" i="8"/>
  <c r="AFP75" i="8"/>
  <c r="AFO75" i="8"/>
  <c r="AFN75" i="8"/>
  <c r="AFM75" i="8"/>
  <c r="AFL75" i="8"/>
  <c r="AFK75" i="8"/>
  <c r="AFJ75" i="8"/>
  <c r="YB75" i="8"/>
  <c r="ALO75" i="8" s="1"/>
  <c r="YA75" i="8"/>
  <c r="ALN75" i="8" s="1"/>
  <c r="XZ75" i="8"/>
  <c r="ALM75" i="8" s="1"/>
  <c r="XY75" i="8"/>
  <c r="ALL75" i="8" s="1"/>
  <c r="XX75" i="8"/>
  <c r="ALK75" i="8" s="1"/>
  <c r="XW75" i="8"/>
  <c r="ALJ75" i="8" s="1"/>
  <c r="XV75" i="8"/>
  <c r="ALI75" i="8" s="1"/>
  <c r="W75" i="8"/>
  <c r="AQK74" i="8"/>
  <c r="AQS74" i="8" s="1"/>
  <c r="AQJ74" i="8"/>
  <c r="AQR74" i="8" s="1"/>
  <c r="AQI74" i="8"/>
  <c r="AQQ74" i="8" s="1"/>
  <c r="AQH74" i="8"/>
  <c r="AQP74" i="8" s="1"/>
  <c r="AQG74" i="8"/>
  <c r="AQO74" i="8" s="1"/>
  <c r="AQF74" i="8"/>
  <c r="AQN74" i="8" s="1"/>
  <c r="AQE74" i="8"/>
  <c r="AQM74" i="8" s="1"/>
  <c r="ANO74" i="8"/>
  <c r="ARA74" i="8" s="1"/>
  <c r="ANN74" i="8"/>
  <c r="AQZ74" i="8" s="1"/>
  <c r="ANM74" i="8"/>
  <c r="AQY74" i="8" s="1"/>
  <c r="ANL74" i="8"/>
  <c r="AQX74" i="8" s="1"/>
  <c r="ANK74" i="8"/>
  <c r="AQW74" i="8" s="1"/>
  <c r="ANJ74" i="8"/>
  <c r="AQV74" i="8" s="1"/>
  <c r="ANI74" i="8"/>
  <c r="AQU74" i="8" s="1"/>
  <c r="AME74" i="8"/>
  <c r="AMD74" i="8"/>
  <c r="AMC74" i="8"/>
  <c r="AMB74" i="8"/>
  <c r="AMA74" i="8"/>
  <c r="ALZ74" i="8"/>
  <c r="ALY74" i="8"/>
  <c r="ALG74" i="8"/>
  <c r="ALW74" i="8" s="1"/>
  <c r="ALF74" i="8"/>
  <c r="ALV74" i="8" s="1"/>
  <c r="ALE74" i="8"/>
  <c r="ALU74" i="8" s="1"/>
  <c r="ALD74" i="8"/>
  <c r="ALT74" i="8" s="1"/>
  <c r="ALC74" i="8"/>
  <c r="ALS74" i="8" s="1"/>
  <c r="ALB74" i="8"/>
  <c r="ALR74" i="8" s="1"/>
  <c r="ALA74" i="8"/>
  <c r="ALQ74" i="8" s="1"/>
  <c r="AKY74" i="8"/>
  <c r="AKX74" i="8"/>
  <c r="AKW74" i="8"/>
  <c r="AKV74" i="8"/>
  <c r="AKU74" i="8"/>
  <c r="AKT74" i="8"/>
  <c r="AKS74" i="8"/>
  <c r="AKQ74" i="8"/>
  <c r="AKP74" i="8"/>
  <c r="AKO74" i="8"/>
  <c r="AKN74" i="8"/>
  <c r="AKM74" i="8"/>
  <c r="AKL74" i="8"/>
  <c r="AKK74" i="8"/>
  <c r="AJP74" i="8"/>
  <c r="AJO74" i="8"/>
  <c r="AJN74" i="8"/>
  <c r="AJM74" i="8"/>
  <c r="AJL74" i="8"/>
  <c r="AJK74" i="8"/>
  <c r="AJJ74" i="8"/>
  <c r="AJH74" i="8"/>
  <c r="AJG74" i="8"/>
  <c r="AJF74" i="8"/>
  <c r="AJE74" i="8"/>
  <c r="AJD74" i="8"/>
  <c r="AJC74" i="8"/>
  <c r="AJB74" i="8"/>
  <c r="AIZ74" i="8"/>
  <c r="AIY74" i="8"/>
  <c r="AIX74" i="8"/>
  <c r="AIW74" i="8"/>
  <c r="AIV74" i="8"/>
  <c r="AIU74" i="8"/>
  <c r="AIT74" i="8"/>
  <c r="AIJ74" i="8"/>
  <c r="AIR74" i="8" s="1"/>
  <c r="AII74" i="8"/>
  <c r="AIQ74" i="8" s="1"/>
  <c r="AIH74" i="8"/>
  <c r="AIP74" i="8" s="1"/>
  <c r="AIG74" i="8"/>
  <c r="AIO74" i="8" s="1"/>
  <c r="AIF74" i="8"/>
  <c r="AIN74" i="8" s="1"/>
  <c r="AIE74" i="8"/>
  <c r="AIM74" i="8" s="1"/>
  <c r="AID74" i="8"/>
  <c r="AIL74" i="8" s="1"/>
  <c r="AIB74" i="8"/>
  <c r="AIA74" i="8"/>
  <c r="AHZ74" i="8"/>
  <c r="AHY74" i="8"/>
  <c r="AHX74" i="8"/>
  <c r="AHW74" i="8"/>
  <c r="AHV74" i="8"/>
  <c r="AHL74" i="8"/>
  <c r="AHT74" i="8" s="1"/>
  <c r="AHK74" i="8"/>
  <c r="AHS74" i="8" s="1"/>
  <c r="AHJ74" i="8"/>
  <c r="AHR74" i="8" s="1"/>
  <c r="AHI74" i="8"/>
  <c r="AHQ74" i="8" s="1"/>
  <c r="AHH74" i="8"/>
  <c r="AHP74" i="8" s="1"/>
  <c r="AHG74" i="8"/>
  <c r="AHO74" i="8" s="1"/>
  <c r="AHF74" i="8"/>
  <c r="AHN74" i="8" s="1"/>
  <c r="AHD74" i="8"/>
  <c r="AHC74" i="8"/>
  <c r="AHB74" i="8"/>
  <c r="AHA74" i="8"/>
  <c r="AGZ74" i="8"/>
  <c r="AGY74" i="8"/>
  <c r="AGX74" i="8"/>
  <c r="AGV74" i="8"/>
  <c r="AGU74" i="8"/>
  <c r="AGT74" i="8"/>
  <c r="AGS74" i="8"/>
  <c r="AGR74" i="8"/>
  <c r="AGQ74" i="8"/>
  <c r="AGP74" i="8"/>
  <c r="AGF74" i="8"/>
  <c r="AGN74" i="8" s="1"/>
  <c r="AGE74" i="8"/>
  <c r="AGM74" i="8" s="1"/>
  <c r="AGD74" i="8"/>
  <c r="AGL74" i="8" s="1"/>
  <c r="AGC74" i="8"/>
  <c r="AGK74" i="8" s="1"/>
  <c r="AGB74" i="8"/>
  <c r="AGJ74" i="8" s="1"/>
  <c r="AGA74" i="8"/>
  <c r="AGI74" i="8" s="1"/>
  <c r="AFZ74" i="8"/>
  <c r="AGH74" i="8" s="1"/>
  <c r="AFX74" i="8"/>
  <c r="AFW74" i="8"/>
  <c r="AFV74" i="8"/>
  <c r="AFU74" i="8"/>
  <c r="AFT74" i="8"/>
  <c r="AFS74" i="8"/>
  <c r="AFR74" i="8"/>
  <c r="AFP74" i="8"/>
  <c r="AFO74" i="8"/>
  <c r="AFN74" i="8"/>
  <c r="AFM74" i="8"/>
  <c r="AFL74" i="8"/>
  <c r="AFK74" i="8"/>
  <c r="AFJ74" i="8"/>
  <c r="YB74" i="8"/>
  <c r="ALO74" i="8" s="1"/>
  <c r="YA74" i="8"/>
  <c r="ALN74" i="8" s="1"/>
  <c r="XZ74" i="8"/>
  <c r="ALM74" i="8" s="1"/>
  <c r="XY74" i="8"/>
  <c r="ALL74" i="8" s="1"/>
  <c r="XX74" i="8"/>
  <c r="ALK74" i="8" s="1"/>
  <c r="XW74" i="8"/>
  <c r="ALJ74" i="8" s="1"/>
  <c r="XV74" i="8"/>
  <c r="ALI74" i="8" s="1"/>
  <c r="W74" i="8"/>
  <c r="AQK73" i="8"/>
  <c r="AQS73" i="8" s="1"/>
  <c r="AQJ73" i="8"/>
  <c r="AQR73" i="8" s="1"/>
  <c r="AQI73" i="8"/>
  <c r="AQQ73" i="8" s="1"/>
  <c r="AQH73" i="8"/>
  <c r="AQP73" i="8" s="1"/>
  <c r="AQG73" i="8"/>
  <c r="AQO73" i="8" s="1"/>
  <c r="AQF73" i="8"/>
  <c r="AQN73" i="8" s="1"/>
  <c r="AQE73" i="8"/>
  <c r="AQM73" i="8" s="1"/>
  <c r="ANO73" i="8"/>
  <c r="ARA73" i="8" s="1"/>
  <c r="ANN73" i="8"/>
  <c r="AQZ73" i="8" s="1"/>
  <c r="ANM73" i="8"/>
  <c r="AQY73" i="8" s="1"/>
  <c r="ANL73" i="8"/>
  <c r="AQX73" i="8" s="1"/>
  <c r="ANK73" i="8"/>
  <c r="AQW73" i="8" s="1"/>
  <c r="ANJ73" i="8"/>
  <c r="AQV73" i="8" s="1"/>
  <c r="ANI73" i="8"/>
  <c r="AQU73" i="8" s="1"/>
  <c r="AME73" i="8"/>
  <c r="AMD73" i="8"/>
  <c r="AMC73" i="8"/>
  <c r="AMB73" i="8"/>
  <c r="AMA73" i="8"/>
  <c r="ALZ73" i="8"/>
  <c r="ALY73" i="8"/>
  <c r="ALG73" i="8"/>
  <c r="ALW73" i="8" s="1"/>
  <c r="ALF73" i="8"/>
  <c r="ALV73" i="8" s="1"/>
  <c r="ALE73" i="8"/>
  <c r="ALU73" i="8" s="1"/>
  <c r="ALD73" i="8"/>
  <c r="ALT73" i="8" s="1"/>
  <c r="ALC73" i="8"/>
  <c r="ALS73" i="8" s="1"/>
  <c r="ALB73" i="8"/>
  <c r="ALR73" i="8" s="1"/>
  <c r="ALA73" i="8"/>
  <c r="ALQ73" i="8" s="1"/>
  <c r="AKY73" i="8"/>
  <c r="AKX73" i="8"/>
  <c r="AKW73" i="8"/>
  <c r="AKV73" i="8"/>
  <c r="AKU73" i="8"/>
  <c r="AKT73" i="8"/>
  <c r="AKS73" i="8"/>
  <c r="AKQ73" i="8"/>
  <c r="AKP73" i="8"/>
  <c r="AKO73" i="8"/>
  <c r="AKN73" i="8"/>
  <c r="AKM73" i="8"/>
  <c r="AKL73" i="8"/>
  <c r="AKK73" i="8"/>
  <c r="AJP73" i="8"/>
  <c r="AJO73" i="8"/>
  <c r="AJN73" i="8"/>
  <c r="AJM73" i="8"/>
  <c r="AJL73" i="8"/>
  <c r="AJK73" i="8"/>
  <c r="AJJ73" i="8"/>
  <c r="AJH73" i="8"/>
  <c r="AJG73" i="8"/>
  <c r="AJF73" i="8"/>
  <c r="AJE73" i="8"/>
  <c r="AJC73" i="8"/>
  <c r="AJB73" i="8"/>
  <c r="AIZ73" i="8"/>
  <c r="AIY73" i="8"/>
  <c r="AIX73" i="8"/>
  <c r="AIW73" i="8"/>
  <c r="AIV73" i="8"/>
  <c r="AIU73" i="8"/>
  <c r="AIT73" i="8"/>
  <c r="AIJ73" i="8"/>
  <c r="AIR73" i="8" s="1"/>
  <c r="AII73" i="8"/>
  <c r="AIQ73" i="8" s="1"/>
  <c r="AIH73" i="8"/>
  <c r="AIP73" i="8" s="1"/>
  <c r="AIG73" i="8"/>
  <c r="AIO73" i="8" s="1"/>
  <c r="AIF73" i="8"/>
  <c r="AIN73" i="8" s="1"/>
  <c r="AIE73" i="8"/>
  <c r="AIM73" i="8" s="1"/>
  <c r="AID73" i="8"/>
  <c r="AIL73" i="8" s="1"/>
  <c r="AIB73" i="8"/>
  <c r="AIA73" i="8"/>
  <c r="AHZ73" i="8"/>
  <c r="AHY73" i="8"/>
  <c r="AHX73" i="8"/>
  <c r="AHW73" i="8"/>
  <c r="AHV73" i="8"/>
  <c r="AHL73" i="8"/>
  <c r="AHT73" i="8" s="1"/>
  <c r="AHK73" i="8"/>
  <c r="AHS73" i="8" s="1"/>
  <c r="AHJ73" i="8"/>
  <c r="AHR73" i="8" s="1"/>
  <c r="AHI73" i="8"/>
  <c r="AHQ73" i="8" s="1"/>
  <c r="AHG73" i="8"/>
  <c r="AHO73" i="8" s="1"/>
  <c r="AHF73" i="8"/>
  <c r="AHN73" i="8" s="1"/>
  <c r="AHD73" i="8"/>
  <c r="AHC73" i="8"/>
  <c r="AHB73" i="8"/>
  <c r="AHA73" i="8"/>
  <c r="AGZ73" i="8"/>
  <c r="AGY73" i="8"/>
  <c r="AGX73" i="8"/>
  <c r="AGV73" i="8"/>
  <c r="AGU73" i="8"/>
  <c r="AGT73" i="8"/>
  <c r="AGS73" i="8"/>
  <c r="AGR73" i="8"/>
  <c r="AGQ73" i="8"/>
  <c r="AGP73" i="8"/>
  <c r="AGF73" i="8"/>
  <c r="AGN73" i="8" s="1"/>
  <c r="AGE73" i="8"/>
  <c r="AGM73" i="8" s="1"/>
  <c r="AGD73" i="8"/>
  <c r="AGL73" i="8" s="1"/>
  <c r="AGC73" i="8"/>
  <c r="AGK73" i="8" s="1"/>
  <c r="AGB73" i="8"/>
  <c r="AGJ73" i="8" s="1"/>
  <c r="AGA73" i="8"/>
  <c r="AGI73" i="8" s="1"/>
  <c r="AFZ73" i="8"/>
  <c r="AGH73" i="8" s="1"/>
  <c r="AFX73" i="8"/>
  <c r="AFW73" i="8"/>
  <c r="AFV73" i="8"/>
  <c r="AFU73" i="8"/>
  <c r="AFT73" i="8"/>
  <c r="AFS73" i="8"/>
  <c r="AFR73" i="8"/>
  <c r="AFP73" i="8"/>
  <c r="AFO73" i="8"/>
  <c r="AFN73" i="8"/>
  <c r="AFM73" i="8"/>
  <c r="AFL73" i="8"/>
  <c r="AFK73" i="8"/>
  <c r="AFJ73" i="8"/>
  <c r="YB73" i="8"/>
  <c r="ALO73" i="8" s="1"/>
  <c r="YA73" i="8"/>
  <c r="ALN73" i="8" s="1"/>
  <c r="XZ73" i="8"/>
  <c r="ALM73" i="8" s="1"/>
  <c r="XY73" i="8"/>
  <c r="ALL73" i="8" s="1"/>
  <c r="XX73" i="8"/>
  <c r="ALK73" i="8" s="1"/>
  <c r="XW73" i="8"/>
  <c r="ALJ73" i="8" s="1"/>
  <c r="XV73" i="8"/>
  <c r="ALI73" i="8" s="1"/>
  <c r="BP73" i="8"/>
  <c r="AJD73" i="8" s="1"/>
  <c r="W73" i="8"/>
  <c r="AQK72" i="8"/>
  <c r="AQS72" i="8" s="1"/>
  <c r="AQJ72" i="8"/>
  <c r="AQR72" i="8" s="1"/>
  <c r="AQI72" i="8"/>
  <c r="AQQ72" i="8" s="1"/>
  <c r="AQH72" i="8"/>
  <c r="AQP72" i="8" s="1"/>
  <c r="AQG72" i="8"/>
  <c r="AQO72" i="8" s="1"/>
  <c r="AQF72" i="8"/>
  <c r="AQN72" i="8" s="1"/>
  <c r="AQE72" i="8"/>
  <c r="AQM72" i="8" s="1"/>
  <c r="ANO72" i="8"/>
  <c r="ARA72" i="8" s="1"/>
  <c r="ANN72" i="8"/>
  <c r="AQZ72" i="8" s="1"/>
  <c r="ANM72" i="8"/>
  <c r="AQY72" i="8" s="1"/>
  <c r="ANL72" i="8"/>
  <c r="AQX72" i="8" s="1"/>
  <c r="ANK72" i="8"/>
  <c r="AQW72" i="8" s="1"/>
  <c r="ANJ72" i="8"/>
  <c r="AQV72" i="8" s="1"/>
  <c r="ANI72" i="8"/>
  <c r="AQU72" i="8" s="1"/>
  <c r="AME72" i="8"/>
  <c r="AMD72" i="8"/>
  <c r="AMC72" i="8"/>
  <c r="AMB72" i="8"/>
  <c r="AMA72" i="8"/>
  <c r="ALZ72" i="8"/>
  <c r="ALY72" i="8"/>
  <c r="ALG72" i="8"/>
  <c r="ALW72" i="8" s="1"/>
  <c r="ALF72" i="8"/>
  <c r="ALV72" i="8" s="1"/>
  <c r="ALE72" i="8"/>
  <c r="ALU72" i="8" s="1"/>
  <c r="ALD72" i="8"/>
  <c r="ALT72" i="8" s="1"/>
  <c r="ALC72" i="8"/>
  <c r="ALS72" i="8" s="1"/>
  <c r="ALB72" i="8"/>
  <c r="ALR72" i="8" s="1"/>
  <c r="ALA72" i="8"/>
  <c r="ALQ72" i="8" s="1"/>
  <c r="AKY72" i="8"/>
  <c r="AKX72" i="8"/>
  <c r="AKW72" i="8"/>
  <c r="AKV72" i="8"/>
  <c r="AKU72" i="8"/>
  <c r="AKT72" i="8"/>
  <c r="AKS72" i="8"/>
  <c r="AKQ72" i="8"/>
  <c r="AKP72" i="8"/>
  <c r="AKO72" i="8"/>
  <c r="AKN72" i="8"/>
  <c r="AKM72" i="8"/>
  <c r="AKL72" i="8"/>
  <c r="AKK72" i="8"/>
  <c r="AJP72" i="8"/>
  <c r="AJO72" i="8"/>
  <c r="AJN72" i="8"/>
  <c r="AJM72" i="8"/>
  <c r="AJL72" i="8"/>
  <c r="AJK72" i="8"/>
  <c r="AJJ72" i="8"/>
  <c r="AJH72" i="8"/>
  <c r="AJG72" i="8"/>
  <c r="AJF72" i="8"/>
  <c r="AJE72" i="8"/>
  <c r="AJD72" i="8"/>
  <c r="AJC72" i="8"/>
  <c r="AJB72" i="8"/>
  <c r="AIZ72" i="8"/>
  <c r="AIY72" i="8"/>
  <c r="AIX72" i="8"/>
  <c r="AIW72" i="8"/>
  <c r="AIV72" i="8"/>
  <c r="AIU72" i="8"/>
  <c r="AIT72" i="8"/>
  <c r="AIJ72" i="8"/>
  <c r="AIR72" i="8" s="1"/>
  <c r="AII72" i="8"/>
  <c r="AIQ72" i="8" s="1"/>
  <c r="AIH72" i="8"/>
  <c r="AIP72" i="8" s="1"/>
  <c r="AIG72" i="8"/>
  <c r="AIO72" i="8" s="1"/>
  <c r="AIF72" i="8"/>
  <c r="AIN72" i="8" s="1"/>
  <c r="AIE72" i="8"/>
  <c r="AIM72" i="8" s="1"/>
  <c r="AID72" i="8"/>
  <c r="AIL72" i="8" s="1"/>
  <c r="AIB72" i="8"/>
  <c r="AIA72" i="8"/>
  <c r="AHZ72" i="8"/>
  <c r="AHY72" i="8"/>
  <c r="AHX72" i="8"/>
  <c r="AHW72" i="8"/>
  <c r="AHV72" i="8"/>
  <c r="AHL72" i="8"/>
  <c r="AHT72" i="8" s="1"/>
  <c r="AHK72" i="8"/>
  <c r="AHS72" i="8" s="1"/>
  <c r="AHJ72" i="8"/>
  <c r="AHR72" i="8" s="1"/>
  <c r="AHI72" i="8"/>
  <c r="AHQ72" i="8" s="1"/>
  <c r="AHH72" i="8"/>
  <c r="AHP72" i="8" s="1"/>
  <c r="AHG72" i="8"/>
  <c r="AHO72" i="8" s="1"/>
  <c r="AHF72" i="8"/>
  <c r="AHN72" i="8" s="1"/>
  <c r="AHD72" i="8"/>
  <c r="AHC72" i="8"/>
  <c r="AHB72" i="8"/>
  <c r="AHA72" i="8"/>
  <c r="AGZ72" i="8"/>
  <c r="AGY72" i="8"/>
  <c r="AGX72" i="8"/>
  <c r="AGV72" i="8"/>
  <c r="AGU72" i="8"/>
  <c r="AGT72" i="8"/>
  <c r="AGS72" i="8"/>
  <c r="AGR72" i="8"/>
  <c r="AGQ72" i="8"/>
  <c r="AGP72" i="8"/>
  <c r="AGF72" i="8"/>
  <c r="AGN72" i="8" s="1"/>
  <c r="AGE72" i="8"/>
  <c r="AGM72" i="8" s="1"/>
  <c r="AGD72" i="8"/>
  <c r="AGL72" i="8" s="1"/>
  <c r="AGC72" i="8"/>
  <c r="AGK72" i="8" s="1"/>
  <c r="AGB72" i="8"/>
  <c r="AGJ72" i="8" s="1"/>
  <c r="AGA72" i="8"/>
  <c r="AGI72" i="8" s="1"/>
  <c r="AFZ72" i="8"/>
  <c r="AGH72" i="8" s="1"/>
  <c r="AFX72" i="8"/>
  <c r="AFW72" i="8"/>
  <c r="AFV72" i="8"/>
  <c r="AFU72" i="8"/>
  <c r="AFT72" i="8"/>
  <c r="AFS72" i="8"/>
  <c r="AFR72" i="8"/>
  <c r="AFP72" i="8"/>
  <c r="AFO72" i="8"/>
  <c r="AFN72" i="8"/>
  <c r="AFM72" i="8"/>
  <c r="AFL72" i="8"/>
  <c r="AFK72" i="8"/>
  <c r="AFJ72" i="8"/>
  <c r="YB72" i="8"/>
  <c r="ALO72" i="8" s="1"/>
  <c r="YA72" i="8"/>
  <c r="ALN72" i="8" s="1"/>
  <c r="XZ72" i="8"/>
  <c r="ALM72" i="8" s="1"/>
  <c r="XY72" i="8"/>
  <c r="ALL72" i="8" s="1"/>
  <c r="XX72" i="8"/>
  <c r="ALK72" i="8" s="1"/>
  <c r="XW72" i="8"/>
  <c r="ALJ72" i="8" s="1"/>
  <c r="XV72" i="8"/>
  <c r="ALI72" i="8" s="1"/>
  <c r="W72" i="8"/>
  <c r="AQK71" i="8"/>
  <c r="AQS71" i="8" s="1"/>
  <c r="AQJ71" i="8"/>
  <c r="AQR71" i="8" s="1"/>
  <c r="AQI71" i="8"/>
  <c r="AQQ71" i="8" s="1"/>
  <c r="AQH71" i="8"/>
  <c r="AQP71" i="8" s="1"/>
  <c r="AQG71" i="8"/>
  <c r="AQO71" i="8" s="1"/>
  <c r="AQF71" i="8"/>
  <c r="AQN71" i="8" s="1"/>
  <c r="AQE71" i="8"/>
  <c r="AQM71" i="8" s="1"/>
  <c r="ANO71" i="8"/>
  <c r="ARA71" i="8" s="1"/>
  <c r="ANN71" i="8"/>
  <c r="AQZ71" i="8" s="1"/>
  <c r="ANM71" i="8"/>
  <c r="AQY71" i="8" s="1"/>
  <c r="ANL71" i="8"/>
  <c r="AQX71" i="8" s="1"/>
  <c r="ANK71" i="8"/>
  <c r="AQW71" i="8" s="1"/>
  <c r="ANJ71" i="8"/>
  <c r="AQV71" i="8" s="1"/>
  <c r="ANI71" i="8"/>
  <c r="AQU71" i="8" s="1"/>
  <c r="AME71" i="8"/>
  <c r="AMD71" i="8"/>
  <c r="AMC71" i="8"/>
  <c r="AMB71" i="8"/>
  <c r="AMA71" i="8"/>
  <c r="ALZ71" i="8"/>
  <c r="ALY71" i="8"/>
  <c r="ALG71" i="8"/>
  <c r="ALW71" i="8" s="1"/>
  <c r="ALF71" i="8"/>
  <c r="ALV71" i="8" s="1"/>
  <c r="ALE71" i="8"/>
  <c r="ALU71" i="8" s="1"/>
  <c r="ALD71" i="8"/>
  <c r="ALT71" i="8" s="1"/>
  <c r="ALC71" i="8"/>
  <c r="ALS71" i="8" s="1"/>
  <c r="ALB71" i="8"/>
  <c r="ALR71" i="8" s="1"/>
  <c r="ALA71" i="8"/>
  <c r="ALQ71" i="8" s="1"/>
  <c r="AKY71" i="8"/>
  <c r="AKX71" i="8"/>
  <c r="AKW71" i="8"/>
  <c r="AKV71" i="8"/>
  <c r="AKU71" i="8"/>
  <c r="AKT71" i="8"/>
  <c r="AKS71" i="8"/>
  <c r="AKQ71" i="8"/>
  <c r="AKP71" i="8"/>
  <c r="AKO71" i="8"/>
  <c r="AKN71" i="8"/>
  <c r="AKM71" i="8"/>
  <c r="AKL71" i="8"/>
  <c r="AKK71" i="8"/>
  <c r="AJP71" i="8"/>
  <c r="AJO71" i="8"/>
  <c r="AJN71" i="8"/>
  <c r="AJM71" i="8"/>
  <c r="AJL71" i="8"/>
  <c r="AJK71" i="8"/>
  <c r="AJJ71" i="8"/>
  <c r="AJH71" i="8"/>
  <c r="AJG71" i="8"/>
  <c r="AJF71" i="8"/>
  <c r="AJE71" i="8"/>
  <c r="AJD71" i="8"/>
  <c r="AJC71" i="8"/>
  <c r="AJB71" i="8"/>
  <c r="AIZ71" i="8"/>
  <c r="AIY71" i="8"/>
  <c r="AIX71" i="8"/>
  <c r="AIW71" i="8"/>
  <c r="AIV71" i="8"/>
  <c r="AIU71" i="8"/>
  <c r="AIT71" i="8"/>
  <c r="AIJ71" i="8"/>
  <c r="AIR71" i="8" s="1"/>
  <c r="AII71" i="8"/>
  <c r="AIQ71" i="8" s="1"/>
  <c r="AIH71" i="8"/>
  <c r="AIP71" i="8" s="1"/>
  <c r="AIG71" i="8"/>
  <c r="AIO71" i="8" s="1"/>
  <c r="AIF71" i="8"/>
  <c r="AIN71" i="8" s="1"/>
  <c r="AIE71" i="8"/>
  <c r="AIM71" i="8" s="1"/>
  <c r="AID71" i="8"/>
  <c r="AIL71" i="8" s="1"/>
  <c r="AIB71" i="8"/>
  <c r="AIA71" i="8"/>
  <c r="AHZ71" i="8"/>
  <c r="AHY71" i="8"/>
  <c r="AHX71" i="8"/>
  <c r="AHW71" i="8"/>
  <c r="AHV71" i="8"/>
  <c r="AHL71" i="8"/>
  <c r="AHT71" i="8" s="1"/>
  <c r="AHK71" i="8"/>
  <c r="AHS71" i="8" s="1"/>
  <c r="AHJ71" i="8"/>
  <c r="AHR71" i="8" s="1"/>
  <c r="AHI71" i="8"/>
  <c r="AHQ71" i="8" s="1"/>
  <c r="AHH71" i="8"/>
  <c r="AHP71" i="8" s="1"/>
  <c r="AHG71" i="8"/>
  <c r="AHO71" i="8" s="1"/>
  <c r="AHF71" i="8"/>
  <c r="AHN71" i="8" s="1"/>
  <c r="AHD71" i="8"/>
  <c r="AHC71" i="8"/>
  <c r="AHB71" i="8"/>
  <c r="AHA71" i="8"/>
  <c r="AGZ71" i="8"/>
  <c r="AGY71" i="8"/>
  <c r="AGX71" i="8"/>
  <c r="AGV71" i="8"/>
  <c r="AGU71" i="8"/>
  <c r="AGT71" i="8"/>
  <c r="AGS71" i="8"/>
  <c r="AGR71" i="8"/>
  <c r="AGQ71" i="8"/>
  <c r="AGP71" i="8"/>
  <c r="AGF71" i="8"/>
  <c r="AGN71" i="8" s="1"/>
  <c r="AGE71" i="8"/>
  <c r="AGM71" i="8" s="1"/>
  <c r="AGD71" i="8"/>
  <c r="AGL71" i="8" s="1"/>
  <c r="AGC71" i="8"/>
  <c r="AGK71" i="8" s="1"/>
  <c r="AGB71" i="8"/>
  <c r="AGJ71" i="8" s="1"/>
  <c r="AGA71" i="8"/>
  <c r="AGI71" i="8" s="1"/>
  <c r="AFZ71" i="8"/>
  <c r="AGH71" i="8" s="1"/>
  <c r="AFX71" i="8"/>
  <c r="AFW71" i="8"/>
  <c r="AFV71" i="8"/>
  <c r="AFU71" i="8"/>
  <c r="AFT71" i="8"/>
  <c r="AFS71" i="8"/>
  <c r="AFR71" i="8"/>
  <c r="AFP71" i="8"/>
  <c r="AFO71" i="8"/>
  <c r="AFN71" i="8"/>
  <c r="AFM71" i="8"/>
  <c r="AFL71" i="8"/>
  <c r="AFK71" i="8"/>
  <c r="AFJ71" i="8"/>
  <c r="YB71" i="8"/>
  <c r="ALO71" i="8" s="1"/>
  <c r="YA71" i="8"/>
  <c r="ALN71" i="8" s="1"/>
  <c r="XZ71" i="8"/>
  <c r="ALM71" i="8" s="1"/>
  <c r="XY71" i="8"/>
  <c r="ALL71" i="8" s="1"/>
  <c r="XX71" i="8"/>
  <c r="ALK71" i="8" s="1"/>
  <c r="XW71" i="8"/>
  <c r="ALJ71" i="8" s="1"/>
  <c r="XV71" i="8"/>
  <c r="ALI71" i="8" s="1"/>
  <c r="W71" i="8"/>
  <c r="AQK70" i="8"/>
  <c r="AQS70" i="8" s="1"/>
  <c r="AQJ70" i="8"/>
  <c r="AQR70" i="8" s="1"/>
  <c r="AQI70" i="8"/>
  <c r="AQQ70" i="8" s="1"/>
  <c r="AQH70" i="8"/>
  <c r="AQP70" i="8" s="1"/>
  <c r="AQG70" i="8"/>
  <c r="AQO70" i="8" s="1"/>
  <c r="AQF70" i="8"/>
  <c r="AQN70" i="8" s="1"/>
  <c r="AQE70" i="8"/>
  <c r="AQM70" i="8" s="1"/>
  <c r="ANO70" i="8"/>
  <c r="ARA70" i="8" s="1"/>
  <c r="ANN70" i="8"/>
  <c r="AQZ70" i="8" s="1"/>
  <c r="ANM70" i="8"/>
  <c r="AQY70" i="8" s="1"/>
  <c r="ANL70" i="8"/>
  <c r="AQX70" i="8" s="1"/>
  <c r="ANK70" i="8"/>
  <c r="AQW70" i="8" s="1"/>
  <c r="ANJ70" i="8"/>
  <c r="AQV70" i="8" s="1"/>
  <c r="ANI70" i="8"/>
  <c r="AQU70" i="8" s="1"/>
  <c r="AME70" i="8"/>
  <c r="AMD70" i="8"/>
  <c r="AMC70" i="8"/>
  <c r="AMB70" i="8"/>
  <c r="AMA70" i="8"/>
  <c r="ALZ70" i="8"/>
  <c r="ALY70" i="8"/>
  <c r="ALG70" i="8"/>
  <c r="ALW70" i="8" s="1"/>
  <c r="ALF70" i="8"/>
  <c r="ALV70" i="8" s="1"/>
  <c r="ALE70" i="8"/>
  <c r="ALU70" i="8" s="1"/>
  <c r="ALD70" i="8"/>
  <c r="ALT70" i="8" s="1"/>
  <c r="ALC70" i="8"/>
  <c r="ALS70" i="8" s="1"/>
  <c r="ALB70" i="8"/>
  <c r="ALR70" i="8" s="1"/>
  <c r="ALA70" i="8"/>
  <c r="ALQ70" i="8" s="1"/>
  <c r="AKY70" i="8"/>
  <c r="AKX70" i="8"/>
  <c r="AKW70" i="8"/>
  <c r="AKV70" i="8"/>
  <c r="AKU70" i="8"/>
  <c r="AKT70" i="8"/>
  <c r="AKS70" i="8"/>
  <c r="AKQ70" i="8"/>
  <c r="AKP70" i="8"/>
  <c r="AKO70" i="8"/>
  <c r="AKN70" i="8"/>
  <c r="AKM70" i="8"/>
  <c r="AKL70" i="8"/>
  <c r="AKK70" i="8"/>
  <c r="AJP70" i="8"/>
  <c r="AJO70" i="8"/>
  <c r="AJN70" i="8"/>
  <c r="AJM70" i="8"/>
  <c r="AJL70" i="8"/>
  <c r="AJK70" i="8"/>
  <c r="AJJ70" i="8"/>
  <c r="AJH70" i="8"/>
  <c r="AJG70" i="8"/>
  <c r="AJF70" i="8"/>
  <c r="AJE70" i="8"/>
  <c r="AJD70" i="8"/>
  <c r="AJC70" i="8"/>
  <c r="AJB70" i="8"/>
  <c r="AIZ70" i="8"/>
  <c r="AIY70" i="8"/>
  <c r="AIX70" i="8"/>
  <c r="AIW70" i="8"/>
  <c r="AIV70" i="8"/>
  <c r="AIU70" i="8"/>
  <c r="AIT70" i="8"/>
  <c r="AIJ70" i="8"/>
  <c r="AIR70" i="8" s="1"/>
  <c r="AII70" i="8"/>
  <c r="AIQ70" i="8" s="1"/>
  <c r="AIH70" i="8"/>
  <c r="AIP70" i="8" s="1"/>
  <c r="AIG70" i="8"/>
  <c r="AIO70" i="8" s="1"/>
  <c r="AIF70" i="8"/>
  <c r="AIN70" i="8" s="1"/>
  <c r="AIE70" i="8"/>
  <c r="AIM70" i="8" s="1"/>
  <c r="AID70" i="8"/>
  <c r="AIL70" i="8" s="1"/>
  <c r="AIB70" i="8"/>
  <c r="AIA70" i="8"/>
  <c r="AHZ70" i="8"/>
  <c r="AHY70" i="8"/>
  <c r="AHX70" i="8"/>
  <c r="AHW70" i="8"/>
  <c r="AHV70" i="8"/>
  <c r="AHL70" i="8"/>
  <c r="AHT70" i="8" s="1"/>
  <c r="AHK70" i="8"/>
  <c r="AHS70" i="8" s="1"/>
  <c r="AHJ70" i="8"/>
  <c r="AHR70" i="8" s="1"/>
  <c r="AHI70" i="8"/>
  <c r="AHQ70" i="8" s="1"/>
  <c r="AHH70" i="8"/>
  <c r="AHP70" i="8" s="1"/>
  <c r="AHG70" i="8"/>
  <c r="AHO70" i="8" s="1"/>
  <c r="AHF70" i="8"/>
  <c r="AHN70" i="8" s="1"/>
  <c r="AHD70" i="8"/>
  <c r="AHC70" i="8"/>
  <c r="AHB70" i="8"/>
  <c r="AHA70" i="8"/>
  <c r="AGZ70" i="8"/>
  <c r="AGY70" i="8"/>
  <c r="AGX70" i="8"/>
  <c r="AGV70" i="8"/>
  <c r="AGU70" i="8"/>
  <c r="AGT70" i="8"/>
  <c r="AGS70" i="8"/>
  <c r="AGR70" i="8"/>
  <c r="AGQ70" i="8"/>
  <c r="AGP70" i="8"/>
  <c r="AGF70" i="8"/>
  <c r="AGN70" i="8" s="1"/>
  <c r="AGE70" i="8"/>
  <c r="AGM70" i="8" s="1"/>
  <c r="AGD70" i="8"/>
  <c r="AGL70" i="8" s="1"/>
  <c r="AGC70" i="8"/>
  <c r="AGK70" i="8" s="1"/>
  <c r="AGB70" i="8"/>
  <c r="AGJ70" i="8" s="1"/>
  <c r="AGA70" i="8"/>
  <c r="AGI70" i="8" s="1"/>
  <c r="AFZ70" i="8"/>
  <c r="AGH70" i="8" s="1"/>
  <c r="AFX70" i="8"/>
  <c r="AFW70" i="8"/>
  <c r="AFV70" i="8"/>
  <c r="AFU70" i="8"/>
  <c r="AFT70" i="8"/>
  <c r="AFS70" i="8"/>
  <c r="AFR70" i="8"/>
  <c r="AFP70" i="8"/>
  <c r="AFO70" i="8"/>
  <c r="AFN70" i="8"/>
  <c r="AFM70" i="8"/>
  <c r="AFL70" i="8"/>
  <c r="AFK70" i="8"/>
  <c r="AFJ70" i="8"/>
  <c r="YB70" i="8"/>
  <c r="ALO70" i="8" s="1"/>
  <c r="YA70" i="8"/>
  <c r="ALN70" i="8" s="1"/>
  <c r="XZ70" i="8"/>
  <c r="ALM70" i="8" s="1"/>
  <c r="XY70" i="8"/>
  <c r="ALL70" i="8" s="1"/>
  <c r="XX70" i="8"/>
  <c r="ALK70" i="8" s="1"/>
  <c r="XW70" i="8"/>
  <c r="ALJ70" i="8" s="1"/>
  <c r="XV70" i="8"/>
  <c r="ALI70" i="8" s="1"/>
  <c r="W70" i="8"/>
  <c r="AQK69" i="8"/>
  <c r="AQS69" i="8" s="1"/>
  <c r="AQJ69" i="8"/>
  <c r="AQR69" i="8" s="1"/>
  <c r="AQI69" i="8"/>
  <c r="AQQ69" i="8" s="1"/>
  <c r="AQH69" i="8"/>
  <c r="AQP69" i="8" s="1"/>
  <c r="AQG69" i="8"/>
  <c r="AQO69" i="8" s="1"/>
  <c r="AQF69" i="8"/>
  <c r="AQN69" i="8" s="1"/>
  <c r="AQE69" i="8"/>
  <c r="AQM69" i="8" s="1"/>
  <c r="ANO69" i="8"/>
  <c r="ARA69" i="8" s="1"/>
  <c r="ANN69" i="8"/>
  <c r="AQZ69" i="8" s="1"/>
  <c r="ANM69" i="8"/>
  <c r="AQY69" i="8" s="1"/>
  <c r="ANL69" i="8"/>
  <c r="AQX69" i="8" s="1"/>
  <c r="ANK69" i="8"/>
  <c r="AQW69" i="8" s="1"/>
  <c r="ANJ69" i="8"/>
  <c r="AQV69" i="8" s="1"/>
  <c r="ANI69" i="8"/>
  <c r="AQU69" i="8" s="1"/>
  <c r="AME69" i="8"/>
  <c r="AMD69" i="8"/>
  <c r="AMC69" i="8"/>
  <c r="AMB69" i="8"/>
  <c r="AMA69" i="8"/>
  <c r="ALZ69" i="8"/>
  <c r="ALY69" i="8"/>
  <c r="ALG69" i="8"/>
  <c r="ALW69" i="8" s="1"/>
  <c r="ALF69" i="8"/>
  <c r="ALV69" i="8" s="1"/>
  <c r="ALE69" i="8"/>
  <c r="ALU69" i="8" s="1"/>
  <c r="ALD69" i="8"/>
  <c r="ALT69" i="8" s="1"/>
  <c r="ALC69" i="8"/>
  <c r="ALS69" i="8" s="1"/>
  <c r="ALB69" i="8"/>
  <c r="ALR69" i="8" s="1"/>
  <c r="ALA69" i="8"/>
  <c r="ALQ69" i="8" s="1"/>
  <c r="AKY69" i="8"/>
  <c r="AKX69" i="8"/>
  <c r="AKW69" i="8"/>
  <c r="AKV69" i="8"/>
  <c r="AKU69" i="8"/>
  <c r="AKT69" i="8"/>
  <c r="AKS69" i="8"/>
  <c r="AKQ69" i="8"/>
  <c r="AKP69" i="8"/>
  <c r="AKO69" i="8"/>
  <c r="AKN69" i="8"/>
  <c r="AKM69" i="8"/>
  <c r="AKL69" i="8"/>
  <c r="AKK69" i="8"/>
  <c r="AJP69" i="8"/>
  <c r="AJO69" i="8"/>
  <c r="AJN69" i="8"/>
  <c r="AJM69" i="8"/>
  <c r="AJL69" i="8"/>
  <c r="AJK69" i="8"/>
  <c r="AJJ69" i="8"/>
  <c r="AJH69" i="8"/>
  <c r="AJG69" i="8"/>
  <c r="AJF69" i="8"/>
  <c r="AJE69" i="8"/>
  <c r="AJD69" i="8"/>
  <c r="AJC69" i="8"/>
  <c r="AJB69" i="8"/>
  <c r="AIZ69" i="8"/>
  <c r="AIY69" i="8"/>
  <c r="AIX69" i="8"/>
  <c r="AIW69" i="8"/>
  <c r="AIV69" i="8"/>
  <c r="AIU69" i="8"/>
  <c r="AIT69" i="8"/>
  <c r="AIJ69" i="8"/>
  <c r="AIR69" i="8" s="1"/>
  <c r="AII69" i="8"/>
  <c r="AIQ69" i="8" s="1"/>
  <c r="AIH69" i="8"/>
  <c r="AIP69" i="8" s="1"/>
  <c r="AIG69" i="8"/>
  <c r="AIO69" i="8" s="1"/>
  <c r="AIF69" i="8"/>
  <c r="AIN69" i="8" s="1"/>
  <c r="AIE69" i="8"/>
  <c r="AIM69" i="8" s="1"/>
  <c r="AID69" i="8"/>
  <c r="AIL69" i="8" s="1"/>
  <c r="AIB69" i="8"/>
  <c r="AIA69" i="8"/>
  <c r="AHZ69" i="8"/>
  <c r="AHY69" i="8"/>
  <c r="AHX69" i="8"/>
  <c r="AHW69" i="8"/>
  <c r="AHV69" i="8"/>
  <c r="AHL69" i="8"/>
  <c r="AHT69" i="8" s="1"/>
  <c r="AHK69" i="8"/>
  <c r="AHS69" i="8" s="1"/>
  <c r="AHJ69" i="8"/>
  <c r="AHR69" i="8" s="1"/>
  <c r="AHI69" i="8"/>
  <c r="AHQ69" i="8" s="1"/>
  <c r="AHH69" i="8"/>
  <c r="AHP69" i="8" s="1"/>
  <c r="AHG69" i="8"/>
  <c r="AHO69" i="8" s="1"/>
  <c r="AHF69" i="8"/>
  <c r="AHN69" i="8" s="1"/>
  <c r="AHD69" i="8"/>
  <c r="AHC69" i="8"/>
  <c r="AHB69" i="8"/>
  <c r="AHA69" i="8"/>
  <c r="AGZ69" i="8"/>
  <c r="AGY69" i="8"/>
  <c r="AGX69" i="8"/>
  <c r="AGV69" i="8"/>
  <c r="AGU69" i="8"/>
  <c r="AGT69" i="8"/>
  <c r="AGS69" i="8"/>
  <c r="AGR69" i="8"/>
  <c r="AGQ69" i="8"/>
  <c r="AGP69" i="8"/>
  <c r="AGF69" i="8"/>
  <c r="AGN69" i="8" s="1"/>
  <c r="AGE69" i="8"/>
  <c r="AGM69" i="8" s="1"/>
  <c r="AGD69" i="8"/>
  <c r="AGL69" i="8" s="1"/>
  <c r="AGC69" i="8"/>
  <c r="AGK69" i="8" s="1"/>
  <c r="AGB69" i="8"/>
  <c r="AGJ69" i="8" s="1"/>
  <c r="AGA69" i="8"/>
  <c r="AGI69" i="8" s="1"/>
  <c r="AFZ69" i="8"/>
  <c r="AGH69" i="8" s="1"/>
  <c r="AFX69" i="8"/>
  <c r="AFW69" i="8"/>
  <c r="AFV69" i="8"/>
  <c r="AFU69" i="8"/>
  <c r="AFT69" i="8"/>
  <c r="AFS69" i="8"/>
  <c r="AFR69" i="8"/>
  <c r="AFP69" i="8"/>
  <c r="AFO69" i="8"/>
  <c r="AFN69" i="8"/>
  <c r="AFM69" i="8"/>
  <c r="AFL69" i="8"/>
  <c r="AFK69" i="8"/>
  <c r="AFJ69" i="8"/>
  <c r="YB69" i="8"/>
  <c r="ALO69" i="8" s="1"/>
  <c r="YA69" i="8"/>
  <c r="ALN69" i="8" s="1"/>
  <c r="XZ69" i="8"/>
  <c r="ALM69" i="8" s="1"/>
  <c r="XY69" i="8"/>
  <c r="ALL69" i="8" s="1"/>
  <c r="XX69" i="8"/>
  <c r="ALK69" i="8" s="1"/>
  <c r="XW69" i="8"/>
  <c r="ALJ69" i="8" s="1"/>
  <c r="XV69" i="8"/>
  <c r="ALI69" i="8" s="1"/>
  <c r="W69" i="8"/>
  <c r="AQK68" i="8"/>
  <c r="AQS68" i="8" s="1"/>
  <c r="AQJ68" i="8"/>
  <c r="AQR68" i="8" s="1"/>
  <c r="AQI68" i="8"/>
  <c r="AQQ68" i="8" s="1"/>
  <c r="AQH68" i="8"/>
  <c r="AQP68" i="8" s="1"/>
  <c r="AQG68" i="8"/>
  <c r="AQO68" i="8" s="1"/>
  <c r="AQF68" i="8"/>
  <c r="AQN68" i="8" s="1"/>
  <c r="AQE68" i="8"/>
  <c r="AQM68" i="8" s="1"/>
  <c r="ANO68" i="8"/>
  <c r="ARA68" i="8" s="1"/>
  <c r="ANN68" i="8"/>
  <c r="AQZ68" i="8" s="1"/>
  <c r="ANM68" i="8"/>
  <c r="AQY68" i="8" s="1"/>
  <c r="ANL68" i="8"/>
  <c r="AQX68" i="8" s="1"/>
  <c r="ANK68" i="8"/>
  <c r="AQW68" i="8" s="1"/>
  <c r="ANJ68" i="8"/>
  <c r="AQV68" i="8" s="1"/>
  <c r="ANI68" i="8"/>
  <c r="AQU68" i="8" s="1"/>
  <c r="AME68" i="8"/>
  <c r="AMD68" i="8"/>
  <c r="AMC68" i="8"/>
  <c r="AMB68" i="8"/>
  <c r="AMA68" i="8"/>
  <c r="ALZ68" i="8"/>
  <c r="ALY68" i="8"/>
  <c r="ALG68" i="8"/>
  <c r="ALW68" i="8" s="1"/>
  <c r="ALF68" i="8"/>
  <c r="ALV68" i="8" s="1"/>
  <c r="ALE68" i="8"/>
  <c r="ALU68" i="8" s="1"/>
  <c r="ALD68" i="8"/>
  <c r="ALT68" i="8" s="1"/>
  <c r="ALC68" i="8"/>
  <c r="ALS68" i="8" s="1"/>
  <c r="ALB68" i="8"/>
  <c r="ALR68" i="8" s="1"/>
  <c r="ALA68" i="8"/>
  <c r="ALQ68" i="8" s="1"/>
  <c r="AKY68" i="8"/>
  <c r="AKX68" i="8"/>
  <c r="AKW68" i="8"/>
  <c r="AKV68" i="8"/>
  <c r="AKU68" i="8"/>
  <c r="AKT68" i="8"/>
  <c r="AKS68" i="8"/>
  <c r="AKQ68" i="8"/>
  <c r="AKP68" i="8"/>
  <c r="AKO68" i="8"/>
  <c r="AKN68" i="8"/>
  <c r="AKM68" i="8"/>
  <c r="AKL68" i="8"/>
  <c r="AKK68" i="8"/>
  <c r="AJP68" i="8"/>
  <c r="AJO68" i="8"/>
  <c r="AJN68" i="8"/>
  <c r="AJM68" i="8"/>
  <c r="AJL68" i="8"/>
  <c r="AJK68" i="8"/>
  <c r="AJJ68" i="8"/>
  <c r="AJH68" i="8"/>
  <c r="AJG68" i="8"/>
  <c r="AJF68" i="8"/>
  <c r="AJE68" i="8"/>
  <c r="AJD68" i="8"/>
  <c r="AJC68" i="8"/>
  <c r="AJB68" i="8"/>
  <c r="AIZ68" i="8"/>
  <c r="AIY68" i="8"/>
  <c r="AIX68" i="8"/>
  <c r="AIW68" i="8"/>
  <c r="AIV68" i="8"/>
  <c r="AIU68" i="8"/>
  <c r="AIT68" i="8"/>
  <c r="AIJ68" i="8"/>
  <c r="AIR68" i="8" s="1"/>
  <c r="AII68" i="8"/>
  <c r="AIQ68" i="8" s="1"/>
  <c r="AIH68" i="8"/>
  <c r="AIP68" i="8" s="1"/>
  <c r="AIG68" i="8"/>
  <c r="AIO68" i="8" s="1"/>
  <c r="AIF68" i="8"/>
  <c r="AIN68" i="8" s="1"/>
  <c r="AIE68" i="8"/>
  <c r="AIM68" i="8" s="1"/>
  <c r="AID68" i="8"/>
  <c r="AIL68" i="8" s="1"/>
  <c r="AIB68" i="8"/>
  <c r="AIA68" i="8"/>
  <c r="AHZ68" i="8"/>
  <c r="AHY68" i="8"/>
  <c r="AHX68" i="8"/>
  <c r="AHW68" i="8"/>
  <c r="AHV68" i="8"/>
  <c r="AHL68" i="8"/>
  <c r="AHT68" i="8" s="1"/>
  <c r="AHK68" i="8"/>
  <c r="AHS68" i="8" s="1"/>
  <c r="AHJ68" i="8"/>
  <c r="AHR68" i="8" s="1"/>
  <c r="AHI68" i="8"/>
  <c r="AHQ68" i="8" s="1"/>
  <c r="AHH68" i="8"/>
  <c r="AHP68" i="8" s="1"/>
  <c r="AHG68" i="8"/>
  <c r="AHO68" i="8" s="1"/>
  <c r="AHF68" i="8"/>
  <c r="AHN68" i="8" s="1"/>
  <c r="AHD68" i="8"/>
  <c r="AHC68" i="8"/>
  <c r="AHB68" i="8"/>
  <c r="AHA68" i="8"/>
  <c r="AGZ68" i="8"/>
  <c r="AGY68" i="8"/>
  <c r="AGX68" i="8"/>
  <c r="AGV68" i="8"/>
  <c r="AGU68" i="8"/>
  <c r="AGT68" i="8"/>
  <c r="AGS68" i="8"/>
  <c r="AGR68" i="8"/>
  <c r="AGQ68" i="8"/>
  <c r="AGP68" i="8"/>
  <c r="AGF68" i="8"/>
  <c r="AGN68" i="8" s="1"/>
  <c r="AGE68" i="8"/>
  <c r="AGM68" i="8" s="1"/>
  <c r="AGD68" i="8"/>
  <c r="AGL68" i="8" s="1"/>
  <c r="AGC68" i="8"/>
  <c r="AGK68" i="8" s="1"/>
  <c r="AGB68" i="8"/>
  <c r="AGJ68" i="8" s="1"/>
  <c r="AGA68" i="8"/>
  <c r="AGI68" i="8" s="1"/>
  <c r="AFZ68" i="8"/>
  <c r="AGH68" i="8" s="1"/>
  <c r="AFX68" i="8"/>
  <c r="AFW68" i="8"/>
  <c r="AFV68" i="8"/>
  <c r="AFU68" i="8"/>
  <c r="AFT68" i="8"/>
  <c r="AFS68" i="8"/>
  <c r="AFR68" i="8"/>
  <c r="AFP68" i="8"/>
  <c r="AFO68" i="8"/>
  <c r="AFN68" i="8"/>
  <c r="AFM68" i="8"/>
  <c r="AFL68" i="8"/>
  <c r="AFK68" i="8"/>
  <c r="AFJ68" i="8"/>
  <c r="YB68" i="8"/>
  <c r="ALO68" i="8" s="1"/>
  <c r="YA68" i="8"/>
  <c r="ALN68" i="8" s="1"/>
  <c r="XZ68" i="8"/>
  <c r="ALM68" i="8" s="1"/>
  <c r="XY68" i="8"/>
  <c r="ALL68" i="8" s="1"/>
  <c r="XX68" i="8"/>
  <c r="ALK68" i="8" s="1"/>
  <c r="XW68" i="8"/>
  <c r="ALJ68" i="8" s="1"/>
  <c r="XV68" i="8"/>
  <c r="ALI68" i="8" s="1"/>
  <c r="W68" i="8"/>
  <c r="AQK67" i="8"/>
  <c r="AQS67" i="8" s="1"/>
  <c r="AQJ67" i="8"/>
  <c r="AQR67" i="8" s="1"/>
  <c r="AQI67" i="8"/>
  <c r="AQQ67" i="8" s="1"/>
  <c r="AQH67" i="8"/>
  <c r="AQP67" i="8" s="1"/>
  <c r="AQG67" i="8"/>
  <c r="AQO67" i="8" s="1"/>
  <c r="AQF67" i="8"/>
  <c r="AQN67" i="8" s="1"/>
  <c r="AQE67" i="8"/>
  <c r="AQM67" i="8" s="1"/>
  <c r="ANO67" i="8"/>
  <c r="ARA67" i="8" s="1"/>
  <c r="ANN67" i="8"/>
  <c r="AQZ67" i="8" s="1"/>
  <c r="ANM67" i="8"/>
  <c r="AQY67" i="8" s="1"/>
  <c r="ANL67" i="8"/>
  <c r="AQX67" i="8" s="1"/>
  <c r="ANK67" i="8"/>
  <c r="AQW67" i="8" s="1"/>
  <c r="ANJ67" i="8"/>
  <c r="AQV67" i="8" s="1"/>
  <c r="ANI67" i="8"/>
  <c r="AQU67" i="8" s="1"/>
  <c r="AME67" i="8"/>
  <c r="AMD67" i="8"/>
  <c r="AMC67" i="8"/>
  <c r="AMB67" i="8"/>
  <c r="AMA67" i="8"/>
  <c r="ALZ67" i="8"/>
  <c r="ALY67" i="8"/>
  <c r="ALG67" i="8"/>
  <c r="ALW67" i="8" s="1"/>
  <c r="ALF67" i="8"/>
  <c r="ALV67" i="8" s="1"/>
  <c r="ALE67" i="8"/>
  <c r="ALU67" i="8" s="1"/>
  <c r="ALD67" i="8"/>
  <c r="ALT67" i="8" s="1"/>
  <c r="ALC67" i="8"/>
  <c r="ALS67" i="8" s="1"/>
  <c r="ALB67" i="8"/>
  <c r="ALR67" i="8" s="1"/>
  <c r="ALA67" i="8"/>
  <c r="ALQ67" i="8" s="1"/>
  <c r="AKY67" i="8"/>
  <c r="AKX67" i="8"/>
  <c r="AKW67" i="8"/>
  <c r="AKV67" i="8"/>
  <c r="AKU67" i="8"/>
  <c r="AKT67" i="8"/>
  <c r="AKS67" i="8"/>
  <c r="AKQ67" i="8"/>
  <c r="AKP67" i="8"/>
  <c r="AKO67" i="8"/>
  <c r="AKN67" i="8"/>
  <c r="AKM67" i="8"/>
  <c r="AKL67" i="8"/>
  <c r="AKK67" i="8"/>
  <c r="AJP67" i="8"/>
  <c r="AJO67" i="8"/>
  <c r="AJN67" i="8"/>
  <c r="AJM67" i="8"/>
  <c r="AJL67" i="8"/>
  <c r="AJK67" i="8"/>
  <c r="AJJ67" i="8"/>
  <c r="AJH67" i="8"/>
  <c r="AJG67" i="8"/>
  <c r="AJF67" i="8"/>
  <c r="AJE67" i="8"/>
  <c r="AJD67" i="8"/>
  <c r="AJC67" i="8"/>
  <c r="AJB67" i="8"/>
  <c r="AIZ67" i="8"/>
  <c r="AIY67" i="8"/>
  <c r="AIX67" i="8"/>
  <c r="AIW67" i="8"/>
  <c r="AIV67" i="8"/>
  <c r="AIU67" i="8"/>
  <c r="AIT67" i="8"/>
  <c r="AIJ67" i="8"/>
  <c r="AIR67" i="8" s="1"/>
  <c r="AII67" i="8"/>
  <c r="AIQ67" i="8" s="1"/>
  <c r="AIH67" i="8"/>
  <c r="AIP67" i="8" s="1"/>
  <c r="AIG67" i="8"/>
  <c r="AIO67" i="8" s="1"/>
  <c r="AIF67" i="8"/>
  <c r="AIN67" i="8" s="1"/>
  <c r="AIE67" i="8"/>
  <c r="AIM67" i="8" s="1"/>
  <c r="AID67" i="8"/>
  <c r="AIL67" i="8" s="1"/>
  <c r="AIB67" i="8"/>
  <c r="AIA67" i="8"/>
  <c r="AHZ67" i="8"/>
  <c r="AHY67" i="8"/>
  <c r="AHX67" i="8"/>
  <c r="AHW67" i="8"/>
  <c r="AHV67" i="8"/>
  <c r="AHL67" i="8"/>
  <c r="AHT67" i="8" s="1"/>
  <c r="AHK67" i="8"/>
  <c r="AHS67" i="8" s="1"/>
  <c r="AHJ67" i="8"/>
  <c r="AHR67" i="8" s="1"/>
  <c r="AHI67" i="8"/>
  <c r="AHQ67" i="8" s="1"/>
  <c r="AHH67" i="8"/>
  <c r="AHP67" i="8" s="1"/>
  <c r="AHG67" i="8"/>
  <c r="AHO67" i="8" s="1"/>
  <c r="AHF67" i="8"/>
  <c r="AHN67" i="8" s="1"/>
  <c r="AHD67" i="8"/>
  <c r="AHC67" i="8"/>
  <c r="AHB67" i="8"/>
  <c r="AHA67" i="8"/>
  <c r="AGZ67" i="8"/>
  <c r="AGY67" i="8"/>
  <c r="AGX67" i="8"/>
  <c r="AGV67" i="8"/>
  <c r="AGU67" i="8"/>
  <c r="AGT67" i="8"/>
  <c r="AGS67" i="8"/>
  <c r="AGR67" i="8"/>
  <c r="AGQ67" i="8"/>
  <c r="AGP67" i="8"/>
  <c r="AGF67" i="8"/>
  <c r="AGN67" i="8" s="1"/>
  <c r="AGE67" i="8"/>
  <c r="AGM67" i="8" s="1"/>
  <c r="AGD67" i="8"/>
  <c r="AGL67" i="8" s="1"/>
  <c r="AGC67" i="8"/>
  <c r="AGK67" i="8" s="1"/>
  <c r="AGB67" i="8"/>
  <c r="AGJ67" i="8" s="1"/>
  <c r="AGA67" i="8"/>
  <c r="AGI67" i="8" s="1"/>
  <c r="AFZ67" i="8"/>
  <c r="AGH67" i="8" s="1"/>
  <c r="AFX67" i="8"/>
  <c r="AFW67" i="8"/>
  <c r="AFV67" i="8"/>
  <c r="AFU67" i="8"/>
  <c r="AFT67" i="8"/>
  <c r="AFS67" i="8"/>
  <c r="AFR67" i="8"/>
  <c r="AFP67" i="8"/>
  <c r="AFO67" i="8"/>
  <c r="AFN67" i="8"/>
  <c r="AFM67" i="8"/>
  <c r="AFL67" i="8"/>
  <c r="AFK67" i="8"/>
  <c r="AFJ67" i="8"/>
  <c r="YB67" i="8"/>
  <c r="ALO67" i="8" s="1"/>
  <c r="YA67" i="8"/>
  <c r="ALN67" i="8" s="1"/>
  <c r="XZ67" i="8"/>
  <c r="ALM67" i="8" s="1"/>
  <c r="XY67" i="8"/>
  <c r="ALL67" i="8" s="1"/>
  <c r="XX67" i="8"/>
  <c r="ALK67" i="8" s="1"/>
  <c r="XW67" i="8"/>
  <c r="ALJ67" i="8" s="1"/>
  <c r="XV67" i="8"/>
  <c r="ALI67" i="8" s="1"/>
  <c r="W67" i="8"/>
  <c r="AQK66" i="8"/>
  <c r="AQS66" i="8" s="1"/>
  <c r="AQJ66" i="8"/>
  <c r="AQR66" i="8" s="1"/>
  <c r="AQI66" i="8"/>
  <c r="AQQ66" i="8" s="1"/>
  <c r="AQH66" i="8"/>
  <c r="AQP66" i="8" s="1"/>
  <c r="AQG66" i="8"/>
  <c r="AQO66" i="8" s="1"/>
  <c r="AQF66" i="8"/>
  <c r="AQN66" i="8" s="1"/>
  <c r="AQE66" i="8"/>
  <c r="AQM66" i="8" s="1"/>
  <c r="ANO66" i="8"/>
  <c r="ARA66" i="8" s="1"/>
  <c r="ANN66" i="8"/>
  <c r="AQZ66" i="8" s="1"/>
  <c r="ANM66" i="8"/>
  <c r="AQY66" i="8" s="1"/>
  <c r="ANL66" i="8"/>
  <c r="AQX66" i="8" s="1"/>
  <c r="ANK66" i="8"/>
  <c r="AQW66" i="8" s="1"/>
  <c r="ANJ66" i="8"/>
  <c r="AQV66" i="8" s="1"/>
  <c r="ANI66" i="8"/>
  <c r="AQU66" i="8" s="1"/>
  <c r="AME66" i="8"/>
  <c r="AMD66" i="8"/>
  <c r="AMC66" i="8"/>
  <c r="AMB66" i="8"/>
  <c r="AMA66" i="8"/>
  <c r="ALZ66" i="8"/>
  <c r="ALY66" i="8"/>
  <c r="ALG66" i="8"/>
  <c r="ALW66" i="8" s="1"/>
  <c r="ALF66" i="8"/>
  <c r="ALV66" i="8" s="1"/>
  <c r="ALE66" i="8"/>
  <c r="ALU66" i="8" s="1"/>
  <c r="ALD66" i="8"/>
  <c r="ALT66" i="8" s="1"/>
  <c r="ALC66" i="8"/>
  <c r="ALS66" i="8" s="1"/>
  <c r="ALB66" i="8"/>
  <c r="ALR66" i="8" s="1"/>
  <c r="ALA66" i="8"/>
  <c r="ALQ66" i="8" s="1"/>
  <c r="AKY66" i="8"/>
  <c r="AKX66" i="8"/>
  <c r="AKW66" i="8"/>
  <c r="AKV66" i="8"/>
  <c r="AKU66" i="8"/>
  <c r="AKT66" i="8"/>
  <c r="AKS66" i="8"/>
  <c r="AKQ66" i="8"/>
  <c r="AKP66" i="8"/>
  <c r="AKO66" i="8"/>
  <c r="AKN66" i="8"/>
  <c r="AKM66" i="8"/>
  <c r="AKL66" i="8"/>
  <c r="AKK66" i="8"/>
  <c r="AJP66" i="8"/>
  <c r="AJO66" i="8"/>
  <c r="AJN66" i="8"/>
  <c r="AJM66" i="8"/>
  <c r="AJL66" i="8"/>
  <c r="AJK66" i="8"/>
  <c r="AJJ66" i="8"/>
  <c r="AJH66" i="8"/>
  <c r="AJG66" i="8"/>
  <c r="AJF66" i="8"/>
  <c r="AJE66" i="8"/>
  <c r="AJD66" i="8"/>
  <c r="AJC66" i="8"/>
  <c r="AJB66" i="8"/>
  <c r="AIZ66" i="8"/>
  <c r="AIY66" i="8"/>
  <c r="AIX66" i="8"/>
  <c r="AIW66" i="8"/>
  <c r="AIV66" i="8"/>
  <c r="AIU66" i="8"/>
  <c r="AIT66" i="8"/>
  <c r="AIJ66" i="8"/>
  <c r="AIR66" i="8" s="1"/>
  <c r="AII66" i="8"/>
  <c r="AIQ66" i="8" s="1"/>
  <c r="AIH66" i="8"/>
  <c r="AIP66" i="8" s="1"/>
  <c r="AIG66" i="8"/>
  <c r="AIO66" i="8" s="1"/>
  <c r="AIF66" i="8"/>
  <c r="AIN66" i="8" s="1"/>
  <c r="AIE66" i="8"/>
  <c r="AIM66" i="8" s="1"/>
  <c r="AID66" i="8"/>
  <c r="AIL66" i="8" s="1"/>
  <c r="AIB66" i="8"/>
  <c r="AIA66" i="8"/>
  <c r="AHZ66" i="8"/>
  <c r="AHY66" i="8"/>
  <c r="AHX66" i="8"/>
  <c r="AHW66" i="8"/>
  <c r="AHV66" i="8"/>
  <c r="AHL66" i="8"/>
  <c r="AHT66" i="8" s="1"/>
  <c r="AHK66" i="8"/>
  <c r="AHS66" i="8" s="1"/>
  <c r="AHJ66" i="8"/>
  <c r="AHR66" i="8" s="1"/>
  <c r="AHI66" i="8"/>
  <c r="AHQ66" i="8" s="1"/>
  <c r="AHH66" i="8"/>
  <c r="AHP66" i="8" s="1"/>
  <c r="AHG66" i="8"/>
  <c r="AHO66" i="8" s="1"/>
  <c r="AHF66" i="8"/>
  <c r="AHN66" i="8" s="1"/>
  <c r="AHD66" i="8"/>
  <c r="AHC66" i="8"/>
  <c r="AHB66" i="8"/>
  <c r="AHA66" i="8"/>
  <c r="AGZ66" i="8"/>
  <c r="AGY66" i="8"/>
  <c r="AGX66" i="8"/>
  <c r="AGV66" i="8"/>
  <c r="AGU66" i="8"/>
  <c r="AGT66" i="8"/>
  <c r="AGS66" i="8"/>
  <c r="AGR66" i="8"/>
  <c r="AGQ66" i="8"/>
  <c r="AGP66" i="8"/>
  <c r="AGF66" i="8"/>
  <c r="AGN66" i="8" s="1"/>
  <c r="AGE66" i="8"/>
  <c r="AGM66" i="8" s="1"/>
  <c r="AGD66" i="8"/>
  <c r="AGL66" i="8" s="1"/>
  <c r="AGC66" i="8"/>
  <c r="AGK66" i="8" s="1"/>
  <c r="AGB66" i="8"/>
  <c r="AGJ66" i="8" s="1"/>
  <c r="AGA66" i="8"/>
  <c r="AGI66" i="8" s="1"/>
  <c r="AFZ66" i="8"/>
  <c r="AGH66" i="8" s="1"/>
  <c r="AFX66" i="8"/>
  <c r="AFW66" i="8"/>
  <c r="AFV66" i="8"/>
  <c r="AFU66" i="8"/>
  <c r="AFT66" i="8"/>
  <c r="AFS66" i="8"/>
  <c r="AFR66" i="8"/>
  <c r="AFP66" i="8"/>
  <c r="AFO66" i="8"/>
  <c r="AFN66" i="8"/>
  <c r="AFM66" i="8"/>
  <c r="AFL66" i="8"/>
  <c r="AFK66" i="8"/>
  <c r="AFJ66" i="8"/>
  <c r="YB66" i="8"/>
  <c r="ALO66" i="8" s="1"/>
  <c r="YA66" i="8"/>
  <c r="ALN66" i="8" s="1"/>
  <c r="XZ66" i="8"/>
  <c r="ALM66" i="8" s="1"/>
  <c r="XY66" i="8"/>
  <c r="ALL66" i="8" s="1"/>
  <c r="XX66" i="8"/>
  <c r="ALK66" i="8" s="1"/>
  <c r="XW66" i="8"/>
  <c r="ALJ66" i="8" s="1"/>
  <c r="XV66" i="8"/>
  <c r="ALI66" i="8" s="1"/>
  <c r="W66" i="8"/>
  <c r="AQK65" i="8"/>
  <c r="AQS65" i="8" s="1"/>
  <c r="AQJ65" i="8"/>
  <c r="AQR65" i="8" s="1"/>
  <c r="AQI65" i="8"/>
  <c r="AQQ65" i="8" s="1"/>
  <c r="AQH65" i="8"/>
  <c r="AQP65" i="8" s="1"/>
  <c r="AQG65" i="8"/>
  <c r="AQO65" i="8" s="1"/>
  <c r="AQF65" i="8"/>
  <c r="AQN65" i="8" s="1"/>
  <c r="AQE65" i="8"/>
  <c r="AQM65" i="8" s="1"/>
  <c r="ANO65" i="8"/>
  <c r="ARA65" i="8" s="1"/>
  <c r="ANN65" i="8"/>
  <c r="AQZ65" i="8" s="1"/>
  <c r="ANM65" i="8"/>
  <c r="AQY65" i="8" s="1"/>
  <c r="ANL65" i="8"/>
  <c r="AQX65" i="8" s="1"/>
  <c r="ANK65" i="8"/>
  <c r="AQW65" i="8" s="1"/>
  <c r="ANJ65" i="8"/>
  <c r="AQV65" i="8" s="1"/>
  <c r="ANI65" i="8"/>
  <c r="AQU65" i="8" s="1"/>
  <c r="AME65" i="8"/>
  <c r="AMD65" i="8"/>
  <c r="AMC65" i="8"/>
  <c r="AMB65" i="8"/>
  <c r="AMA65" i="8"/>
  <c r="ALZ65" i="8"/>
  <c r="ALY65" i="8"/>
  <c r="ALG65" i="8"/>
  <c r="ALW65" i="8" s="1"/>
  <c r="ALF65" i="8"/>
  <c r="ALV65" i="8" s="1"/>
  <c r="ALE65" i="8"/>
  <c r="ALU65" i="8" s="1"/>
  <c r="ALD65" i="8"/>
  <c r="ALT65" i="8" s="1"/>
  <c r="ALC65" i="8"/>
  <c r="ALS65" i="8" s="1"/>
  <c r="ALB65" i="8"/>
  <c r="ALR65" i="8" s="1"/>
  <c r="ALA65" i="8"/>
  <c r="ALQ65" i="8" s="1"/>
  <c r="AKY65" i="8"/>
  <c r="AKX65" i="8"/>
  <c r="AKW65" i="8"/>
  <c r="AKV65" i="8"/>
  <c r="AKU65" i="8"/>
  <c r="AKT65" i="8"/>
  <c r="AKS65" i="8"/>
  <c r="AKQ65" i="8"/>
  <c r="AKP65" i="8"/>
  <c r="AKO65" i="8"/>
  <c r="AKN65" i="8"/>
  <c r="AKM65" i="8"/>
  <c r="AKL65" i="8"/>
  <c r="AKK65" i="8"/>
  <c r="AJP65" i="8"/>
  <c r="AJO65" i="8"/>
  <c r="AJN65" i="8"/>
  <c r="AJM65" i="8"/>
  <c r="AJL65" i="8"/>
  <c r="AJK65" i="8"/>
  <c r="AJJ65" i="8"/>
  <c r="AJH65" i="8"/>
  <c r="AJG65" i="8"/>
  <c r="AJF65" i="8"/>
  <c r="AJE65" i="8"/>
  <c r="AJD65" i="8"/>
  <c r="AJC65" i="8"/>
  <c r="AJB65" i="8"/>
  <c r="AIZ65" i="8"/>
  <c r="AIY65" i="8"/>
  <c r="AIX65" i="8"/>
  <c r="AIW65" i="8"/>
  <c r="AIV65" i="8"/>
  <c r="AIU65" i="8"/>
  <c r="AIT65" i="8"/>
  <c r="AIJ65" i="8"/>
  <c r="AIR65" i="8" s="1"/>
  <c r="AII65" i="8"/>
  <c r="AIQ65" i="8" s="1"/>
  <c r="AIH65" i="8"/>
  <c r="AIP65" i="8" s="1"/>
  <c r="AIG65" i="8"/>
  <c r="AIO65" i="8" s="1"/>
  <c r="AIF65" i="8"/>
  <c r="AIN65" i="8" s="1"/>
  <c r="AIE65" i="8"/>
  <c r="AIM65" i="8" s="1"/>
  <c r="AID65" i="8"/>
  <c r="AIL65" i="8" s="1"/>
  <c r="AIB65" i="8"/>
  <c r="AIA65" i="8"/>
  <c r="AHZ65" i="8"/>
  <c r="AHY65" i="8"/>
  <c r="AHX65" i="8"/>
  <c r="AHW65" i="8"/>
  <c r="AHV65" i="8"/>
  <c r="AHL65" i="8"/>
  <c r="AHT65" i="8" s="1"/>
  <c r="AHK65" i="8"/>
  <c r="AHS65" i="8" s="1"/>
  <c r="AHJ65" i="8"/>
  <c r="AHR65" i="8" s="1"/>
  <c r="AHI65" i="8"/>
  <c r="AHQ65" i="8" s="1"/>
  <c r="AHH65" i="8"/>
  <c r="AHP65" i="8" s="1"/>
  <c r="AHG65" i="8"/>
  <c r="AHO65" i="8" s="1"/>
  <c r="AHF65" i="8"/>
  <c r="AHN65" i="8" s="1"/>
  <c r="AHD65" i="8"/>
  <c r="AHC65" i="8"/>
  <c r="AHB65" i="8"/>
  <c r="AHA65" i="8"/>
  <c r="AGZ65" i="8"/>
  <c r="AGY65" i="8"/>
  <c r="AGX65" i="8"/>
  <c r="AGV65" i="8"/>
  <c r="AGU65" i="8"/>
  <c r="AGT65" i="8"/>
  <c r="AGS65" i="8"/>
  <c r="AGR65" i="8"/>
  <c r="AGQ65" i="8"/>
  <c r="AGP65" i="8"/>
  <c r="AGF65" i="8"/>
  <c r="AGN65" i="8" s="1"/>
  <c r="AGE65" i="8"/>
  <c r="AGM65" i="8" s="1"/>
  <c r="AGD65" i="8"/>
  <c r="AGL65" i="8" s="1"/>
  <c r="AGC65" i="8"/>
  <c r="AGK65" i="8" s="1"/>
  <c r="AGB65" i="8"/>
  <c r="AGJ65" i="8" s="1"/>
  <c r="AGA65" i="8"/>
  <c r="AGI65" i="8" s="1"/>
  <c r="AFZ65" i="8"/>
  <c r="AGH65" i="8" s="1"/>
  <c r="AFX65" i="8"/>
  <c r="AFW65" i="8"/>
  <c r="AFV65" i="8"/>
  <c r="AFU65" i="8"/>
  <c r="AFT65" i="8"/>
  <c r="AFS65" i="8"/>
  <c r="AFR65" i="8"/>
  <c r="AFP65" i="8"/>
  <c r="AFO65" i="8"/>
  <c r="AFN65" i="8"/>
  <c r="AFM65" i="8"/>
  <c r="AFL65" i="8"/>
  <c r="AFK65" i="8"/>
  <c r="AFJ65" i="8"/>
  <c r="YB65" i="8"/>
  <c r="ALO65" i="8" s="1"/>
  <c r="YA65" i="8"/>
  <c r="ALN65" i="8" s="1"/>
  <c r="XZ65" i="8"/>
  <c r="ALM65" i="8" s="1"/>
  <c r="XY65" i="8"/>
  <c r="ALL65" i="8" s="1"/>
  <c r="XX65" i="8"/>
  <c r="ALK65" i="8" s="1"/>
  <c r="XW65" i="8"/>
  <c r="ALJ65" i="8" s="1"/>
  <c r="XV65" i="8"/>
  <c r="ALI65" i="8" s="1"/>
  <c r="W65" i="8"/>
  <c r="AQK64" i="8"/>
  <c r="AQS64" i="8" s="1"/>
  <c r="AQJ64" i="8"/>
  <c r="AQR64" i="8" s="1"/>
  <c r="AQI64" i="8"/>
  <c r="AQQ64" i="8" s="1"/>
  <c r="AQH64" i="8"/>
  <c r="AQP64" i="8" s="1"/>
  <c r="AQG64" i="8"/>
  <c r="AQO64" i="8" s="1"/>
  <c r="AQF64" i="8"/>
  <c r="AQN64" i="8" s="1"/>
  <c r="AQE64" i="8"/>
  <c r="AQM64" i="8" s="1"/>
  <c r="ANO64" i="8"/>
  <c r="ARA64" i="8" s="1"/>
  <c r="ANN64" i="8"/>
  <c r="AQZ64" i="8" s="1"/>
  <c r="ANM64" i="8"/>
  <c r="AQY64" i="8" s="1"/>
  <c r="ANL64" i="8"/>
  <c r="AQX64" i="8" s="1"/>
  <c r="ANK64" i="8"/>
  <c r="AQW64" i="8" s="1"/>
  <c r="ANJ64" i="8"/>
  <c r="AQV64" i="8" s="1"/>
  <c r="ANI64" i="8"/>
  <c r="AQU64" i="8" s="1"/>
  <c r="AME64" i="8"/>
  <c r="AMD64" i="8"/>
  <c r="AMC64" i="8"/>
  <c r="AMB64" i="8"/>
  <c r="AMA64" i="8"/>
  <c r="ALZ64" i="8"/>
  <c r="ALY64" i="8"/>
  <c r="ALG64" i="8"/>
  <c r="ALW64" i="8" s="1"/>
  <c r="ALF64" i="8"/>
  <c r="ALV64" i="8" s="1"/>
  <c r="ALE64" i="8"/>
  <c r="ALU64" i="8" s="1"/>
  <c r="ALD64" i="8"/>
  <c r="ALT64" i="8" s="1"/>
  <c r="ALC64" i="8"/>
  <c r="ALS64" i="8" s="1"/>
  <c r="ALB64" i="8"/>
  <c r="ALR64" i="8" s="1"/>
  <c r="ALA64" i="8"/>
  <c r="ALQ64" i="8" s="1"/>
  <c r="AKY64" i="8"/>
  <c r="AKX64" i="8"/>
  <c r="AKW64" i="8"/>
  <c r="AKV64" i="8"/>
  <c r="AKU64" i="8"/>
  <c r="AKT64" i="8"/>
  <c r="AKS64" i="8"/>
  <c r="AKQ64" i="8"/>
  <c r="AKP64" i="8"/>
  <c r="AKO64" i="8"/>
  <c r="AKN64" i="8"/>
  <c r="AKM64" i="8"/>
  <c r="AKL64" i="8"/>
  <c r="AKK64" i="8"/>
  <c r="AJP64" i="8"/>
  <c r="AJO64" i="8"/>
  <c r="AJN64" i="8"/>
  <c r="AJM64" i="8"/>
  <c r="AJL64" i="8"/>
  <c r="AJK64" i="8"/>
  <c r="AJJ64" i="8"/>
  <c r="AJH64" i="8"/>
  <c r="AJG64" i="8"/>
  <c r="AJF64" i="8"/>
  <c r="AJE64" i="8"/>
  <c r="AJD64" i="8"/>
  <c r="AJC64" i="8"/>
  <c r="AJB64" i="8"/>
  <c r="AIZ64" i="8"/>
  <c r="AIY64" i="8"/>
  <c r="AIX64" i="8"/>
  <c r="AIW64" i="8"/>
  <c r="AIV64" i="8"/>
  <c r="AIU64" i="8"/>
  <c r="AIT64" i="8"/>
  <c r="AIJ64" i="8"/>
  <c r="AIR64" i="8" s="1"/>
  <c r="AII64" i="8"/>
  <c r="AIQ64" i="8" s="1"/>
  <c r="AIH64" i="8"/>
  <c r="AIP64" i="8" s="1"/>
  <c r="AIG64" i="8"/>
  <c r="AIO64" i="8" s="1"/>
  <c r="AIF64" i="8"/>
  <c r="AIN64" i="8" s="1"/>
  <c r="AIE64" i="8"/>
  <c r="AIM64" i="8" s="1"/>
  <c r="AID64" i="8"/>
  <c r="AIL64" i="8" s="1"/>
  <c r="AIB64" i="8"/>
  <c r="AIA64" i="8"/>
  <c r="AHZ64" i="8"/>
  <c r="AHY64" i="8"/>
  <c r="AHX64" i="8"/>
  <c r="AHW64" i="8"/>
  <c r="AHV64" i="8"/>
  <c r="AHL64" i="8"/>
  <c r="AHT64" i="8" s="1"/>
  <c r="AHK64" i="8"/>
  <c r="AHS64" i="8" s="1"/>
  <c r="AHJ64" i="8"/>
  <c r="AHR64" i="8" s="1"/>
  <c r="AHI64" i="8"/>
  <c r="AHQ64" i="8" s="1"/>
  <c r="AHH64" i="8"/>
  <c r="AHP64" i="8" s="1"/>
  <c r="AHG64" i="8"/>
  <c r="AHO64" i="8" s="1"/>
  <c r="AHF64" i="8"/>
  <c r="AHN64" i="8" s="1"/>
  <c r="AHD64" i="8"/>
  <c r="AHC64" i="8"/>
  <c r="AHB64" i="8"/>
  <c r="AHA64" i="8"/>
  <c r="AGZ64" i="8"/>
  <c r="AGY64" i="8"/>
  <c r="AGX64" i="8"/>
  <c r="AGV64" i="8"/>
  <c r="AGU64" i="8"/>
  <c r="AGT64" i="8"/>
  <c r="AGS64" i="8"/>
  <c r="AGR64" i="8"/>
  <c r="AGQ64" i="8"/>
  <c r="AGP64" i="8"/>
  <c r="AGF64" i="8"/>
  <c r="AGN64" i="8" s="1"/>
  <c r="AGE64" i="8"/>
  <c r="AGM64" i="8" s="1"/>
  <c r="AGD64" i="8"/>
  <c r="AGL64" i="8" s="1"/>
  <c r="AGC64" i="8"/>
  <c r="AGK64" i="8" s="1"/>
  <c r="AGB64" i="8"/>
  <c r="AGJ64" i="8" s="1"/>
  <c r="AGA64" i="8"/>
  <c r="AGI64" i="8" s="1"/>
  <c r="AFZ64" i="8"/>
  <c r="AGH64" i="8" s="1"/>
  <c r="AFX64" i="8"/>
  <c r="AFW64" i="8"/>
  <c r="AFV64" i="8"/>
  <c r="AFU64" i="8"/>
  <c r="AFT64" i="8"/>
  <c r="AFS64" i="8"/>
  <c r="AFR64" i="8"/>
  <c r="AFP64" i="8"/>
  <c r="AFO64" i="8"/>
  <c r="AFN64" i="8"/>
  <c r="AFM64" i="8"/>
  <c r="AFL64" i="8"/>
  <c r="AFK64" i="8"/>
  <c r="AFJ64" i="8"/>
  <c r="YB64" i="8"/>
  <c r="ALO64" i="8" s="1"/>
  <c r="YA64" i="8"/>
  <c r="ALN64" i="8" s="1"/>
  <c r="XZ64" i="8"/>
  <c r="ALM64" i="8" s="1"/>
  <c r="XY64" i="8"/>
  <c r="ALL64" i="8" s="1"/>
  <c r="XX64" i="8"/>
  <c r="ALK64" i="8" s="1"/>
  <c r="XW64" i="8"/>
  <c r="ALJ64" i="8" s="1"/>
  <c r="XV64" i="8"/>
  <c r="ALI64" i="8" s="1"/>
  <c r="W64" i="8"/>
  <c r="AQK63" i="8"/>
  <c r="AQS63" i="8" s="1"/>
  <c r="AQJ63" i="8"/>
  <c r="AQR63" i="8" s="1"/>
  <c r="AQI63" i="8"/>
  <c r="AQQ63" i="8" s="1"/>
  <c r="AQH63" i="8"/>
  <c r="AQP63" i="8" s="1"/>
  <c r="AQG63" i="8"/>
  <c r="AQO63" i="8" s="1"/>
  <c r="AQF63" i="8"/>
  <c r="AQN63" i="8" s="1"/>
  <c r="AQE63" i="8"/>
  <c r="AQM63" i="8" s="1"/>
  <c r="ANO63" i="8"/>
  <c r="ARA63" i="8" s="1"/>
  <c r="ANN63" i="8"/>
  <c r="AQZ63" i="8" s="1"/>
  <c r="ANM63" i="8"/>
  <c r="AQY63" i="8" s="1"/>
  <c r="ANL63" i="8"/>
  <c r="AQX63" i="8" s="1"/>
  <c r="ANK63" i="8"/>
  <c r="AQW63" i="8" s="1"/>
  <c r="ANJ63" i="8"/>
  <c r="AQV63" i="8" s="1"/>
  <c r="ANI63" i="8"/>
  <c r="AQU63" i="8" s="1"/>
  <c r="AME63" i="8"/>
  <c r="AMD63" i="8"/>
  <c r="AMC63" i="8"/>
  <c r="AMB63" i="8"/>
  <c r="AMA63" i="8"/>
  <c r="ALZ63" i="8"/>
  <c r="ALY63" i="8"/>
  <c r="ALG63" i="8"/>
  <c r="ALW63" i="8" s="1"/>
  <c r="ALF63" i="8"/>
  <c r="ALV63" i="8" s="1"/>
  <c r="ALE63" i="8"/>
  <c r="ALU63" i="8" s="1"/>
  <c r="ALD63" i="8"/>
  <c r="ALT63" i="8" s="1"/>
  <c r="ALC63" i="8"/>
  <c r="ALS63" i="8" s="1"/>
  <c r="ALB63" i="8"/>
  <c r="ALR63" i="8" s="1"/>
  <c r="ALA63" i="8"/>
  <c r="ALQ63" i="8" s="1"/>
  <c r="AKY63" i="8"/>
  <c r="AKX63" i="8"/>
  <c r="AKW63" i="8"/>
  <c r="AKV63" i="8"/>
  <c r="AKU63" i="8"/>
  <c r="AKT63" i="8"/>
  <c r="AKS63" i="8"/>
  <c r="AKQ63" i="8"/>
  <c r="AKP63" i="8"/>
  <c r="AKO63" i="8"/>
  <c r="AKN63" i="8"/>
  <c r="AKM63" i="8"/>
  <c r="AKL63" i="8"/>
  <c r="AKK63" i="8"/>
  <c r="AJP63" i="8"/>
  <c r="AJO63" i="8"/>
  <c r="AJN63" i="8"/>
  <c r="AJM63" i="8"/>
  <c r="AJL63" i="8"/>
  <c r="AJK63" i="8"/>
  <c r="AJJ63" i="8"/>
  <c r="AJH63" i="8"/>
  <c r="AJG63" i="8"/>
  <c r="AJF63" i="8"/>
  <c r="AJE63" i="8"/>
  <c r="AJD63" i="8"/>
  <c r="AJC63" i="8"/>
  <c r="AJB63" i="8"/>
  <c r="AIZ63" i="8"/>
  <c r="AIY63" i="8"/>
  <c r="AIX63" i="8"/>
  <c r="AIW63" i="8"/>
  <c r="AIV63" i="8"/>
  <c r="AIU63" i="8"/>
  <c r="AIT63" i="8"/>
  <c r="AIJ63" i="8"/>
  <c r="AIR63" i="8" s="1"/>
  <c r="AII63" i="8"/>
  <c r="AIQ63" i="8" s="1"/>
  <c r="AIH63" i="8"/>
  <c r="AIP63" i="8" s="1"/>
  <c r="AIG63" i="8"/>
  <c r="AIO63" i="8" s="1"/>
  <c r="AIF63" i="8"/>
  <c r="AIN63" i="8" s="1"/>
  <c r="AIE63" i="8"/>
  <c r="AIM63" i="8" s="1"/>
  <c r="AID63" i="8"/>
  <c r="AIL63" i="8" s="1"/>
  <c r="AIB63" i="8"/>
  <c r="AIA63" i="8"/>
  <c r="AHZ63" i="8"/>
  <c r="AHY63" i="8"/>
  <c r="AHX63" i="8"/>
  <c r="AHW63" i="8"/>
  <c r="AHV63" i="8"/>
  <c r="AHL63" i="8"/>
  <c r="AHT63" i="8" s="1"/>
  <c r="AHK63" i="8"/>
  <c r="AHS63" i="8" s="1"/>
  <c r="AHJ63" i="8"/>
  <c r="AHR63" i="8" s="1"/>
  <c r="AHI63" i="8"/>
  <c r="AHQ63" i="8" s="1"/>
  <c r="AHH63" i="8"/>
  <c r="AHP63" i="8" s="1"/>
  <c r="AHG63" i="8"/>
  <c r="AHO63" i="8" s="1"/>
  <c r="AHF63" i="8"/>
  <c r="AHN63" i="8" s="1"/>
  <c r="AHD63" i="8"/>
  <c r="AHC63" i="8"/>
  <c r="AHB63" i="8"/>
  <c r="AHA63" i="8"/>
  <c r="AGZ63" i="8"/>
  <c r="AGY63" i="8"/>
  <c r="AGX63" i="8"/>
  <c r="AGV63" i="8"/>
  <c r="AGU63" i="8"/>
  <c r="AGT63" i="8"/>
  <c r="AGS63" i="8"/>
  <c r="AGR63" i="8"/>
  <c r="AGQ63" i="8"/>
  <c r="AGP63" i="8"/>
  <c r="AGF63" i="8"/>
  <c r="AGN63" i="8" s="1"/>
  <c r="AGE63" i="8"/>
  <c r="AGM63" i="8" s="1"/>
  <c r="AGD63" i="8"/>
  <c r="AGL63" i="8" s="1"/>
  <c r="AGC63" i="8"/>
  <c r="AGK63" i="8" s="1"/>
  <c r="AGB63" i="8"/>
  <c r="AGJ63" i="8" s="1"/>
  <c r="AGA63" i="8"/>
  <c r="AGI63" i="8" s="1"/>
  <c r="AFZ63" i="8"/>
  <c r="AGH63" i="8" s="1"/>
  <c r="AFX63" i="8"/>
  <c r="AFW63" i="8"/>
  <c r="AFV63" i="8"/>
  <c r="AFU63" i="8"/>
  <c r="AFT63" i="8"/>
  <c r="AFS63" i="8"/>
  <c r="AFR63" i="8"/>
  <c r="AFP63" i="8"/>
  <c r="AFO63" i="8"/>
  <c r="AFN63" i="8"/>
  <c r="AFM63" i="8"/>
  <c r="AFL63" i="8"/>
  <c r="AFK63" i="8"/>
  <c r="AFJ63" i="8"/>
  <c r="YB63" i="8"/>
  <c r="ALO63" i="8" s="1"/>
  <c r="YA63" i="8"/>
  <c r="ALN63" i="8" s="1"/>
  <c r="XZ63" i="8"/>
  <c r="ALM63" i="8" s="1"/>
  <c r="XY63" i="8"/>
  <c r="ALL63" i="8" s="1"/>
  <c r="XX63" i="8"/>
  <c r="ALK63" i="8" s="1"/>
  <c r="XW63" i="8"/>
  <c r="ALJ63" i="8" s="1"/>
  <c r="XV63" i="8"/>
  <c r="ALI63" i="8" s="1"/>
  <c r="W63" i="8"/>
  <c r="AQK62" i="8"/>
  <c r="AQS62" i="8" s="1"/>
  <c r="AQJ62" i="8"/>
  <c r="AQR62" i="8" s="1"/>
  <c r="AQI62" i="8"/>
  <c r="AQQ62" i="8" s="1"/>
  <c r="AQH62" i="8"/>
  <c r="AQP62" i="8" s="1"/>
  <c r="AQG62" i="8"/>
  <c r="AQO62" i="8" s="1"/>
  <c r="AQF62" i="8"/>
  <c r="AQN62" i="8" s="1"/>
  <c r="AQE62" i="8"/>
  <c r="AQM62" i="8" s="1"/>
  <c r="ANO62" i="8"/>
  <c r="ARA62" i="8" s="1"/>
  <c r="ANN62" i="8"/>
  <c r="AQZ62" i="8" s="1"/>
  <c r="ANM62" i="8"/>
  <c r="AQY62" i="8" s="1"/>
  <c r="ANL62" i="8"/>
  <c r="AQX62" i="8" s="1"/>
  <c r="ANK62" i="8"/>
  <c r="AQW62" i="8" s="1"/>
  <c r="ANJ62" i="8"/>
  <c r="AQV62" i="8" s="1"/>
  <c r="ANI62" i="8"/>
  <c r="AQU62" i="8" s="1"/>
  <c r="AME62" i="8"/>
  <c r="AMD62" i="8"/>
  <c r="AMC62" i="8"/>
  <c r="AMB62" i="8"/>
  <c r="AMA62" i="8"/>
  <c r="ALZ62" i="8"/>
  <c r="ALY62" i="8"/>
  <c r="ALG62" i="8"/>
  <c r="ALW62" i="8" s="1"/>
  <c r="ALF62" i="8"/>
  <c r="ALV62" i="8" s="1"/>
  <c r="ALE62" i="8"/>
  <c r="ALU62" i="8" s="1"/>
  <c r="ALD62" i="8"/>
  <c r="ALT62" i="8" s="1"/>
  <c r="ALC62" i="8"/>
  <c r="ALS62" i="8" s="1"/>
  <c r="ALB62" i="8"/>
  <c r="ALR62" i="8" s="1"/>
  <c r="ALA62" i="8"/>
  <c r="ALQ62" i="8" s="1"/>
  <c r="AKY62" i="8"/>
  <c r="AKX62" i="8"/>
  <c r="AKW62" i="8"/>
  <c r="AKV62" i="8"/>
  <c r="AKU62" i="8"/>
  <c r="AKT62" i="8"/>
  <c r="AKS62" i="8"/>
  <c r="AKQ62" i="8"/>
  <c r="AKP62" i="8"/>
  <c r="AKO62" i="8"/>
  <c r="AKN62" i="8"/>
  <c r="AKM62" i="8"/>
  <c r="AKL62" i="8"/>
  <c r="AKK62" i="8"/>
  <c r="AJP62" i="8"/>
  <c r="AJO62" i="8"/>
  <c r="AJN62" i="8"/>
  <c r="AJM62" i="8"/>
  <c r="AJL62" i="8"/>
  <c r="AJK62" i="8"/>
  <c r="AJJ62" i="8"/>
  <c r="AJH62" i="8"/>
  <c r="AJG62" i="8"/>
  <c r="AJF62" i="8"/>
  <c r="AJE62" i="8"/>
  <c r="AJD62" i="8"/>
  <c r="AJC62" i="8"/>
  <c r="AJB62" i="8"/>
  <c r="AIZ62" i="8"/>
  <c r="AIY62" i="8"/>
  <c r="AIX62" i="8"/>
  <c r="AIW62" i="8"/>
  <c r="AIV62" i="8"/>
  <c r="AIU62" i="8"/>
  <c r="AIT62" i="8"/>
  <c r="AIJ62" i="8"/>
  <c r="AIR62" i="8" s="1"/>
  <c r="AII62" i="8"/>
  <c r="AIQ62" i="8" s="1"/>
  <c r="AIH62" i="8"/>
  <c r="AIP62" i="8" s="1"/>
  <c r="AIG62" i="8"/>
  <c r="AIO62" i="8" s="1"/>
  <c r="AIF62" i="8"/>
  <c r="AIN62" i="8" s="1"/>
  <c r="AIE62" i="8"/>
  <c r="AIM62" i="8" s="1"/>
  <c r="AID62" i="8"/>
  <c r="AIL62" i="8" s="1"/>
  <c r="AIB62" i="8"/>
  <c r="AIA62" i="8"/>
  <c r="AHZ62" i="8"/>
  <c r="AHY62" i="8"/>
  <c r="AHX62" i="8"/>
  <c r="AHW62" i="8"/>
  <c r="AHV62" i="8"/>
  <c r="AHL62" i="8"/>
  <c r="AHT62" i="8" s="1"/>
  <c r="AHK62" i="8"/>
  <c r="AHS62" i="8" s="1"/>
  <c r="AHJ62" i="8"/>
  <c r="AHR62" i="8" s="1"/>
  <c r="AHI62" i="8"/>
  <c r="AHQ62" i="8" s="1"/>
  <c r="AHH62" i="8"/>
  <c r="AHP62" i="8" s="1"/>
  <c r="AHG62" i="8"/>
  <c r="AHO62" i="8" s="1"/>
  <c r="AHF62" i="8"/>
  <c r="AHN62" i="8" s="1"/>
  <c r="AHD62" i="8"/>
  <c r="AHC62" i="8"/>
  <c r="AHB62" i="8"/>
  <c r="AHA62" i="8"/>
  <c r="AGZ62" i="8"/>
  <c r="AGY62" i="8"/>
  <c r="AGX62" i="8"/>
  <c r="AGV62" i="8"/>
  <c r="AGU62" i="8"/>
  <c r="AGT62" i="8"/>
  <c r="AGS62" i="8"/>
  <c r="AGR62" i="8"/>
  <c r="AGQ62" i="8"/>
  <c r="AGP62" i="8"/>
  <c r="AGF62" i="8"/>
  <c r="AGN62" i="8" s="1"/>
  <c r="AGE62" i="8"/>
  <c r="AGM62" i="8" s="1"/>
  <c r="AGD62" i="8"/>
  <c r="AGL62" i="8" s="1"/>
  <c r="AGC62" i="8"/>
  <c r="AGK62" i="8" s="1"/>
  <c r="AGB62" i="8"/>
  <c r="AGJ62" i="8" s="1"/>
  <c r="AGA62" i="8"/>
  <c r="AGI62" i="8" s="1"/>
  <c r="AFZ62" i="8"/>
  <c r="AGH62" i="8" s="1"/>
  <c r="AFX62" i="8"/>
  <c r="AFW62" i="8"/>
  <c r="AFV62" i="8"/>
  <c r="AFU62" i="8"/>
  <c r="AFT62" i="8"/>
  <c r="AFS62" i="8"/>
  <c r="AFR62" i="8"/>
  <c r="AFP62" i="8"/>
  <c r="AFO62" i="8"/>
  <c r="AFN62" i="8"/>
  <c r="AFM62" i="8"/>
  <c r="AFL62" i="8"/>
  <c r="AFK62" i="8"/>
  <c r="AFJ62" i="8"/>
  <c r="YB62" i="8"/>
  <c r="YA62" i="8"/>
  <c r="ALN62" i="8" s="1"/>
  <c r="XZ62" i="8"/>
  <c r="ALM62" i="8" s="1"/>
  <c r="ALO62" i="8" s="1"/>
  <c r="XY62" i="8"/>
  <c r="ALL62" i="8" s="1"/>
  <c r="XX62" i="8"/>
  <c r="ALK62" i="8" s="1"/>
  <c r="XW62" i="8"/>
  <c r="ALJ62" i="8" s="1"/>
  <c r="XV62" i="8"/>
  <c r="ALI62" i="8" s="1"/>
  <c r="W62" i="8"/>
  <c r="AQK61" i="8"/>
  <c r="AQS61" i="8" s="1"/>
  <c r="AQJ61" i="8"/>
  <c r="AQR61" i="8" s="1"/>
  <c r="AQI61" i="8"/>
  <c r="AQQ61" i="8" s="1"/>
  <c r="AQH61" i="8"/>
  <c r="AQP61" i="8" s="1"/>
  <c r="AQG61" i="8"/>
  <c r="AQO61" i="8" s="1"/>
  <c r="AQF61" i="8"/>
  <c r="AQN61" i="8" s="1"/>
  <c r="AQE61" i="8"/>
  <c r="AQM61" i="8" s="1"/>
  <c r="ANO61" i="8"/>
  <c r="ARA61" i="8" s="1"/>
  <c r="ANN61" i="8"/>
  <c r="AQZ61" i="8" s="1"/>
  <c r="ANM61" i="8"/>
  <c r="AQY61" i="8" s="1"/>
  <c r="ANL61" i="8"/>
  <c r="AQX61" i="8" s="1"/>
  <c r="ANK61" i="8"/>
  <c r="AQW61" i="8" s="1"/>
  <c r="ANJ61" i="8"/>
  <c r="AQV61" i="8" s="1"/>
  <c r="ANI61" i="8"/>
  <c r="AQU61" i="8" s="1"/>
  <c r="AME61" i="8"/>
  <c r="AMD61" i="8"/>
  <c r="AMC61" i="8"/>
  <c r="AMB61" i="8"/>
  <c r="AMA61" i="8"/>
  <c r="ALZ61" i="8"/>
  <c r="ALY61" i="8"/>
  <c r="ALG61" i="8"/>
  <c r="ALW61" i="8" s="1"/>
  <c r="ALF61" i="8"/>
  <c r="ALV61" i="8" s="1"/>
  <c r="ALE61" i="8"/>
  <c r="ALU61" i="8" s="1"/>
  <c r="ALD61" i="8"/>
  <c r="ALT61" i="8" s="1"/>
  <c r="ALC61" i="8"/>
  <c r="ALS61" i="8" s="1"/>
  <c r="ALB61" i="8"/>
  <c r="ALR61" i="8" s="1"/>
  <c r="ALA61" i="8"/>
  <c r="ALQ61" i="8" s="1"/>
  <c r="AKY61" i="8"/>
  <c r="AKX61" i="8"/>
  <c r="AKW61" i="8"/>
  <c r="AKV61" i="8"/>
  <c r="AKU61" i="8"/>
  <c r="AKT61" i="8"/>
  <c r="AKS61" i="8"/>
  <c r="AKQ61" i="8"/>
  <c r="AKP61" i="8"/>
  <c r="AKO61" i="8"/>
  <c r="AKN61" i="8"/>
  <c r="AKM61" i="8"/>
  <c r="AKL61" i="8"/>
  <c r="AKK61" i="8"/>
  <c r="AJP61" i="8"/>
  <c r="AJO61" i="8"/>
  <c r="AJN61" i="8"/>
  <c r="AJM61" i="8"/>
  <c r="AJL61" i="8"/>
  <c r="AJK61" i="8"/>
  <c r="AJJ61" i="8"/>
  <c r="AJH61" i="8"/>
  <c r="AJG61" i="8"/>
  <c r="AJF61" i="8"/>
  <c r="AJE61" i="8"/>
  <c r="AJD61" i="8"/>
  <c r="AJC61" i="8"/>
  <c r="AJB61" i="8"/>
  <c r="AIZ61" i="8"/>
  <c r="AIY61" i="8"/>
  <c r="AIX61" i="8"/>
  <c r="AIW61" i="8"/>
  <c r="AIV61" i="8"/>
  <c r="AIU61" i="8"/>
  <c r="AIT61" i="8"/>
  <c r="AIJ61" i="8"/>
  <c r="AIR61" i="8" s="1"/>
  <c r="AII61" i="8"/>
  <c r="AIQ61" i="8" s="1"/>
  <c r="AIH61" i="8"/>
  <c r="AIP61" i="8" s="1"/>
  <c r="AIG61" i="8"/>
  <c r="AIO61" i="8" s="1"/>
  <c r="AIF61" i="8"/>
  <c r="AIN61" i="8" s="1"/>
  <c r="AIE61" i="8"/>
  <c r="AIM61" i="8" s="1"/>
  <c r="AID61" i="8"/>
  <c r="AIL61" i="8" s="1"/>
  <c r="AIB61" i="8"/>
  <c r="AIA61" i="8"/>
  <c r="AHZ61" i="8"/>
  <c r="AHY61" i="8"/>
  <c r="AHX61" i="8"/>
  <c r="AHW61" i="8"/>
  <c r="AHV61" i="8"/>
  <c r="AHL61" i="8"/>
  <c r="AHT61" i="8" s="1"/>
  <c r="AHK61" i="8"/>
  <c r="AHS61" i="8" s="1"/>
  <c r="AHJ61" i="8"/>
  <c r="AHR61" i="8" s="1"/>
  <c r="AHI61" i="8"/>
  <c r="AHQ61" i="8" s="1"/>
  <c r="AHH61" i="8"/>
  <c r="AHP61" i="8" s="1"/>
  <c r="AHG61" i="8"/>
  <c r="AHO61" i="8" s="1"/>
  <c r="AHF61" i="8"/>
  <c r="AHN61" i="8" s="1"/>
  <c r="AHD61" i="8"/>
  <c r="AHC61" i="8"/>
  <c r="AHB61" i="8"/>
  <c r="AHA61" i="8"/>
  <c r="AGZ61" i="8"/>
  <c r="AGY61" i="8"/>
  <c r="AGX61" i="8"/>
  <c r="AGV61" i="8"/>
  <c r="AGU61" i="8"/>
  <c r="AGT61" i="8"/>
  <c r="AGS61" i="8"/>
  <c r="AGR61" i="8"/>
  <c r="AGQ61" i="8"/>
  <c r="AGP61" i="8"/>
  <c r="AGF61" i="8"/>
  <c r="AGN61" i="8" s="1"/>
  <c r="AGE61" i="8"/>
  <c r="AGM61" i="8" s="1"/>
  <c r="AGD61" i="8"/>
  <c r="AGL61" i="8" s="1"/>
  <c r="AGC61" i="8"/>
  <c r="AGK61" i="8" s="1"/>
  <c r="AGB61" i="8"/>
  <c r="AGJ61" i="8" s="1"/>
  <c r="AGA61" i="8"/>
  <c r="AGI61" i="8" s="1"/>
  <c r="AFZ61" i="8"/>
  <c r="AGH61" i="8" s="1"/>
  <c r="AFX61" i="8"/>
  <c r="AFW61" i="8"/>
  <c r="AFV61" i="8"/>
  <c r="AFU61" i="8"/>
  <c r="AFT61" i="8"/>
  <c r="AFS61" i="8"/>
  <c r="AFR61" i="8"/>
  <c r="AFP61" i="8"/>
  <c r="AFO61" i="8"/>
  <c r="AFN61" i="8"/>
  <c r="AFM61" i="8"/>
  <c r="AFL61" i="8"/>
  <c r="AFK61" i="8"/>
  <c r="AFJ61" i="8"/>
  <c r="YB61" i="8"/>
  <c r="ALO61" i="8" s="1"/>
  <c r="YA61" i="8"/>
  <c r="ALN61" i="8" s="1"/>
  <c r="XZ61" i="8"/>
  <c r="ALM61" i="8" s="1"/>
  <c r="XY61" i="8"/>
  <c r="ALL61" i="8" s="1"/>
  <c r="XX61" i="8"/>
  <c r="ALK61" i="8" s="1"/>
  <c r="XW61" i="8"/>
  <c r="ALJ61" i="8" s="1"/>
  <c r="XV61" i="8"/>
  <c r="ALI61" i="8" s="1"/>
  <c r="W61" i="8"/>
  <c r="AQK60" i="8"/>
  <c r="AQS60" i="8" s="1"/>
  <c r="AQJ60" i="8"/>
  <c r="AQR60" i="8" s="1"/>
  <c r="AQI60" i="8"/>
  <c r="AQQ60" i="8" s="1"/>
  <c r="AQH60" i="8"/>
  <c r="AQP60" i="8" s="1"/>
  <c r="AQG60" i="8"/>
  <c r="AQO60" i="8" s="1"/>
  <c r="AQF60" i="8"/>
  <c r="AQN60" i="8" s="1"/>
  <c r="AQE60" i="8"/>
  <c r="AQM60" i="8" s="1"/>
  <c r="ANO60" i="8"/>
  <c r="ARA60" i="8" s="1"/>
  <c r="ANN60" i="8"/>
  <c r="AQZ60" i="8" s="1"/>
  <c r="ANM60" i="8"/>
  <c r="AQY60" i="8" s="1"/>
  <c r="ANL60" i="8"/>
  <c r="AQX60" i="8" s="1"/>
  <c r="ANK60" i="8"/>
  <c r="AQW60" i="8" s="1"/>
  <c r="ANJ60" i="8"/>
  <c r="AQV60" i="8" s="1"/>
  <c r="ANI60" i="8"/>
  <c r="AQU60" i="8" s="1"/>
  <c r="AME60" i="8"/>
  <c r="AMD60" i="8"/>
  <c r="AMC60" i="8"/>
  <c r="AMB60" i="8"/>
  <c r="AMA60" i="8"/>
  <c r="ALZ60" i="8"/>
  <c r="ALY60" i="8"/>
  <c r="ALG60" i="8"/>
  <c r="ALW60" i="8" s="1"/>
  <c r="ALF60" i="8"/>
  <c r="ALV60" i="8" s="1"/>
  <c r="ALE60" i="8"/>
  <c r="ALU60" i="8" s="1"/>
  <c r="ALD60" i="8"/>
  <c r="ALT60" i="8" s="1"/>
  <c r="ALC60" i="8"/>
  <c r="ALS60" i="8" s="1"/>
  <c r="ALB60" i="8"/>
  <c r="ALR60" i="8" s="1"/>
  <c r="ALA60" i="8"/>
  <c r="ALQ60" i="8" s="1"/>
  <c r="AKY60" i="8"/>
  <c r="AKX60" i="8"/>
  <c r="AKW60" i="8"/>
  <c r="AKV60" i="8"/>
  <c r="AKU60" i="8"/>
  <c r="AKT60" i="8"/>
  <c r="AKS60" i="8"/>
  <c r="AKQ60" i="8"/>
  <c r="AKP60" i="8"/>
  <c r="AKO60" i="8"/>
  <c r="AKN60" i="8"/>
  <c r="AKM60" i="8"/>
  <c r="AKL60" i="8"/>
  <c r="AKK60" i="8"/>
  <c r="AJP60" i="8"/>
  <c r="AJO60" i="8"/>
  <c r="AJN60" i="8"/>
  <c r="AJM60" i="8"/>
  <c r="AJL60" i="8"/>
  <c r="AJK60" i="8"/>
  <c r="AJJ60" i="8"/>
  <c r="AJH60" i="8"/>
  <c r="AJG60" i="8"/>
  <c r="AJF60" i="8"/>
  <c r="AJE60" i="8"/>
  <c r="AJD60" i="8"/>
  <c r="AJC60" i="8"/>
  <c r="AJB60" i="8"/>
  <c r="AIZ60" i="8"/>
  <c r="AIY60" i="8"/>
  <c r="AIX60" i="8"/>
  <c r="AIW60" i="8"/>
  <c r="AIV60" i="8"/>
  <c r="AIU60" i="8"/>
  <c r="AIT60" i="8"/>
  <c r="AIJ60" i="8"/>
  <c r="AIR60" i="8" s="1"/>
  <c r="AII60" i="8"/>
  <c r="AIQ60" i="8" s="1"/>
  <c r="AIH60" i="8"/>
  <c r="AIP60" i="8" s="1"/>
  <c r="AIG60" i="8"/>
  <c r="AIO60" i="8" s="1"/>
  <c r="AIF60" i="8"/>
  <c r="AIN60" i="8" s="1"/>
  <c r="AIE60" i="8"/>
  <c r="AIM60" i="8" s="1"/>
  <c r="AID60" i="8"/>
  <c r="AIL60" i="8" s="1"/>
  <c r="AIB60" i="8"/>
  <c r="AIA60" i="8"/>
  <c r="AHZ60" i="8"/>
  <c r="AHY60" i="8"/>
  <c r="AHX60" i="8"/>
  <c r="AHW60" i="8"/>
  <c r="AHV60" i="8"/>
  <c r="AHL60" i="8"/>
  <c r="AHT60" i="8" s="1"/>
  <c r="AHK60" i="8"/>
  <c r="AHS60" i="8" s="1"/>
  <c r="AHJ60" i="8"/>
  <c r="AHR60" i="8" s="1"/>
  <c r="AHI60" i="8"/>
  <c r="AHQ60" i="8" s="1"/>
  <c r="AHH60" i="8"/>
  <c r="AHP60" i="8" s="1"/>
  <c r="AHG60" i="8"/>
  <c r="AHO60" i="8" s="1"/>
  <c r="AHF60" i="8"/>
  <c r="AHN60" i="8" s="1"/>
  <c r="AHD60" i="8"/>
  <c r="AHC60" i="8"/>
  <c r="AHB60" i="8"/>
  <c r="AHA60" i="8"/>
  <c r="AGZ60" i="8"/>
  <c r="AGY60" i="8"/>
  <c r="AGX60" i="8"/>
  <c r="AGV60" i="8"/>
  <c r="AGU60" i="8"/>
  <c r="AGT60" i="8"/>
  <c r="AGS60" i="8"/>
  <c r="AGR60" i="8"/>
  <c r="AGQ60" i="8"/>
  <c r="AGP60" i="8"/>
  <c r="AGF60" i="8"/>
  <c r="AGN60" i="8" s="1"/>
  <c r="AGE60" i="8"/>
  <c r="AGM60" i="8" s="1"/>
  <c r="AGD60" i="8"/>
  <c r="AGL60" i="8" s="1"/>
  <c r="AGC60" i="8"/>
  <c r="AGK60" i="8" s="1"/>
  <c r="AGB60" i="8"/>
  <c r="AGJ60" i="8" s="1"/>
  <c r="AGA60" i="8"/>
  <c r="AGI60" i="8" s="1"/>
  <c r="AFZ60" i="8"/>
  <c r="AGH60" i="8" s="1"/>
  <c r="AFX60" i="8"/>
  <c r="AFW60" i="8"/>
  <c r="AFV60" i="8"/>
  <c r="AFU60" i="8"/>
  <c r="AFT60" i="8"/>
  <c r="AFS60" i="8"/>
  <c r="AFR60" i="8"/>
  <c r="AFP60" i="8"/>
  <c r="AFO60" i="8"/>
  <c r="AFN60" i="8"/>
  <c r="AFM60" i="8"/>
  <c r="AFL60" i="8"/>
  <c r="AFK60" i="8"/>
  <c r="AFJ60" i="8"/>
  <c r="YB60" i="8"/>
  <c r="ALO60" i="8" s="1"/>
  <c r="YA60" i="8"/>
  <c r="ALN60" i="8" s="1"/>
  <c r="XZ60" i="8"/>
  <c r="ALM60" i="8" s="1"/>
  <c r="XY60" i="8"/>
  <c r="ALL60" i="8" s="1"/>
  <c r="XX60" i="8"/>
  <c r="ALK60" i="8" s="1"/>
  <c r="XW60" i="8"/>
  <c r="ALJ60" i="8" s="1"/>
  <c r="XV60" i="8"/>
  <c r="ALI60" i="8" s="1"/>
  <c r="W60" i="8"/>
  <c r="AQK59" i="8"/>
  <c r="AQS59" i="8" s="1"/>
  <c r="AQJ59" i="8"/>
  <c r="AQR59" i="8" s="1"/>
  <c r="AQI59" i="8"/>
  <c r="AQQ59" i="8" s="1"/>
  <c r="AQH59" i="8"/>
  <c r="AQP59" i="8" s="1"/>
  <c r="AQG59" i="8"/>
  <c r="AQO59" i="8" s="1"/>
  <c r="AQF59" i="8"/>
  <c r="AQN59" i="8" s="1"/>
  <c r="AQE59" i="8"/>
  <c r="AQM59" i="8" s="1"/>
  <c r="ANO59" i="8"/>
  <c r="ARA59" i="8" s="1"/>
  <c r="ANN59" i="8"/>
  <c r="AQZ59" i="8" s="1"/>
  <c r="ANM59" i="8"/>
  <c r="AQY59" i="8" s="1"/>
  <c r="ANL59" i="8"/>
  <c r="AQX59" i="8" s="1"/>
  <c r="ANK59" i="8"/>
  <c r="AQW59" i="8" s="1"/>
  <c r="ANJ59" i="8"/>
  <c r="AQV59" i="8" s="1"/>
  <c r="ANI59" i="8"/>
  <c r="AQU59" i="8" s="1"/>
  <c r="AME59" i="8"/>
  <c r="AMD59" i="8"/>
  <c r="AMC59" i="8"/>
  <c r="AMB59" i="8"/>
  <c r="AMA59" i="8"/>
  <c r="ALZ59" i="8"/>
  <c r="ALY59" i="8"/>
  <c r="ALG59" i="8"/>
  <c r="ALW59" i="8" s="1"/>
  <c r="ALF59" i="8"/>
  <c r="ALV59" i="8" s="1"/>
  <c r="ALE59" i="8"/>
  <c r="ALU59" i="8" s="1"/>
  <c r="ALD59" i="8"/>
  <c r="ALT59" i="8" s="1"/>
  <c r="ALC59" i="8"/>
  <c r="ALS59" i="8" s="1"/>
  <c r="ALB59" i="8"/>
  <c r="ALR59" i="8" s="1"/>
  <c r="ALA59" i="8"/>
  <c r="ALQ59" i="8" s="1"/>
  <c r="AKY59" i="8"/>
  <c r="AKX59" i="8"/>
  <c r="AKW59" i="8"/>
  <c r="AKV59" i="8"/>
  <c r="AKU59" i="8"/>
  <c r="AKT59" i="8"/>
  <c r="AKS59" i="8"/>
  <c r="AKQ59" i="8"/>
  <c r="AKP59" i="8"/>
  <c r="AKO59" i="8"/>
  <c r="AKN59" i="8"/>
  <c r="AKM59" i="8"/>
  <c r="AKL59" i="8"/>
  <c r="AKK59" i="8"/>
  <c r="AJP59" i="8"/>
  <c r="AJO59" i="8"/>
  <c r="AJN59" i="8"/>
  <c r="AJM59" i="8"/>
  <c r="AJL59" i="8"/>
  <c r="AJK59" i="8"/>
  <c r="AJJ59" i="8"/>
  <c r="AJH59" i="8"/>
  <c r="AJG59" i="8"/>
  <c r="AJF59" i="8"/>
  <c r="AJE59" i="8"/>
  <c r="AJD59" i="8"/>
  <c r="AJC59" i="8"/>
  <c r="AJB59" i="8"/>
  <c r="AIZ59" i="8"/>
  <c r="AIY59" i="8"/>
  <c r="AIX59" i="8"/>
  <c r="AIW59" i="8"/>
  <c r="AIV59" i="8"/>
  <c r="AIU59" i="8"/>
  <c r="AIT59" i="8"/>
  <c r="AIJ59" i="8"/>
  <c r="AIR59" i="8" s="1"/>
  <c r="AII59" i="8"/>
  <c r="AIQ59" i="8" s="1"/>
  <c r="AIH59" i="8"/>
  <c r="AIP59" i="8" s="1"/>
  <c r="AIG59" i="8"/>
  <c r="AIO59" i="8" s="1"/>
  <c r="AIF59" i="8"/>
  <c r="AIN59" i="8" s="1"/>
  <c r="AIE59" i="8"/>
  <c r="AIM59" i="8" s="1"/>
  <c r="AID59" i="8"/>
  <c r="AIL59" i="8" s="1"/>
  <c r="AIB59" i="8"/>
  <c r="AIA59" i="8"/>
  <c r="AHZ59" i="8"/>
  <c r="AHY59" i="8"/>
  <c r="AHX59" i="8"/>
  <c r="AHW59" i="8"/>
  <c r="AHV59" i="8"/>
  <c r="AHL59" i="8"/>
  <c r="AHT59" i="8" s="1"/>
  <c r="AHK59" i="8"/>
  <c r="AHS59" i="8" s="1"/>
  <c r="AHJ59" i="8"/>
  <c r="AHR59" i="8" s="1"/>
  <c r="AHI59" i="8"/>
  <c r="AHQ59" i="8" s="1"/>
  <c r="AHH59" i="8"/>
  <c r="AHP59" i="8" s="1"/>
  <c r="AHG59" i="8"/>
  <c r="AHO59" i="8" s="1"/>
  <c r="AHF59" i="8"/>
  <c r="AHN59" i="8" s="1"/>
  <c r="AHD59" i="8"/>
  <c r="AHC59" i="8"/>
  <c r="AHB59" i="8"/>
  <c r="AHA59" i="8"/>
  <c r="AGZ59" i="8"/>
  <c r="AGY59" i="8"/>
  <c r="AGX59" i="8"/>
  <c r="AGV59" i="8"/>
  <c r="AGU59" i="8"/>
  <c r="AGT59" i="8"/>
  <c r="AGS59" i="8"/>
  <c r="AGR59" i="8"/>
  <c r="AGQ59" i="8"/>
  <c r="AGP59" i="8"/>
  <c r="AGF59" i="8"/>
  <c r="AGN59" i="8" s="1"/>
  <c r="AGE59" i="8"/>
  <c r="AGM59" i="8" s="1"/>
  <c r="AGD59" i="8"/>
  <c r="AGL59" i="8" s="1"/>
  <c r="AGC59" i="8"/>
  <c r="AGK59" i="8" s="1"/>
  <c r="AGB59" i="8"/>
  <c r="AGJ59" i="8" s="1"/>
  <c r="AGA59" i="8"/>
  <c r="AGI59" i="8" s="1"/>
  <c r="AFZ59" i="8"/>
  <c r="AGH59" i="8" s="1"/>
  <c r="AFX59" i="8"/>
  <c r="AFW59" i="8"/>
  <c r="AFV59" i="8"/>
  <c r="AFU59" i="8"/>
  <c r="AFT59" i="8"/>
  <c r="AFS59" i="8"/>
  <c r="AFR59" i="8"/>
  <c r="AFP59" i="8"/>
  <c r="AFO59" i="8"/>
  <c r="AFN59" i="8"/>
  <c r="AFM59" i="8"/>
  <c r="AFL59" i="8"/>
  <c r="AFK59" i="8"/>
  <c r="AFJ59" i="8"/>
  <c r="YB59" i="8"/>
  <c r="ALO59" i="8" s="1"/>
  <c r="YA59" i="8"/>
  <c r="ALN59" i="8" s="1"/>
  <c r="XZ59" i="8"/>
  <c r="ALM59" i="8" s="1"/>
  <c r="XY59" i="8"/>
  <c r="ALL59" i="8" s="1"/>
  <c r="XX59" i="8"/>
  <c r="ALK59" i="8" s="1"/>
  <c r="XW59" i="8"/>
  <c r="ALJ59" i="8" s="1"/>
  <c r="XV59" i="8"/>
  <c r="ALI59" i="8" s="1"/>
  <c r="W59" i="8"/>
  <c r="AQK58" i="8"/>
  <c r="AQS58" i="8" s="1"/>
  <c r="AQJ58" i="8"/>
  <c r="AQR58" i="8" s="1"/>
  <c r="AQI58" i="8"/>
  <c r="AQQ58" i="8" s="1"/>
  <c r="AQH58" i="8"/>
  <c r="AQP58" i="8" s="1"/>
  <c r="AQG58" i="8"/>
  <c r="AQO58" i="8" s="1"/>
  <c r="AQF58" i="8"/>
  <c r="AQN58" i="8" s="1"/>
  <c r="AQE58" i="8"/>
  <c r="AQM58" i="8" s="1"/>
  <c r="ANO58" i="8"/>
  <c r="ARA58" i="8" s="1"/>
  <c r="ANN58" i="8"/>
  <c r="AQZ58" i="8" s="1"/>
  <c r="ANM58" i="8"/>
  <c r="AQY58" i="8" s="1"/>
  <c r="ANL58" i="8"/>
  <c r="AQX58" i="8" s="1"/>
  <c r="ANK58" i="8"/>
  <c r="AQW58" i="8" s="1"/>
  <c r="ANJ58" i="8"/>
  <c r="AQV58" i="8" s="1"/>
  <c r="ANI58" i="8"/>
  <c r="AQU58" i="8" s="1"/>
  <c r="AME58" i="8"/>
  <c r="AMD58" i="8"/>
  <c r="AMC58" i="8"/>
  <c r="AMB58" i="8"/>
  <c r="AMA58" i="8"/>
  <c r="ALZ58" i="8"/>
  <c r="ALY58" i="8"/>
  <c r="ALG58" i="8"/>
  <c r="ALW58" i="8" s="1"/>
  <c r="ALF58" i="8"/>
  <c r="ALV58" i="8" s="1"/>
  <c r="ALE58" i="8"/>
  <c r="ALU58" i="8" s="1"/>
  <c r="ALD58" i="8"/>
  <c r="ALT58" i="8" s="1"/>
  <c r="ALC58" i="8"/>
  <c r="ALS58" i="8" s="1"/>
  <c r="ALB58" i="8"/>
  <c r="ALR58" i="8" s="1"/>
  <c r="ALA58" i="8"/>
  <c r="ALQ58" i="8" s="1"/>
  <c r="AKY58" i="8"/>
  <c r="AKX58" i="8"/>
  <c r="AKW58" i="8"/>
  <c r="AKV58" i="8"/>
  <c r="AKU58" i="8"/>
  <c r="AKT58" i="8"/>
  <c r="AKS58" i="8"/>
  <c r="AKQ58" i="8"/>
  <c r="AKP58" i="8"/>
  <c r="AKO58" i="8"/>
  <c r="AKN58" i="8"/>
  <c r="AKM58" i="8"/>
  <c r="AKL58" i="8"/>
  <c r="AKK58" i="8"/>
  <c r="AJP58" i="8"/>
  <c r="AJO58" i="8"/>
  <c r="AJN58" i="8"/>
  <c r="AJM58" i="8"/>
  <c r="AJL58" i="8"/>
  <c r="AJK58" i="8"/>
  <c r="AJJ58" i="8"/>
  <c r="AJH58" i="8"/>
  <c r="AJG58" i="8"/>
  <c r="AJF58" i="8"/>
  <c r="AJE58" i="8"/>
  <c r="AJD58" i="8"/>
  <c r="AJC58" i="8"/>
  <c r="AJB58" i="8"/>
  <c r="AIZ58" i="8"/>
  <c r="AIY58" i="8"/>
  <c r="AIX58" i="8"/>
  <c r="AIW58" i="8"/>
  <c r="AIV58" i="8"/>
  <c r="AIU58" i="8"/>
  <c r="AIT58" i="8"/>
  <c r="AIJ58" i="8"/>
  <c r="AIR58" i="8" s="1"/>
  <c r="AII58" i="8"/>
  <c r="AIQ58" i="8" s="1"/>
  <c r="AIH58" i="8"/>
  <c r="AIP58" i="8" s="1"/>
  <c r="AIG58" i="8"/>
  <c r="AIO58" i="8" s="1"/>
  <c r="AIF58" i="8"/>
  <c r="AIN58" i="8" s="1"/>
  <c r="AIE58" i="8"/>
  <c r="AIM58" i="8" s="1"/>
  <c r="AID58" i="8"/>
  <c r="AIL58" i="8" s="1"/>
  <c r="AIB58" i="8"/>
  <c r="AIA58" i="8"/>
  <c r="AHZ58" i="8"/>
  <c r="AHY58" i="8"/>
  <c r="AHX58" i="8"/>
  <c r="AHW58" i="8"/>
  <c r="AHV58" i="8"/>
  <c r="AHL58" i="8"/>
  <c r="AHT58" i="8" s="1"/>
  <c r="AHK58" i="8"/>
  <c r="AHS58" i="8" s="1"/>
  <c r="AHJ58" i="8"/>
  <c r="AHR58" i="8" s="1"/>
  <c r="AHI58" i="8"/>
  <c r="AHQ58" i="8" s="1"/>
  <c r="AHH58" i="8"/>
  <c r="AHP58" i="8" s="1"/>
  <c r="AHG58" i="8"/>
  <c r="AHO58" i="8" s="1"/>
  <c r="AHF58" i="8"/>
  <c r="AHN58" i="8" s="1"/>
  <c r="AHD58" i="8"/>
  <c r="AHC58" i="8"/>
  <c r="AHB58" i="8"/>
  <c r="AHA58" i="8"/>
  <c r="AGZ58" i="8"/>
  <c r="AGY58" i="8"/>
  <c r="AGX58" i="8"/>
  <c r="AGV58" i="8"/>
  <c r="AGU58" i="8"/>
  <c r="AGT58" i="8"/>
  <c r="AGS58" i="8"/>
  <c r="AGR58" i="8"/>
  <c r="AGQ58" i="8"/>
  <c r="AGP58" i="8"/>
  <c r="AGF58" i="8"/>
  <c r="AGN58" i="8" s="1"/>
  <c r="AGE58" i="8"/>
  <c r="AGM58" i="8" s="1"/>
  <c r="AGD58" i="8"/>
  <c r="AGL58" i="8" s="1"/>
  <c r="AGC58" i="8"/>
  <c r="AGK58" i="8" s="1"/>
  <c r="AGB58" i="8"/>
  <c r="AGJ58" i="8" s="1"/>
  <c r="AGA58" i="8"/>
  <c r="AGI58" i="8" s="1"/>
  <c r="AFZ58" i="8"/>
  <c r="AGH58" i="8" s="1"/>
  <c r="AFX58" i="8"/>
  <c r="AFW58" i="8"/>
  <c r="AFV58" i="8"/>
  <c r="AFU58" i="8"/>
  <c r="AFT58" i="8"/>
  <c r="AFS58" i="8"/>
  <c r="AFR58" i="8"/>
  <c r="AFP58" i="8"/>
  <c r="AFO58" i="8"/>
  <c r="AFN58" i="8"/>
  <c r="AFM58" i="8"/>
  <c r="AFL58" i="8"/>
  <c r="AFK58" i="8"/>
  <c r="AFJ58" i="8"/>
  <c r="YB58" i="8"/>
  <c r="ALO58" i="8" s="1"/>
  <c r="YA58" i="8"/>
  <c r="ALN58" i="8" s="1"/>
  <c r="XZ58" i="8"/>
  <c r="ALM58" i="8" s="1"/>
  <c r="XY58" i="8"/>
  <c r="ALL58" i="8" s="1"/>
  <c r="XX58" i="8"/>
  <c r="ALK58" i="8" s="1"/>
  <c r="XW58" i="8"/>
  <c r="ALJ58" i="8" s="1"/>
  <c r="XV58" i="8"/>
  <c r="ALI58" i="8" s="1"/>
  <c r="W58" i="8"/>
  <c r="AQK57" i="8"/>
  <c r="AQS57" i="8" s="1"/>
  <c r="AQJ57" i="8"/>
  <c r="AQR57" i="8" s="1"/>
  <c r="AQI57" i="8"/>
  <c r="AQQ57" i="8" s="1"/>
  <c r="AQH57" i="8"/>
  <c r="AQP57" i="8" s="1"/>
  <c r="AQG57" i="8"/>
  <c r="AQO57" i="8" s="1"/>
  <c r="AQF57" i="8"/>
  <c r="AQN57" i="8" s="1"/>
  <c r="AQE57" i="8"/>
  <c r="AQM57" i="8" s="1"/>
  <c r="ANO57" i="8"/>
  <c r="ARA57" i="8" s="1"/>
  <c r="ANN57" i="8"/>
  <c r="AQZ57" i="8" s="1"/>
  <c r="ANM57" i="8"/>
  <c r="AQY57" i="8" s="1"/>
  <c r="ANL57" i="8"/>
  <c r="AQX57" i="8" s="1"/>
  <c r="ANK57" i="8"/>
  <c r="AQW57" i="8" s="1"/>
  <c r="ANJ57" i="8"/>
  <c r="AQV57" i="8" s="1"/>
  <c r="ANI57" i="8"/>
  <c r="AQU57" i="8" s="1"/>
  <c r="AME57" i="8"/>
  <c r="AMD57" i="8"/>
  <c r="AMC57" i="8"/>
  <c r="AMB57" i="8"/>
  <c r="AMA57" i="8"/>
  <c r="ALZ57" i="8"/>
  <c r="ALY57" i="8"/>
  <c r="ALG57" i="8"/>
  <c r="ALW57" i="8" s="1"/>
  <c r="ALF57" i="8"/>
  <c r="ALV57" i="8" s="1"/>
  <c r="ALE57" i="8"/>
  <c r="ALU57" i="8" s="1"/>
  <c r="ALD57" i="8"/>
  <c r="ALT57" i="8" s="1"/>
  <c r="ALC57" i="8"/>
  <c r="ALS57" i="8" s="1"/>
  <c r="ALB57" i="8"/>
  <c r="ALR57" i="8" s="1"/>
  <c r="ALA57" i="8"/>
  <c r="ALQ57" i="8" s="1"/>
  <c r="AKY57" i="8"/>
  <c r="AKX57" i="8"/>
  <c r="AKW57" i="8"/>
  <c r="AKV57" i="8"/>
  <c r="AKU57" i="8"/>
  <c r="AKT57" i="8"/>
  <c r="AKS57" i="8"/>
  <c r="AKQ57" i="8"/>
  <c r="AKP57" i="8"/>
  <c r="AKO57" i="8"/>
  <c r="AKN57" i="8"/>
  <c r="AKM57" i="8"/>
  <c r="AKL57" i="8"/>
  <c r="AKK57" i="8"/>
  <c r="AJP57" i="8"/>
  <c r="AJO57" i="8"/>
  <c r="AJN57" i="8"/>
  <c r="AJM57" i="8"/>
  <c r="AJL57" i="8"/>
  <c r="AJK57" i="8"/>
  <c r="AJJ57" i="8"/>
  <c r="AJH57" i="8"/>
  <c r="AJG57" i="8"/>
  <c r="AJF57" i="8"/>
  <c r="AJE57" i="8"/>
  <c r="AJD57" i="8"/>
  <c r="AJC57" i="8"/>
  <c r="AJB57" i="8"/>
  <c r="AIZ57" i="8"/>
  <c r="AIY57" i="8"/>
  <c r="AIX57" i="8"/>
  <c r="AIW57" i="8"/>
  <c r="AIV57" i="8"/>
  <c r="AIU57" i="8"/>
  <c r="AIT57" i="8"/>
  <c r="AIJ57" i="8"/>
  <c r="AIR57" i="8" s="1"/>
  <c r="AII57" i="8"/>
  <c r="AIQ57" i="8" s="1"/>
  <c r="AIH57" i="8"/>
  <c r="AIP57" i="8" s="1"/>
  <c r="AIG57" i="8"/>
  <c r="AIO57" i="8" s="1"/>
  <c r="AIF57" i="8"/>
  <c r="AIN57" i="8" s="1"/>
  <c r="AIE57" i="8"/>
  <c r="AIM57" i="8" s="1"/>
  <c r="AID57" i="8"/>
  <c r="AIL57" i="8" s="1"/>
  <c r="AIB57" i="8"/>
  <c r="AIA57" i="8"/>
  <c r="AHZ57" i="8"/>
  <c r="AHY57" i="8"/>
  <c r="AHX57" i="8"/>
  <c r="AHW57" i="8"/>
  <c r="AHV57" i="8"/>
  <c r="AHL57" i="8"/>
  <c r="AHT57" i="8" s="1"/>
  <c r="AHK57" i="8"/>
  <c r="AHS57" i="8" s="1"/>
  <c r="AHJ57" i="8"/>
  <c r="AHR57" i="8" s="1"/>
  <c r="AHI57" i="8"/>
  <c r="AHQ57" i="8" s="1"/>
  <c r="AHH57" i="8"/>
  <c r="AHP57" i="8" s="1"/>
  <c r="AHG57" i="8"/>
  <c r="AHO57" i="8" s="1"/>
  <c r="AHF57" i="8"/>
  <c r="AHN57" i="8" s="1"/>
  <c r="AHD57" i="8"/>
  <c r="AHC57" i="8"/>
  <c r="AHB57" i="8"/>
  <c r="AHA57" i="8"/>
  <c r="AGZ57" i="8"/>
  <c r="AGY57" i="8"/>
  <c r="AGX57" i="8"/>
  <c r="AGV57" i="8"/>
  <c r="AGU57" i="8"/>
  <c r="AGT57" i="8"/>
  <c r="AGS57" i="8"/>
  <c r="AGR57" i="8"/>
  <c r="AGQ57" i="8"/>
  <c r="AGP57" i="8"/>
  <c r="AGF57" i="8"/>
  <c r="AGN57" i="8" s="1"/>
  <c r="AGE57" i="8"/>
  <c r="AGM57" i="8" s="1"/>
  <c r="AGD57" i="8"/>
  <c r="AGL57" i="8" s="1"/>
  <c r="AGC57" i="8"/>
  <c r="AGK57" i="8" s="1"/>
  <c r="AGB57" i="8"/>
  <c r="AGJ57" i="8" s="1"/>
  <c r="AGA57" i="8"/>
  <c r="AGI57" i="8" s="1"/>
  <c r="AFZ57" i="8"/>
  <c r="AGH57" i="8" s="1"/>
  <c r="AFX57" i="8"/>
  <c r="AFW57" i="8"/>
  <c r="AFV57" i="8"/>
  <c r="AFU57" i="8"/>
  <c r="AFT57" i="8"/>
  <c r="AFS57" i="8"/>
  <c r="AFR57" i="8"/>
  <c r="AFP57" i="8"/>
  <c r="AFO57" i="8"/>
  <c r="AFN57" i="8"/>
  <c r="AFM57" i="8"/>
  <c r="AFL57" i="8"/>
  <c r="AFK57" i="8"/>
  <c r="AFJ57" i="8"/>
  <c r="YB57" i="8"/>
  <c r="ALO57" i="8" s="1"/>
  <c r="YA57" i="8"/>
  <c r="ALN57" i="8" s="1"/>
  <c r="XZ57" i="8"/>
  <c r="ALM57" i="8" s="1"/>
  <c r="XY57" i="8"/>
  <c r="ALL57" i="8" s="1"/>
  <c r="XX57" i="8"/>
  <c r="ALK57" i="8" s="1"/>
  <c r="XW57" i="8"/>
  <c r="ALJ57" i="8" s="1"/>
  <c r="XV57" i="8"/>
  <c r="ALI57" i="8" s="1"/>
  <c r="W57" i="8"/>
  <c r="AQK56" i="8"/>
  <c r="AQS56" i="8" s="1"/>
  <c r="AQJ56" i="8"/>
  <c r="AQR56" i="8" s="1"/>
  <c r="AQI56" i="8"/>
  <c r="AQQ56" i="8" s="1"/>
  <c r="AQH56" i="8"/>
  <c r="AQP56" i="8" s="1"/>
  <c r="AQG56" i="8"/>
  <c r="AQO56" i="8" s="1"/>
  <c r="AQF56" i="8"/>
  <c r="AQN56" i="8" s="1"/>
  <c r="AQE56" i="8"/>
  <c r="AQM56" i="8" s="1"/>
  <c r="ANO56" i="8"/>
  <c r="ARA56" i="8" s="1"/>
  <c r="ANN56" i="8"/>
  <c r="AQZ56" i="8" s="1"/>
  <c r="ANM56" i="8"/>
  <c r="AQY56" i="8" s="1"/>
  <c r="ANL56" i="8"/>
  <c r="AQX56" i="8" s="1"/>
  <c r="ANK56" i="8"/>
  <c r="AQW56" i="8" s="1"/>
  <c r="ANJ56" i="8"/>
  <c r="AQV56" i="8" s="1"/>
  <c r="ANI56" i="8"/>
  <c r="AQU56" i="8" s="1"/>
  <c r="AME56" i="8"/>
  <c r="AMD56" i="8"/>
  <c r="AMC56" i="8"/>
  <c r="AMB56" i="8"/>
  <c r="AMA56" i="8"/>
  <c r="ALZ56" i="8"/>
  <c r="ALY56" i="8"/>
  <c r="ALG56" i="8"/>
  <c r="ALW56" i="8" s="1"/>
  <c r="ALF56" i="8"/>
  <c r="ALV56" i="8" s="1"/>
  <c r="ALE56" i="8"/>
  <c r="ALU56" i="8" s="1"/>
  <c r="ALD56" i="8"/>
  <c r="ALT56" i="8" s="1"/>
  <c r="ALC56" i="8"/>
  <c r="ALS56" i="8" s="1"/>
  <c r="ALB56" i="8"/>
  <c r="ALR56" i="8" s="1"/>
  <c r="ALA56" i="8"/>
  <c r="ALQ56" i="8" s="1"/>
  <c r="AKY56" i="8"/>
  <c r="AKX56" i="8"/>
  <c r="AKW56" i="8"/>
  <c r="AKV56" i="8"/>
  <c r="AKU56" i="8"/>
  <c r="AKT56" i="8"/>
  <c r="AKS56" i="8"/>
  <c r="AKQ56" i="8"/>
  <c r="AKP56" i="8"/>
  <c r="AKO56" i="8"/>
  <c r="AKN56" i="8"/>
  <c r="AKM56" i="8"/>
  <c r="AKL56" i="8"/>
  <c r="AKK56" i="8"/>
  <c r="AJP56" i="8"/>
  <c r="AJO56" i="8"/>
  <c r="AJN56" i="8"/>
  <c r="AJM56" i="8"/>
  <c r="AJL56" i="8"/>
  <c r="AJK56" i="8"/>
  <c r="AJJ56" i="8"/>
  <c r="AJH56" i="8"/>
  <c r="AJG56" i="8"/>
  <c r="AJF56" i="8"/>
  <c r="AJE56" i="8"/>
  <c r="AJD56" i="8"/>
  <c r="AJC56" i="8"/>
  <c r="AJB56" i="8"/>
  <c r="AIZ56" i="8"/>
  <c r="AIY56" i="8"/>
  <c r="AIX56" i="8"/>
  <c r="AIW56" i="8"/>
  <c r="AIV56" i="8"/>
  <c r="AIU56" i="8"/>
  <c r="AIT56" i="8"/>
  <c r="AIJ56" i="8"/>
  <c r="AIR56" i="8" s="1"/>
  <c r="AII56" i="8"/>
  <c r="AIQ56" i="8" s="1"/>
  <c r="AIH56" i="8"/>
  <c r="AIP56" i="8" s="1"/>
  <c r="AIG56" i="8"/>
  <c r="AIO56" i="8" s="1"/>
  <c r="AIF56" i="8"/>
  <c r="AIN56" i="8" s="1"/>
  <c r="AIE56" i="8"/>
  <c r="AIM56" i="8" s="1"/>
  <c r="AID56" i="8"/>
  <c r="AIL56" i="8" s="1"/>
  <c r="AIB56" i="8"/>
  <c r="AIA56" i="8"/>
  <c r="AHZ56" i="8"/>
  <c r="AHY56" i="8"/>
  <c r="AHX56" i="8"/>
  <c r="AHW56" i="8"/>
  <c r="AHV56" i="8"/>
  <c r="AHL56" i="8"/>
  <c r="AHT56" i="8" s="1"/>
  <c r="AHK56" i="8"/>
  <c r="AHS56" i="8" s="1"/>
  <c r="AHJ56" i="8"/>
  <c r="AHR56" i="8" s="1"/>
  <c r="AHI56" i="8"/>
  <c r="AHQ56" i="8" s="1"/>
  <c r="AHH56" i="8"/>
  <c r="AHP56" i="8" s="1"/>
  <c r="AHG56" i="8"/>
  <c r="AHO56" i="8" s="1"/>
  <c r="AHF56" i="8"/>
  <c r="AHN56" i="8" s="1"/>
  <c r="AHD56" i="8"/>
  <c r="AHC56" i="8"/>
  <c r="AHB56" i="8"/>
  <c r="AHA56" i="8"/>
  <c r="AGZ56" i="8"/>
  <c r="AGY56" i="8"/>
  <c r="AGX56" i="8"/>
  <c r="AGV56" i="8"/>
  <c r="AGU56" i="8"/>
  <c r="AGT56" i="8"/>
  <c r="AGS56" i="8"/>
  <c r="AGR56" i="8"/>
  <c r="AGQ56" i="8"/>
  <c r="AGP56" i="8"/>
  <c r="AGF56" i="8"/>
  <c r="AGN56" i="8" s="1"/>
  <c r="AGE56" i="8"/>
  <c r="AGM56" i="8" s="1"/>
  <c r="AGD56" i="8"/>
  <c r="AGL56" i="8" s="1"/>
  <c r="AGC56" i="8"/>
  <c r="AGK56" i="8" s="1"/>
  <c r="AGB56" i="8"/>
  <c r="AGJ56" i="8" s="1"/>
  <c r="AGA56" i="8"/>
  <c r="AGI56" i="8" s="1"/>
  <c r="AFZ56" i="8"/>
  <c r="AGH56" i="8" s="1"/>
  <c r="AFX56" i="8"/>
  <c r="AFW56" i="8"/>
  <c r="AFV56" i="8"/>
  <c r="AFU56" i="8"/>
  <c r="AFT56" i="8"/>
  <c r="AFS56" i="8"/>
  <c r="AFR56" i="8"/>
  <c r="AFP56" i="8"/>
  <c r="AFO56" i="8"/>
  <c r="AFN56" i="8"/>
  <c r="AFM56" i="8"/>
  <c r="AFL56" i="8"/>
  <c r="AFK56" i="8"/>
  <c r="AFJ56" i="8"/>
  <c r="YB56" i="8"/>
  <c r="ALO56" i="8" s="1"/>
  <c r="YA56" i="8"/>
  <c r="ALN56" i="8" s="1"/>
  <c r="XZ56" i="8"/>
  <c r="ALM56" i="8" s="1"/>
  <c r="XY56" i="8"/>
  <c r="ALL56" i="8" s="1"/>
  <c r="XX56" i="8"/>
  <c r="ALK56" i="8" s="1"/>
  <c r="XW56" i="8"/>
  <c r="ALJ56" i="8" s="1"/>
  <c r="XV56" i="8"/>
  <c r="ALI56" i="8" s="1"/>
  <c r="W56" i="8"/>
  <c r="AQK55" i="8"/>
  <c r="AQS55" i="8" s="1"/>
  <c r="AQJ55" i="8"/>
  <c r="AQR55" i="8" s="1"/>
  <c r="AQI55" i="8"/>
  <c r="AQQ55" i="8" s="1"/>
  <c r="AQH55" i="8"/>
  <c r="AQP55" i="8" s="1"/>
  <c r="AQG55" i="8"/>
  <c r="AQO55" i="8" s="1"/>
  <c r="AQF55" i="8"/>
  <c r="AQN55" i="8" s="1"/>
  <c r="AQE55" i="8"/>
  <c r="AQM55" i="8" s="1"/>
  <c r="ANO55" i="8"/>
  <c r="ARA55" i="8" s="1"/>
  <c r="ANN55" i="8"/>
  <c r="AQZ55" i="8" s="1"/>
  <c r="ANM55" i="8"/>
  <c r="AQY55" i="8" s="1"/>
  <c r="ANL55" i="8"/>
  <c r="AQX55" i="8" s="1"/>
  <c r="ANK55" i="8"/>
  <c r="AQW55" i="8" s="1"/>
  <c r="ANJ55" i="8"/>
  <c r="AQV55" i="8" s="1"/>
  <c r="ANI55" i="8"/>
  <c r="AQU55" i="8" s="1"/>
  <c r="AME55" i="8"/>
  <c r="AMD55" i="8"/>
  <c r="AMC55" i="8"/>
  <c r="AMB55" i="8"/>
  <c r="AMA55" i="8"/>
  <c r="ALZ55" i="8"/>
  <c r="ALY55" i="8"/>
  <c r="ALG55" i="8"/>
  <c r="ALW55" i="8" s="1"/>
  <c r="ALF55" i="8"/>
  <c r="ALV55" i="8" s="1"/>
  <c r="ALE55" i="8"/>
  <c r="ALU55" i="8" s="1"/>
  <c r="ALD55" i="8"/>
  <c r="ALT55" i="8" s="1"/>
  <c r="ALC55" i="8"/>
  <c r="ALS55" i="8" s="1"/>
  <c r="ALB55" i="8"/>
  <c r="ALR55" i="8" s="1"/>
  <c r="ALA55" i="8"/>
  <c r="ALQ55" i="8" s="1"/>
  <c r="AKY55" i="8"/>
  <c r="AKX55" i="8"/>
  <c r="AKW55" i="8"/>
  <c r="AKV55" i="8"/>
  <c r="AKU55" i="8"/>
  <c r="AKT55" i="8"/>
  <c r="AKS55" i="8"/>
  <c r="AKQ55" i="8"/>
  <c r="AKP55" i="8"/>
  <c r="AKO55" i="8"/>
  <c r="AKN55" i="8"/>
  <c r="AKM55" i="8"/>
  <c r="AKL55" i="8"/>
  <c r="AKK55" i="8"/>
  <c r="AJP55" i="8"/>
  <c r="AJO55" i="8"/>
  <c r="AJN55" i="8"/>
  <c r="AJM55" i="8"/>
  <c r="AJL55" i="8"/>
  <c r="AJK55" i="8"/>
  <c r="AJJ55" i="8"/>
  <c r="AJH55" i="8"/>
  <c r="AJG55" i="8"/>
  <c r="AJF55" i="8"/>
  <c r="AJE55" i="8"/>
  <c r="AJD55" i="8"/>
  <c r="AJC55" i="8"/>
  <c r="AJB55" i="8"/>
  <c r="AIZ55" i="8"/>
  <c r="AIY55" i="8"/>
  <c r="AIX55" i="8"/>
  <c r="AIW55" i="8"/>
  <c r="AIV55" i="8"/>
  <c r="AIU55" i="8"/>
  <c r="AIT55" i="8"/>
  <c r="AIJ55" i="8"/>
  <c r="AIR55" i="8" s="1"/>
  <c r="AII55" i="8"/>
  <c r="AIQ55" i="8" s="1"/>
  <c r="AIH55" i="8"/>
  <c r="AIP55" i="8" s="1"/>
  <c r="AIG55" i="8"/>
  <c r="AIO55" i="8" s="1"/>
  <c r="AIF55" i="8"/>
  <c r="AIN55" i="8" s="1"/>
  <c r="AIE55" i="8"/>
  <c r="AIM55" i="8" s="1"/>
  <c r="AID55" i="8"/>
  <c r="AIL55" i="8" s="1"/>
  <c r="AIB55" i="8"/>
  <c r="AIA55" i="8"/>
  <c r="AHZ55" i="8"/>
  <c r="AHY55" i="8"/>
  <c r="AHX55" i="8"/>
  <c r="AHW55" i="8"/>
  <c r="AHV55" i="8"/>
  <c r="AHL55" i="8"/>
  <c r="AHT55" i="8" s="1"/>
  <c r="AHK55" i="8"/>
  <c r="AHS55" i="8" s="1"/>
  <c r="AHJ55" i="8"/>
  <c r="AHR55" i="8" s="1"/>
  <c r="AHI55" i="8"/>
  <c r="AHQ55" i="8" s="1"/>
  <c r="AHH55" i="8"/>
  <c r="AHP55" i="8" s="1"/>
  <c r="AHG55" i="8"/>
  <c r="AHO55" i="8" s="1"/>
  <c r="AHF55" i="8"/>
  <c r="AHN55" i="8" s="1"/>
  <c r="AHD55" i="8"/>
  <c r="AHC55" i="8"/>
  <c r="AHB55" i="8"/>
  <c r="AHA55" i="8"/>
  <c r="AGZ55" i="8"/>
  <c r="AGY55" i="8"/>
  <c r="AGX55" i="8"/>
  <c r="AGV55" i="8"/>
  <c r="AGU55" i="8"/>
  <c r="AGT55" i="8"/>
  <c r="AGS55" i="8"/>
  <c r="AGR55" i="8"/>
  <c r="AGQ55" i="8"/>
  <c r="AGP55" i="8"/>
  <c r="AGF55" i="8"/>
  <c r="AGN55" i="8" s="1"/>
  <c r="AGE55" i="8"/>
  <c r="AGM55" i="8" s="1"/>
  <c r="AGD55" i="8"/>
  <c r="AGL55" i="8" s="1"/>
  <c r="AGC55" i="8"/>
  <c r="AGK55" i="8" s="1"/>
  <c r="AGB55" i="8"/>
  <c r="AGJ55" i="8" s="1"/>
  <c r="AGA55" i="8"/>
  <c r="AGI55" i="8" s="1"/>
  <c r="AFZ55" i="8"/>
  <c r="AGH55" i="8" s="1"/>
  <c r="AFX55" i="8"/>
  <c r="AFW55" i="8"/>
  <c r="AFV55" i="8"/>
  <c r="AFU55" i="8"/>
  <c r="AFT55" i="8"/>
  <c r="AFS55" i="8"/>
  <c r="AFR55" i="8"/>
  <c r="AFP55" i="8"/>
  <c r="AFO55" i="8"/>
  <c r="AFN55" i="8"/>
  <c r="AFM55" i="8"/>
  <c r="AFL55" i="8"/>
  <c r="AFK55" i="8"/>
  <c r="AFJ55" i="8"/>
  <c r="YB55" i="8"/>
  <c r="YA55" i="8"/>
  <c r="ALN55" i="8" s="1"/>
  <c r="XZ55" i="8"/>
  <c r="ALM55" i="8" s="1"/>
  <c r="XY55" i="8"/>
  <c r="ALL55" i="8" s="1"/>
  <c r="XX55" i="8"/>
  <c r="ALK55" i="8" s="1"/>
  <c r="ALO55" i="8" s="1"/>
  <c r="XW55" i="8"/>
  <c r="ALJ55" i="8" s="1"/>
  <c r="XV55" i="8"/>
  <c r="ALI55" i="8" s="1"/>
  <c r="W55" i="8"/>
  <c r="AQK54" i="8"/>
  <c r="AQS54" i="8" s="1"/>
  <c r="AQJ54" i="8"/>
  <c r="AQR54" i="8" s="1"/>
  <c r="AQI54" i="8"/>
  <c r="AQQ54" i="8" s="1"/>
  <c r="AQH54" i="8"/>
  <c r="AQP54" i="8" s="1"/>
  <c r="AQG54" i="8"/>
  <c r="AQO54" i="8" s="1"/>
  <c r="AQF54" i="8"/>
  <c r="AQN54" i="8" s="1"/>
  <c r="AQE54" i="8"/>
  <c r="AQM54" i="8" s="1"/>
  <c r="ANO54" i="8"/>
  <c r="ARA54" i="8" s="1"/>
  <c r="ANN54" i="8"/>
  <c r="AQZ54" i="8" s="1"/>
  <c r="ANM54" i="8"/>
  <c r="AQY54" i="8" s="1"/>
  <c r="ANL54" i="8"/>
  <c r="AQX54" i="8" s="1"/>
  <c r="ANK54" i="8"/>
  <c r="AQW54" i="8" s="1"/>
  <c r="ANJ54" i="8"/>
  <c r="AQV54" i="8" s="1"/>
  <c r="ANI54" i="8"/>
  <c r="AQU54" i="8" s="1"/>
  <c r="AME54" i="8"/>
  <c r="AMD54" i="8"/>
  <c r="AMC54" i="8"/>
  <c r="AMB54" i="8"/>
  <c r="AMA54" i="8"/>
  <c r="ALZ54" i="8"/>
  <c r="ALY54" i="8"/>
  <c r="ALG54" i="8"/>
  <c r="ALW54" i="8" s="1"/>
  <c r="ALF54" i="8"/>
  <c r="ALV54" i="8" s="1"/>
  <c r="ALE54" i="8"/>
  <c r="ALU54" i="8" s="1"/>
  <c r="ALD54" i="8"/>
  <c r="ALT54" i="8" s="1"/>
  <c r="ALC54" i="8"/>
  <c r="ALS54" i="8" s="1"/>
  <c r="ALB54" i="8"/>
  <c r="ALR54" i="8" s="1"/>
  <c r="ALA54" i="8"/>
  <c r="ALQ54" i="8" s="1"/>
  <c r="AKY54" i="8"/>
  <c r="AKX54" i="8"/>
  <c r="AKW54" i="8"/>
  <c r="AKV54" i="8"/>
  <c r="AKU54" i="8"/>
  <c r="AKT54" i="8"/>
  <c r="AKS54" i="8"/>
  <c r="AKQ54" i="8"/>
  <c r="AKP54" i="8"/>
  <c r="AKO54" i="8"/>
  <c r="AKN54" i="8"/>
  <c r="AKM54" i="8"/>
  <c r="AKL54" i="8"/>
  <c r="AKK54" i="8"/>
  <c r="AJP54" i="8"/>
  <c r="AJO54" i="8"/>
  <c r="AJN54" i="8"/>
  <c r="AJM54" i="8"/>
  <c r="AJL54" i="8"/>
  <c r="AJK54" i="8"/>
  <c r="AJJ54" i="8"/>
  <c r="AJH54" i="8"/>
  <c r="AJG54" i="8"/>
  <c r="AJF54" i="8"/>
  <c r="AJE54" i="8"/>
  <c r="AJD54" i="8"/>
  <c r="AJC54" i="8"/>
  <c r="AJB54" i="8"/>
  <c r="AIZ54" i="8"/>
  <c r="AIY54" i="8"/>
  <c r="AIX54" i="8"/>
  <c r="AIW54" i="8"/>
  <c r="AIV54" i="8"/>
  <c r="AIU54" i="8"/>
  <c r="AIT54" i="8"/>
  <c r="AIJ54" i="8"/>
  <c r="AIR54" i="8" s="1"/>
  <c r="AII54" i="8"/>
  <c r="AIQ54" i="8" s="1"/>
  <c r="AIH54" i="8"/>
  <c r="AIP54" i="8" s="1"/>
  <c r="AIG54" i="8"/>
  <c r="AIO54" i="8" s="1"/>
  <c r="AIF54" i="8"/>
  <c r="AIN54" i="8" s="1"/>
  <c r="AIE54" i="8"/>
  <c r="AIM54" i="8" s="1"/>
  <c r="AID54" i="8"/>
  <c r="AIL54" i="8" s="1"/>
  <c r="AIB54" i="8"/>
  <c r="AIA54" i="8"/>
  <c r="AHZ54" i="8"/>
  <c r="AHY54" i="8"/>
  <c r="AHX54" i="8"/>
  <c r="AHW54" i="8"/>
  <c r="AHV54" i="8"/>
  <c r="AHL54" i="8"/>
  <c r="AHT54" i="8" s="1"/>
  <c r="AHK54" i="8"/>
  <c r="AHS54" i="8" s="1"/>
  <c r="AHJ54" i="8"/>
  <c r="AHR54" i="8" s="1"/>
  <c r="AHI54" i="8"/>
  <c r="AHQ54" i="8" s="1"/>
  <c r="AHH54" i="8"/>
  <c r="AHP54" i="8" s="1"/>
  <c r="AHG54" i="8"/>
  <c r="AHO54" i="8" s="1"/>
  <c r="AHF54" i="8"/>
  <c r="AHN54" i="8" s="1"/>
  <c r="AHD54" i="8"/>
  <c r="AHC54" i="8"/>
  <c r="AHB54" i="8"/>
  <c r="AHA54" i="8"/>
  <c r="AGZ54" i="8"/>
  <c r="AGY54" i="8"/>
  <c r="AGX54" i="8"/>
  <c r="AGV54" i="8"/>
  <c r="AGU54" i="8"/>
  <c r="AGT54" i="8"/>
  <c r="AGS54" i="8"/>
  <c r="AGR54" i="8"/>
  <c r="AGQ54" i="8"/>
  <c r="AGP54" i="8"/>
  <c r="AGF54" i="8"/>
  <c r="AGN54" i="8" s="1"/>
  <c r="AGE54" i="8"/>
  <c r="AGM54" i="8" s="1"/>
  <c r="AGD54" i="8"/>
  <c r="AGL54" i="8" s="1"/>
  <c r="AGC54" i="8"/>
  <c r="AGK54" i="8" s="1"/>
  <c r="AGB54" i="8"/>
  <c r="AGJ54" i="8" s="1"/>
  <c r="AGA54" i="8"/>
  <c r="AGI54" i="8" s="1"/>
  <c r="AFZ54" i="8"/>
  <c r="AGH54" i="8" s="1"/>
  <c r="AFX54" i="8"/>
  <c r="AFW54" i="8"/>
  <c r="AFV54" i="8"/>
  <c r="AFU54" i="8"/>
  <c r="AFT54" i="8"/>
  <c r="AFS54" i="8"/>
  <c r="AFR54" i="8"/>
  <c r="AFP54" i="8"/>
  <c r="AFO54" i="8"/>
  <c r="AFN54" i="8"/>
  <c r="AFM54" i="8"/>
  <c r="AFL54" i="8"/>
  <c r="AFK54" i="8"/>
  <c r="AFJ54" i="8"/>
  <c r="YB54" i="8"/>
  <c r="ALO54" i="8" s="1"/>
  <c r="YA54" i="8"/>
  <c r="ALN54" i="8" s="1"/>
  <c r="XZ54" i="8"/>
  <c r="ALM54" i="8" s="1"/>
  <c r="XY54" i="8"/>
  <c r="ALL54" i="8" s="1"/>
  <c r="XX54" i="8"/>
  <c r="ALK54" i="8" s="1"/>
  <c r="XW54" i="8"/>
  <c r="ALJ54" i="8" s="1"/>
  <c r="XV54" i="8"/>
  <c r="ALI54" i="8" s="1"/>
  <c r="W54" i="8"/>
  <c r="AQK53" i="8"/>
  <c r="AQS53" i="8" s="1"/>
  <c r="AQJ53" i="8"/>
  <c r="AQR53" i="8" s="1"/>
  <c r="AQI53" i="8"/>
  <c r="AQQ53" i="8" s="1"/>
  <c r="AQH53" i="8"/>
  <c r="AQP53" i="8" s="1"/>
  <c r="AQG53" i="8"/>
  <c r="AQO53" i="8" s="1"/>
  <c r="AQF53" i="8"/>
  <c r="AQN53" i="8" s="1"/>
  <c r="AQE53" i="8"/>
  <c r="AQM53" i="8" s="1"/>
  <c r="ANO53" i="8"/>
  <c r="ARA53" i="8" s="1"/>
  <c r="ANN53" i="8"/>
  <c r="AQZ53" i="8" s="1"/>
  <c r="ANM53" i="8"/>
  <c r="AQY53" i="8" s="1"/>
  <c r="ANL53" i="8"/>
  <c r="AQX53" i="8" s="1"/>
  <c r="ANK53" i="8"/>
  <c r="AQW53" i="8" s="1"/>
  <c r="ANJ53" i="8"/>
  <c r="AQV53" i="8" s="1"/>
  <c r="ANI53" i="8"/>
  <c r="AQU53" i="8" s="1"/>
  <c r="AME53" i="8"/>
  <c r="AMD53" i="8"/>
  <c r="AMC53" i="8"/>
  <c r="AMB53" i="8"/>
  <c r="AMA53" i="8"/>
  <c r="ALZ53" i="8"/>
  <c r="ALY53" i="8"/>
  <c r="ALG53" i="8"/>
  <c r="ALW53" i="8" s="1"/>
  <c r="ALF53" i="8"/>
  <c r="ALV53" i="8" s="1"/>
  <c r="ALE53" i="8"/>
  <c r="ALU53" i="8" s="1"/>
  <c r="ALD53" i="8"/>
  <c r="ALT53" i="8" s="1"/>
  <c r="ALC53" i="8"/>
  <c r="ALS53" i="8" s="1"/>
  <c r="ALB53" i="8"/>
  <c r="ALR53" i="8" s="1"/>
  <c r="ALA53" i="8"/>
  <c r="ALQ53" i="8" s="1"/>
  <c r="AKY53" i="8"/>
  <c r="AKX53" i="8"/>
  <c r="AKW53" i="8"/>
  <c r="AKV53" i="8"/>
  <c r="AKU53" i="8"/>
  <c r="AKT53" i="8"/>
  <c r="AKS53" i="8"/>
  <c r="AKQ53" i="8"/>
  <c r="AKP53" i="8"/>
  <c r="AKO53" i="8"/>
  <c r="AKN53" i="8"/>
  <c r="AKM53" i="8"/>
  <c r="AKL53" i="8"/>
  <c r="AKK53" i="8"/>
  <c r="AJP53" i="8"/>
  <c r="AJO53" i="8"/>
  <c r="AJN53" i="8"/>
  <c r="AJM53" i="8"/>
  <c r="AJL53" i="8"/>
  <c r="AJK53" i="8"/>
  <c r="AJJ53" i="8"/>
  <c r="AJH53" i="8"/>
  <c r="AJG53" i="8"/>
  <c r="AJF53" i="8"/>
  <c r="AJE53" i="8"/>
  <c r="AJD53" i="8"/>
  <c r="AJC53" i="8"/>
  <c r="AJB53" i="8"/>
  <c r="AIZ53" i="8"/>
  <c r="AIY53" i="8"/>
  <c r="AIX53" i="8"/>
  <c r="AIW53" i="8"/>
  <c r="AIV53" i="8"/>
  <c r="AIU53" i="8"/>
  <c r="AIT53" i="8"/>
  <c r="AIJ53" i="8"/>
  <c r="AIR53" i="8" s="1"/>
  <c r="AII53" i="8"/>
  <c r="AIQ53" i="8" s="1"/>
  <c r="AIH53" i="8"/>
  <c r="AIP53" i="8" s="1"/>
  <c r="AIG53" i="8"/>
  <c r="AIO53" i="8" s="1"/>
  <c r="AIF53" i="8"/>
  <c r="AIN53" i="8" s="1"/>
  <c r="AIE53" i="8"/>
  <c r="AIM53" i="8" s="1"/>
  <c r="AID53" i="8"/>
  <c r="AIL53" i="8" s="1"/>
  <c r="AIB53" i="8"/>
  <c r="AIA53" i="8"/>
  <c r="AHZ53" i="8"/>
  <c r="AHY53" i="8"/>
  <c r="AHX53" i="8"/>
  <c r="AHW53" i="8"/>
  <c r="AHV53" i="8"/>
  <c r="AHL53" i="8"/>
  <c r="AHT53" i="8" s="1"/>
  <c r="AHK53" i="8"/>
  <c r="AHS53" i="8" s="1"/>
  <c r="AHJ53" i="8"/>
  <c r="AHR53" i="8" s="1"/>
  <c r="AHI53" i="8"/>
  <c r="AHQ53" i="8" s="1"/>
  <c r="AHH53" i="8"/>
  <c r="AHP53" i="8" s="1"/>
  <c r="AHG53" i="8"/>
  <c r="AHO53" i="8" s="1"/>
  <c r="AHF53" i="8"/>
  <c r="AHN53" i="8" s="1"/>
  <c r="AHD53" i="8"/>
  <c r="AHC53" i="8"/>
  <c r="AHB53" i="8"/>
  <c r="AHA53" i="8"/>
  <c r="AGZ53" i="8"/>
  <c r="AGY53" i="8"/>
  <c r="AGX53" i="8"/>
  <c r="AGV53" i="8"/>
  <c r="AGU53" i="8"/>
  <c r="AGT53" i="8"/>
  <c r="AGS53" i="8"/>
  <c r="AGR53" i="8"/>
  <c r="AGQ53" i="8"/>
  <c r="AGP53" i="8"/>
  <c r="AGF53" i="8"/>
  <c r="AGN53" i="8" s="1"/>
  <c r="AGE53" i="8"/>
  <c r="AGM53" i="8" s="1"/>
  <c r="AGD53" i="8"/>
  <c r="AGL53" i="8" s="1"/>
  <c r="AGC53" i="8"/>
  <c r="AGK53" i="8" s="1"/>
  <c r="AGB53" i="8"/>
  <c r="AGJ53" i="8" s="1"/>
  <c r="AGA53" i="8"/>
  <c r="AGI53" i="8" s="1"/>
  <c r="AFZ53" i="8"/>
  <c r="AGH53" i="8" s="1"/>
  <c r="AFX53" i="8"/>
  <c r="AFW53" i="8"/>
  <c r="AFV53" i="8"/>
  <c r="AFU53" i="8"/>
  <c r="AFT53" i="8"/>
  <c r="AFS53" i="8"/>
  <c r="AFR53" i="8"/>
  <c r="AFP53" i="8"/>
  <c r="AFO53" i="8"/>
  <c r="AFN53" i="8"/>
  <c r="AFM53" i="8"/>
  <c r="AFL53" i="8"/>
  <c r="AFK53" i="8"/>
  <c r="AFJ53" i="8"/>
  <c r="YB53" i="8"/>
  <c r="ALO53" i="8" s="1"/>
  <c r="YA53" i="8"/>
  <c r="ALN53" i="8" s="1"/>
  <c r="XZ53" i="8"/>
  <c r="ALM53" i="8" s="1"/>
  <c r="XY53" i="8"/>
  <c r="ALL53" i="8" s="1"/>
  <c r="XX53" i="8"/>
  <c r="ALK53" i="8" s="1"/>
  <c r="XW53" i="8"/>
  <c r="ALJ53" i="8" s="1"/>
  <c r="XV53" i="8"/>
  <c r="ALI53" i="8" s="1"/>
  <c r="W53" i="8"/>
  <c r="AQK52" i="8"/>
  <c r="AQS52" i="8" s="1"/>
  <c r="AQJ52" i="8"/>
  <c r="AQR52" i="8" s="1"/>
  <c r="AQI52" i="8"/>
  <c r="AQQ52" i="8" s="1"/>
  <c r="AQH52" i="8"/>
  <c r="AQP52" i="8" s="1"/>
  <c r="AQG52" i="8"/>
  <c r="AQO52" i="8" s="1"/>
  <c r="AQF52" i="8"/>
  <c r="AQN52" i="8" s="1"/>
  <c r="AQE52" i="8"/>
  <c r="AQM52" i="8" s="1"/>
  <c r="ANO52" i="8"/>
  <c r="ARA52" i="8" s="1"/>
  <c r="ANN52" i="8"/>
  <c r="AQZ52" i="8" s="1"/>
  <c r="ANM52" i="8"/>
  <c r="AQY52" i="8" s="1"/>
  <c r="ANL52" i="8"/>
  <c r="AQX52" i="8" s="1"/>
  <c r="ANK52" i="8"/>
  <c r="AQW52" i="8" s="1"/>
  <c r="ANJ52" i="8"/>
  <c r="AQV52" i="8" s="1"/>
  <c r="ANI52" i="8"/>
  <c r="AQU52" i="8" s="1"/>
  <c r="AME52" i="8"/>
  <c r="AMD52" i="8"/>
  <c r="AMC52" i="8"/>
  <c r="AMB52" i="8"/>
  <c r="AMA52" i="8"/>
  <c r="ALZ52" i="8"/>
  <c r="ALY52" i="8"/>
  <c r="ALG52" i="8"/>
  <c r="ALW52" i="8" s="1"/>
  <c r="ALF52" i="8"/>
  <c r="ALV52" i="8" s="1"/>
  <c r="ALE52" i="8"/>
  <c r="ALU52" i="8" s="1"/>
  <c r="ALD52" i="8"/>
  <c r="ALT52" i="8" s="1"/>
  <c r="ALC52" i="8"/>
  <c r="ALS52" i="8" s="1"/>
  <c r="ALB52" i="8"/>
  <c r="ALR52" i="8" s="1"/>
  <c r="ALA52" i="8"/>
  <c r="ALQ52" i="8" s="1"/>
  <c r="AKY52" i="8"/>
  <c r="AKX52" i="8"/>
  <c r="AKW52" i="8"/>
  <c r="AKV52" i="8"/>
  <c r="AKU52" i="8"/>
  <c r="AKT52" i="8"/>
  <c r="AKS52" i="8"/>
  <c r="AKQ52" i="8"/>
  <c r="AKP52" i="8"/>
  <c r="AKO52" i="8"/>
  <c r="AKN52" i="8"/>
  <c r="AKM52" i="8"/>
  <c r="AKL52" i="8"/>
  <c r="AKK52" i="8"/>
  <c r="AJP52" i="8"/>
  <c r="AJO52" i="8"/>
  <c r="AJN52" i="8"/>
  <c r="AJM52" i="8"/>
  <c r="AJL52" i="8"/>
  <c r="AJK52" i="8"/>
  <c r="AJJ52" i="8"/>
  <c r="AJH52" i="8"/>
  <c r="AJG52" i="8"/>
  <c r="AJF52" i="8"/>
  <c r="AJE52" i="8"/>
  <c r="AJD52" i="8"/>
  <c r="AJC52" i="8"/>
  <c r="AJB52" i="8"/>
  <c r="AIZ52" i="8"/>
  <c r="AIY52" i="8"/>
  <c r="AIX52" i="8"/>
  <c r="AIW52" i="8"/>
  <c r="AIV52" i="8"/>
  <c r="AIU52" i="8"/>
  <c r="AIT52" i="8"/>
  <c r="AIJ52" i="8"/>
  <c r="AIR52" i="8" s="1"/>
  <c r="AII52" i="8"/>
  <c r="AIQ52" i="8" s="1"/>
  <c r="AIH52" i="8"/>
  <c r="AIP52" i="8" s="1"/>
  <c r="AIG52" i="8"/>
  <c r="AIO52" i="8" s="1"/>
  <c r="AIF52" i="8"/>
  <c r="AIN52" i="8" s="1"/>
  <c r="AIE52" i="8"/>
  <c r="AIM52" i="8" s="1"/>
  <c r="AID52" i="8"/>
  <c r="AIL52" i="8" s="1"/>
  <c r="AIB52" i="8"/>
  <c r="AIA52" i="8"/>
  <c r="AHZ52" i="8"/>
  <c r="AHY52" i="8"/>
  <c r="AHX52" i="8"/>
  <c r="AHW52" i="8"/>
  <c r="AHV52" i="8"/>
  <c r="AHL52" i="8"/>
  <c r="AHT52" i="8" s="1"/>
  <c r="AHK52" i="8"/>
  <c r="AHS52" i="8" s="1"/>
  <c r="AHJ52" i="8"/>
  <c r="AHR52" i="8" s="1"/>
  <c r="AHI52" i="8"/>
  <c r="AHQ52" i="8" s="1"/>
  <c r="AHH52" i="8"/>
  <c r="AHP52" i="8" s="1"/>
  <c r="AHG52" i="8"/>
  <c r="AHO52" i="8" s="1"/>
  <c r="AHF52" i="8"/>
  <c r="AHN52" i="8" s="1"/>
  <c r="AHD52" i="8"/>
  <c r="AHC52" i="8"/>
  <c r="AHB52" i="8"/>
  <c r="AHA52" i="8"/>
  <c r="AGZ52" i="8"/>
  <c r="AGY52" i="8"/>
  <c r="AGX52" i="8"/>
  <c r="AGV52" i="8"/>
  <c r="AGU52" i="8"/>
  <c r="AGT52" i="8"/>
  <c r="AGS52" i="8"/>
  <c r="AGR52" i="8"/>
  <c r="AGQ52" i="8"/>
  <c r="AGP52" i="8"/>
  <c r="AGF52" i="8"/>
  <c r="AGN52" i="8" s="1"/>
  <c r="AGE52" i="8"/>
  <c r="AGM52" i="8" s="1"/>
  <c r="AGD52" i="8"/>
  <c r="AGL52" i="8" s="1"/>
  <c r="AGC52" i="8"/>
  <c r="AGK52" i="8" s="1"/>
  <c r="AGB52" i="8"/>
  <c r="AGJ52" i="8" s="1"/>
  <c r="AGA52" i="8"/>
  <c r="AGI52" i="8" s="1"/>
  <c r="AFZ52" i="8"/>
  <c r="AGH52" i="8" s="1"/>
  <c r="AFX52" i="8"/>
  <c r="AFW52" i="8"/>
  <c r="AFV52" i="8"/>
  <c r="AFU52" i="8"/>
  <c r="AFT52" i="8"/>
  <c r="AFS52" i="8"/>
  <c r="AFR52" i="8"/>
  <c r="AFP52" i="8"/>
  <c r="AFO52" i="8"/>
  <c r="AFN52" i="8"/>
  <c r="AFM52" i="8"/>
  <c r="AFL52" i="8"/>
  <c r="AFK52" i="8"/>
  <c r="AFJ52" i="8"/>
  <c r="YB52" i="8"/>
  <c r="ALO52" i="8" s="1"/>
  <c r="YA52" i="8"/>
  <c r="ALN52" i="8" s="1"/>
  <c r="XZ52" i="8"/>
  <c r="ALM52" i="8" s="1"/>
  <c r="XY52" i="8"/>
  <c r="ALL52" i="8" s="1"/>
  <c r="XX52" i="8"/>
  <c r="ALK52" i="8" s="1"/>
  <c r="XW52" i="8"/>
  <c r="ALJ52" i="8" s="1"/>
  <c r="XV52" i="8"/>
  <c r="ALI52" i="8" s="1"/>
  <c r="W52" i="8"/>
  <c r="AQK51" i="8"/>
  <c r="AQS51" i="8" s="1"/>
  <c r="AQJ51" i="8"/>
  <c r="AQR51" i="8" s="1"/>
  <c r="AQI51" i="8"/>
  <c r="AQQ51" i="8" s="1"/>
  <c r="AQH51" i="8"/>
  <c r="AQP51" i="8" s="1"/>
  <c r="AQG51" i="8"/>
  <c r="AQO51" i="8" s="1"/>
  <c r="AQF51" i="8"/>
  <c r="AQN51" i="8" s="1"/>
  <c r="AQE51" i="8"/>
  <c r="AQM51" i="8" s="1"/>
  <c r="ANO51" i="8"/>
  <c r="ARA51" i="8" s="1"/>
  <c r="ANN51" i="8"/>
  <c r="AQZ51" i="8" s="1"/>
  <c r="ANM51" i="8"/>
  <c r="AQY51" i="8" s="1"/>
  <c r="ANL51" i="8"/>
  <c r="AQX51" i="8" s="1"/>
  <c r="ANK51" i="8"/>
  <c r="AQW51" i="8" s="1"/>
  <c r="ANJ51" i="8"/>
  <c r="AQV51" i="8" s="1"/>
  <c r="ANI51" i="8"/>
  <c r="AQU51" i="8" s="1"/>
  <c r="AME51" i="8"/>
  <c r="AMD51" i="8"/>
  <c r="AMC51" i="8"/>
  <c r="AMB51" i="8"/>
  <c r="AMA51" i="8"/>
  <c r="ALZ51" i="8"/>
  <c r="ALY51" i="8"/>
  <c r="ALG51" i="8"/>
  <c r="ALW51" i="8" s="1"/>
  <c r="ALF51" i="8"/>
  <c r="ALV51" i="8" s="1"/>
  <c r="ALE51" i="8"/>
  <c r="ALU51" i="8" s="1"/>
  <c r="ALD51" i="8"/>
  <c r="ALT51" i="8" s="1"/>
  <c r="ALC51" i="8"/>
  <c r="ALS51" i="8" s="1"/>
  <c r="ALB51" i="8"/>
  <c r="ALR51" i="8" s="1"/>
  <c r="ALA51" i="8"/>
  <c r="ALQ51" i="8" s="1"/>
  <c r="AKY51" i="8"/>
  <c r="AKX51" i="8"/>
  <c r="AKW51" i="8"/>
  <c r="AKV51" i="8"/>
  <c r="AKU51" i="8"/>
  <c r="AKT51" i="8"/>
  <c r="AKS51" i="8"/>
  <c r="AKQ51" i="8"/>
  <c r="AKP51" i="8"/>
  <c r="AKO51" i="8"/>
  <c r="AKN51" i="8"/>
  <c r="AKM51" i="8"/>
  <c r="AKL51" i="8"/>
  <c r="AKK51" i="8"/>
  <c r="AJP51" i="8"/>
  <c r="AJO51" i="8"/>
  <c r="AJN51" i="8"/>
  <c r="AJM51" i="8"/>
  <c r="AJL51" i="8"/>
  <c r="AJK51" i="8"/>
  <c r="AJJ51" i="8"/>
  <c r="AJH51" i="8"/>
  <c r="AJG51" i="8"/>
  <c r="AJF51" i="8"/>
  <c r="AJE51" i="8"/>
  <c r="AJD51" i="8"/>
  <c r="AJC51" i="8"/>
  <c r="AJB51" i="8"/>
  <c r="AIZ51" i="8"/>
  <c r="AIY51" i="8"/>
  <c r="AIX51" i="8"/>
  <c r="AIW51" i="8"/>
  <c r="AIV51" i="8"/>
  <c r="AIU51" i="8"/>
  <c r="AIT51" i="8"/>
  <c r="AIJ51" i="8"/>
  <c r="AIR51" i="8" s="1"/>
  <c r="AII51" i="8"/>
  <c r="AIQ51" i="8" s="1"/>
  <c r="AIH51" i="8"/>
  <c r="AIP51" i="8" s="1"/>
  <c r="AIG51" i="8"/>
  <c r="AIO51" i="8" s="1"/>
  <c r="AIF51" i="8"/>
  <c r="AIN51" i="8" s="1"/>
  <c r="AIE51" i="8"/>
  <c r="AIM51" i="8" s="1"/>
  <c r="AID51" i="8"/>
  <c r="AIL51" i="8" s="1"/>
  <c r="AIB51" i="8"/>
  <c r="AIA51" i="8"/>
  <c r="AHZ51" i="8"/>
  <c r="AHY51" i="8"/>
  <c r="AHX51" i="8"/>
  <c r="AHW51" i="8"/>
  <c r="AHV51" i="8"/>
  <c r="AHL51" i="8"/>
  <c r="AHT51" i="8" s="1"/>
  <c r="AHK51" i="8"/>
  <c r="AHS51" i="8" s="1"/>
  <c r="AHJ51" i="8"/>
  <c r="AHR51" i="8" s="1"/>
  <c r="AHI51" i="8"/>
  <c r="AHQ51" i="8" s="1"/>
  <c r="AHH51" i="8"/>
  <c r="AHP51" i="8" s="1"/>
  <c r="AHG51" i="8"/>
  <c r="AHO51" i="8" s="1"/>
  <c r="AHF51" i="8"/>
  <c r="AHN51" i="8" s="1"/>
  <c r="AHD51" i="8"/>
  <c r="AHC51" i="8"/>
  <c r="AHB51" i="8"/>
  <c r="AHA51" i="8"/>
  <c r="AGZ51" i="8"/>
  <c r="AGY51" i="8"/>
  <c r="AGX51" i="8"/>
  <c r="AGV51" i="8"/>
  <c r="AGU51" i="8"/>
  <c r="AGT51" i="8"/>
  <c r="AGS51" i="8"/>
  <c r="AGR51" i="8"/>
  <c r="AGQ51" i="8"/>
  <c r="AGP51" i="8"/>
  <c r="AGF51" i="8"/>
  <c r="AGN51" i="8" s="1"/>
  <c r="AGE51" i="8"/>
  <c r="AGM51" i="8" s="1"/>
  <c r="AGD51" i="8"/>
  <c r="AGL51" i="8" s="1"/>
  <c r="AGC51" i="8"/>
  <c r="AGK51" i="8" s="1"/>
  <c r="AGB51" i="8"/>
  <c r="AGJ51" i="8" s="1"/>
  <c r="AGA51" i="8"/>
  <c r="AGI51" i="8" s="1"/>
  <c r="AFZ51" i="8"/>
  <c r="AGH51" i="8" s="1"/>
  <c r="AFX51" i="8"/>
  <c r="AFW51" i="8"/>
  <c r="AFV51" i="8"/>
  <c r="AFU51" i="8"/>
  <c r="AFT51" i="8"/>
  <c r="AFS51" i="8"/>
  <c r="AFR51" i="8"/>
  <c r="AFP51" i="8"/>
  <c r="AFO51" i="8"/>
  <c r="AFN51" i="8"/>
  <c r="AFM51" i="8"/>
  <c r="AFL51" i="8"/>
  <c r="AFK51" i="8"/>
  <c r="AFJ51" i="8"/>
  <c r="YB51" i="8"/>
  <c r="ALO51" i="8" s="1"/>
  <c r="YA51" i="8"/>
  <c r="ALN51" i="8" s="1"/>
  <c r="XZ51" i="8"/>
  <c r="ALM51" i="8" s="1"/>
  <c r="XY51" i="8"/>
  <c r="ALL51" i="8" s="1"/>
  <c r="XX51" i="8"/>
  <c r="ALK51" i="8" s="1"/>
  <c r="XW51" i="8"/>
  <c r="ALJ51" i="8" s="1"/>
  <c r="XV51" i="8"/>
  <c r="ALI51" i="8" s="1"/>
  <c r="W51" i="8"/>
  <c r="AQK50" i="8"/>
  <c r="AQS50" i="8" s="1"/>
  <c r="AQJ50" i="8"/>
  <c r="AQR50" i="8" s="1"/>
  <c r="AQI50" i="8"/>
  <c r="AQQ50" i="8" s="1"/>
  <c r="AQH50" i="8"/>
  <c r="AQP50" i="8" s="1"/>
  <c r="AQG50" i="8"/>
  <c r="AQO50" i="8" s="1"/>
  <c r="AQF50" i="8"/>
  <c r="AQN50" i="8" s="1"/>
  <c r="AQE50" i="8"/>
  <c r="AQM50" i="8" s="1"/>
  <c r="ANO50" i="8"/>
  <c r="ARA50" i="8" s="1"/>
  <c r="ANN50" i="8"/>
  <c r="AQZ50" i="8" s="1"/>
  <c r="ANM50" i="8"/>
  <c r="AQY50" i="8" s="1"/>
  <c r="ANL50" i="8"/>
  <c r="AQX50" i="8" s="1"/>
  <c r="ANK50" i="8"/>
  <c r="AQW50" i="8" s="1"/>
  <c r="ANJ50" i="8"/>
  <c r="AQV50" i="8" s="1"/>
  <c r="ANI50" i="8"/>
  <c r="AQU50" i="8" s="1"/>
  <c r="AME50" i="8"/>
  <c r="AMD50" i="8"/>
  <c r="AMC50" i="8"/>
  <c r="AMB50" i="8"/>
  <c r="AMA50" i="8"/>
  <c r="ALZ50" i="8"/>
  <c r="ALY50" i="8"/>
  <c r="ALG50" i="8"/>
  <c r="ALW50" i="8" s="1"/>
  <c r="ALF50" i="8"/>
  <c r="ALV50" i="8" s="1"/>
  <c r="ALE50" i="8"/>
  <c r="ALU50" i="8" s="1"/>
  <c r="ALD50" i="8"/>
  <c r="ALT50" i="8" s="1"/>
  <c r="ALC50" i="8"/>
  <c r="ALS50" i="8" s="1"/>
  <c r="ALB50" i="8"/>
  <c r="ALR50" i="8" s="1"/>
  <c r="ALA50" i="8"/>
  <c r="ALQ50" i="8" s="1"/>
  <c r="AKY50" i="8"/>
  <c r="AKX50" i="8"/>
  <c r="AKW50" i="8"/>
  <c r="AKV50" i="8"/>
  <c r="AKU50" i="8"/>
  <c r="AKT50" i="8"/>
  <c r="AKS50" i="8"/>
  <c r="AKQ50" i="8"/>
  <c r="AKP50" i="8"/>
  <c r="AKO50" i="8"/>
  <c r="AKN50" i="8"/>
  <c r="AKM50" i="8"/>
  <c r="AKL50" i="8"/>
  <c r="AKK50" i="8"/>
  <c r="AJP50" i="8"/>
  <c r="AJO50" i="8"/>
  <c r="AJN50" i="8"/>
  <c r="AJM50" i="8"/>
  <c r="AJL50" i="8"/>
  <c r="AJK50" i="8"/>
  <c r="AJJ50" i="8"/>
  <c r="AJH50" i="8"/>
  <c r="AJG50" i="8"/>
  <c r="AJF50" i="8"/>
  <c r="AJE50" i="8"/>
  <c r="AJD50" i="8"/>
  <c r="AJC50" i="8"/>
  <c r="AJB50" i="8"/>
  <c r="AIZ50" i="8"/>
  <c r="AIY50" i="8"/>
  <c r="AIX50" i="8"/>
  <c r="AIW50" i="8"/>
  <c r="AIV50" i="8"/>
  <c r="AIU50" i="8"/>
  <c r="AIT50" i="8"/>
  <c r="AIJ50" i="8"/>
  <c r="AIR50" i="8" s="1"/>
  <c r="AII50" i="8"/>
  <c r="AIQ50" i="8" s="1"/>
  <c r="AIH50" i="8"/>
  <c r="AIP50" i="8" s="1"/>
  <c r="AIG50" i="8"/>
  <c r="AIO50" i="8" s="1"/>
  <c r="AIF50" i="8"/>
  <c r="AIN50" i="8" s="1"/>
  <c r="AIE50" i="8"/>
  <c r="AIM50" i="8" s="1"/>
  <c r="AID50" i="8"/>
  <c r="AIL50" i="8" s="1"/>
  <c r="AIB50" i="8"/>
  <c r="AIA50" i="8"/>
  <c r="AHZ50" i="8"/>
  <c r="AHY50" i="8"/>
  <c r="AHX50" i="8"/>
  <c r="AHW50" i="8"/>
  <c r="AHV50" i="8"/>
  <c r="AHL50" i="8"/>
  <c r="AHT50" i="8" s="1"/>
  <c r="AHK50" i="8"/>
  <c r="AHS50" i="8" s="1"/>
  <c r="AHJ50" i="8"/>
  <c r="AHR50" i="8" s="1"/>
  <c r="AHI50" i="8"/>
  <c r="AHQ50" i="8" s="1"/>
  <c r="AHH50" i="8"/>
  <c r="AHP50" i="8" s="1"/>
  <c r="AHG50" i="8"/>
  <c r="AHO50" i="8" s="1"/>
  <c r="AHF50" i="8"/>
  <c r="AHN50" i="8" s="1"/>
  <c r="AHD50" i="8"/>
  <c r="AHC50" i="8"/>
  <c r="AHB50" i="8"/>
  <c r="AHA50" i="8"/>
  <c r="AGZ50" i="8"/>
  <c r="AGY50" i="8"/>
  <c r="AGX50" i="8"/>
  <c r="AGV50" i="8"/>
  <c r="AGU50" i="8"/>
  <c r="AGT50" i="8"/>
  <c r="AGS50" i="8"/>
  <c r="AGR50" i="8"/>
  <c r="AGQ50" i="8"/>
  <c r="AGP50" i="8"/>
  <c r="AGF50" i="8"/>
  <c r="AGN50" i="8" s="1"/>
  <c r="AGE50" i="8"/>
  <c r="AGM50" i="8" s="1"/>
  <c r="AGD50" i="8"/>
  <c r="AGL50" i="8" s="1"/>
  <c r="AGC50" i="8"/>
  <c r="AGK50" i="8" s="1"/>
  <c r="AGB50" i="8"/>
  <c r="AGJ50" i="8" s="1"/>
  <c r="AGA50" i="8"/>
  <c r="AGI50" i="8" s="1"/>
  <c r="AFZ50" i="8"/>
  <c r="AGH50" i="8" s="1"/>
  <c r="AFX50" i="8"/>
  <c r="AFW50" i="8"/>
  <c r="AFV50" i="8"/>
  <c r="AFU50" i="8"/>
  <c r="AFT50" i="8"/>
  <c r="AFS50" i="8"/>
  <c r="AFR50" i="8"/>
  <c r="AFP50" i="8"/>
  <c r="AFO50" i="8"/>
  <c r="AFN50" i="8"/>
  <c r="AFM50" i="8"/>
  <c r="AFL50" i="8"/>
  <c r="AFK50" i="8"/>
  <c r="AFJ50" i="8"/>
  <c r="YB50" i="8"/>
  <c r="ALO50" i="8" s="1"/>
  <c r="YA50" i="8"/>
  <c r="ALN50" i="8" s="1"/>
  <c r="XZ50" i="8"/>
  <c r="ALM50" i="8" s="1"/>
  <c r="XY50" i="8"/>
  <c r="ALL50" i="8" s="1"/>
  <c r="XX50" i="8"/>
  <c r="ALK50" i="8" s="1"/>
  <c r="XW50" i="8"/>
  <c r="ALJ50" i="8" s="1"/>
  <c r="XV50" i="8"/>
  <c r="ALI50" i="8" s="1"/>
  <c r="W50" i="8"/>
  <c r="AQK49" i="8"/>
  <c r="AQS49" i="8" s="1"/>
  <c r="AQJ49" i="8"/>
  <c r="AQR49" i="8" s="1"/>
  <c r="AQI49" i="8"/>
  <c r="AQQ49" i="8" s="1"/>
  <c r="AQH49" i="8"/>
  <c r="AQP49" i="8" s="1"/>
  <c r="AQG49" i="8"/>
  <c r="AQO49" i="8" s="1"/>
  <c r="AQF49" i="8"/>
  <c r="AQN49" i="8" s="1"/>
  <c r="AQE49" i="8"/>
  <c r="AQM49" i="8" s="1"/>
  <c r="ANO49" i="8"/>
  <c r="ARA49" i="8" s="1"/>
  <c r="ANN49" i="8"/>
  <c r="AQZ49" i="8" s="1"/>
  <c r="ANM49" i="8"/>
  <c r="AQY49" i="8" s="1"/>
  <c r="ANL49" i="8"/>
  <c r="AQX49" i="8" s="1"/>
  <c r="ANK49" i="8"/>
  <c r="AQW49" i="8" s="1"/>
  <c r="ANJ49" i="8"/>
  <c r="AQV49" i="8" s="1"/>
  <c r="ANI49" i="8"/>
  <c r="AQU49" i="8" s="1"/>
  <c r="AME49" i="8"/>
  <c r="AMD49" i="8"/>
  <c r="AMC49" i="8"/>
  <c r="AMB49" i="8"/>
  <c r="AMA49" i="8"/>
  <c r="ALZ49" i="8"/>
  <c r="ALY49" i="8"/>
  <c r="ALG49" i="8"/>
  <c r="ALW49" i="8" s="1"/>
  <c r="ALF49" i="8"/>
  <c r="ALV49" i="8" s="1"/>
  <c r="ALE49" i="8"/>
  <c r="ALU49" i="8" s="1"/>
  <c r="ALD49" i="8"/>
  <c r="ALT49" i="8" s="1"/>
  <c r="ALC49" i="8"/>
  <c r="ALS49" i="8" s="1"/>
  <c r="ALB49" i="8"/>
  <c r="ALR49" i="8" s="1"/>
  <c r="ALA49" i="8"/>
  <c r="ALQ49" i="8" s="1"/>
  <c r="AKY49" i="8"/>
  <c r="AKX49" i="8"/>
  <c r="AKW49" i="8"/>
  <c r="AKV49" i="8"/>
  <c r="AKU49" i="8"/>
  <c r="AKT49" i="8"/>
  <c r="AKS49" i="8"/>
  <c r="AKQ49" i="8"/>
  <c r="AKP49" i="8"/>
  <c r="AKO49" i="8"/>
  <c r="AKN49" i="8"/>
  <c r="AKM49" i="8"/>
  <c r="AKL49" i="8"/>
  <c r="AKK49" i="8"/>
  <c r="AJP49" i="8"/>
  <c r="AJO49" i="8"/>
  <c r="AJN49" i="8"/>
  <c r="AJM49" i="8"/>
  <c r="AJL49" i="8"/>
  <c r="AJK49" i="8"/>
  <c r="AJJ49" i="8"/>
  <c r="AJH49" i="8"/>
  <c r="AJG49" i="8"/>
  <c r="AJF49" i="8"/>
  <c r="AJE49" i="8"/>
  <c r="AJD49" i="8"/>
  <c r="AJC49" i="8"/>
  <c r="AJB49" i="8"/>
  <c r="AIZ49" i="8"/>
  <c r="AIY49" i="8"/>
  <c r="AIX49" i="8"/>
  <c r="AIW49" i="8"/>
  <c r="AIV49" i="8"/>
  <c r="AIU49" i="8"/>
  <c r="AIT49" i="8"/>
  <c r="AIJ49" i="8"/>
  <c r="AIR49" i="8" s="1"/>
  <c r="AII49" i="8"/>
  <c r="AIQ49" i="8" s="1"/>
  <c r="AIH49" i="8"/>
  <c r="AIP49" i="8" s="1"/>
  <c r="AIG49" i="8"/>
  <c r="AIO49" i="8" s="1"/>
  <c r="AIF49" i="8"/>
  <c r="AIN49" i="8" s="1"/>
  <c r="AIE49" i="8"/>
  <c r="AIM49" i="8" s="1"/>
  <c r="AID49" i="8"/>
  <c r="AIL49" i="8" s="1"/>
  <c r="AIB49" i="8"/>
  <c r="AIA49" i="8"/>
  <c r="AHZ49" i="8"/>
  <c r="AHY49" i="8"/>
  <c r="AHX49" i="8"/>
  <c r="AHW49" i="8"/>
  <c r="AHV49" i="8"/>
  <c r="AHL49" i="8"/>
  <c r="AHT49" i="8" s="1"/>
  <c r="AHK49" i="8"/>
  <c r="AHS49" i="8" s="1"/>
  <c r="AHJ49" i="8"/>
  <c r="AHR49" i="8" s="1"/>
  <c r="AHI49" i="8"/>
  <c r="AHQ49" i="8" s="1"/>
  <c r="AHH49" i="8"/>
  <c r="AHP49" i="8" s="1"/>
  <c r="AHG49" i="8"/>
  <c r="AHO49" i="8" s="1"/>
  <c r="AHF49" i="8"/>
  <c r="AHN49" i="8" s="1"/>
  <c r="AHD49" i="8"/>
  <c r="AHC49" i="8"/>
  <c r="AHB49" i="8"/>
  <c r="AHA49" i="8"/>
  <c r="AGZ49" i="8"/>
  <c r="AGY49" i="8"/>
  <c r="AGX49" i="8"/>
  <c r="AGV49" i="8"/>
  <c r="AGU49" i="8"/>
  <c r="AGT49" i="8"/>
  <c r="AGS49" i="8"/>
  <c r="AGR49" i="8"/>
  <c r="AGQ49" i="8"/>
  <c r="AGP49" i="8"/>
  <c r="AGF49" i="8"/>
  <c r="AGN49" i="8" s="1"/>
  <c r="AGE49" i="8"/>
  <c r="AGM49" i="8" s="1"/>
  <c r="AGD49" i="8"/>
  <c r="AGL49" i="8" s="1"/>
  <c r="AGC49" i="8"/>
  <c r="AGK49" i="8" s="1"/>
  <c r="AGB49" i="8"/>
  <c r="AGJ49" i="8" s="1"/>
  <c r="AGA49" i="8"/>
  <c r="AGI49" i="8" s="1"/>
  <c r="AFZ49" i="8"/>
  <c r="AGH49" i="8" s="1"/>
  <c r="AFX49" i="8"/>
  <c r="AFW49" i="8"/>
  <c r="AFV49" i="8"/>
  <c r="AFU49" i="8"/>
  <c r="AFT49" i="8"/>
  <c r="AFS49" i="8"/>
  <c r="AFR49" i="8"/>
  <c r="AFP49" i="8"/>
  <c r="AFO49" i="8"/>
  <c r="AFN49" i="8"/>
  <c r="AFM49" i="8"/>
  <c r="AFL49" i="8"/>
  <c r="AFK49" i="8"/>
  <c r="AFJ49" i="8"/>
  <c r="YB49" i="8"/>
  <c r="ALO49" i="8" s="1"/>
  <c r="YA49" i="8"/>
  <c r="ALN49" i="8" s="1"/>
  <c r="XZ49" i="8"/>
  <c r="ALM49" i="8" s="1"/>
  <c r="XY49" i="8"/>
  <c r="ALL49" i="8" s="1"/>
  <c r="XX49" i="8"/>
  <c r="ALK49" i="8" s="1"/>
  <c r="XW49" i="8"/>
  <c r="ALJ49" i="8" s="1"/>
  <c r="XV49" i="8"/>
  <c r="ALI49" i="8" s="1"/>
  <c r="W49" i="8"/>
  <c r="AQK48" i="8"/>
  <c r="AQS48" i="8" s="1"/>
  <c r="AQJ48" i="8"/>
  <c r="AQR48" i="8" s="1"/>
  <c r="AQI48" i="8"/>
  <c r="AQQ48" i="8" s="1"/>
  <c r="AQH48" i="8"/>
  <c r="AQP48" i="8" s="1"/>
  <c r="AQG48" i="8"/>
  <c r="AQO48" i="8" s="1"/>
  <c r="AQF48" i="8"/>
  <c r="AQN48" i="8" s="1"/>
  <c r="AQE48" i="8"/>
  <c r="AQM48" i="8" s="1"/>
  <c r="ANO48" i="8"/>
  <c r="ARA48" i="8" s="1"/>
  <c r="ANN48" i="8"/>
  <c r="AQZ48" i="8" s="1"/>
  <c r="ANM48" i="8"/>
  <c r="AQY48" i="8" s="1"/>
  <c r="ANL48" i="8"/>
  <c r="AQX48" i="8" s="1"/>
  <c r="ANK48" i="8"/>
  <c r="AQW48" i="8" s="1"/>
  <c r="ANJ48" i="8"/>
  <c r="AQV48" i="8" s="1"/>
  <c r="ANI48" i="8"/>
  <c r="AQU48" i="8" s="1"/>
  <c r="AME48" i="8"/>
  <c r="AMD48" i="8"/>
  <c r="AMC48" i="8"/>
  <c r="AMB48" i="8"/>
  <c r="AMA48" i="8"/>
  <c r="ALZ48" i="8"/>
  <c r="ALY48" i="8"/>
  <c r="ALG48" i="8"/>
  <c r="ALW48" i="8" s="1"/>
  <c r="ALF48" i="8"/>
  <c r="ALV48" i="8" s="1"/>
  <c r="ALE48" i="8"/>
  <c r="ALU48" i="8" s="1"/>
  <c r="ALD48" i="8"/>
  <c r="ALT48" i="8" s="1"/>
  <c r="ALC48" i="8"/>
  <c r="ALS48" i="8" s="1"/>
  <c r="ALB48" i="8"/>
  <c r="ALR48" i="8" s="1"/>
  <c r="ALA48" i="8"/>
  <c r="ALQ48" i="8" s="1"/>
  <c r="AKY48" i="8"/>
  <c r="AKX48" i="8"/>
  <c r="AKW48" i="8"/>
  <c r="AKV48" i="8"/>
  <c r="AKU48" i="8"/>
  <c r="AKT48" i="8"/>
  <c r="AKS48" i="8"/>
  <c r="AKQ48" i="8"/>
  <c r="AKP48" i="8"/>
  <c r="AKO48" i="8"/>
  <c r="AKN48" i="8"/>
  <c r="AKM48" i="8"/>
  <c r="AKL48" i="8"/>
  <c r="AKK48" i="8"/>
  <c r="AJP48" i="8"/>
  <c r="AJO48" i="8"/>
  <c r="AJN48" i="8"/>
  <c r="AJM48" i="8"/>
  <c r="AJL48" i="8"/>
  <c r="AJK48" i="8"/>
  <c r="AJJ48" i="8"/>
  <c r="AJH48" i="8"/>
  <c r="AJG48" i="8"/>
  <c r="AJF48" i="8"/>
  <c r="AJE48" i="8"/>
  <c r="AJD48" i="8"/>
  <c r="AJC48" i="8"/>
  <c r="AJB48" i="8"/>
  <c r="AIZ48" i="8"/>
  <c r="AIY48" i="8"/>
  <c r="AIX48" i="8"/>
  <c r="AIW48" i="8"/>
  <c r="AIV48" i="8"/>
  <c r="AIU48" i="8"/>
  <c r="AIT48" i="8"/>
  <c r="AIJ48" i="8"/>
  <c r="AIR48" i="8" s="1"/>
  <c r="AII48" i="8"/>
  <c r="AIQ48" i="8" s="1"/>
  <c r="AIH48" i="8"/>
  <c r="AIP48" i="8" s="1"/>
  <c r="AIG48" i="8"/>
  <c r="AIO48" i="8" s="1"/>
  <c r="AIF48" i="8"/>
  <c r="AIN48" i="8" s="1"/>
  <c r="AIE48" i="8"/>
  <c r="AIM48" i="8" s="1"/>
  <c r="AID48" i="8"/>
  <c r="AIL48" i="8" s="1"/>
  <c r="AIB48" i="8"/>
  <c r="AIA48" i="8"/>
  <c r="AHZ48" i="8"/>
  <c r="AHY48" i="8"/>
  <c r="AHX48" i="8"/>
  <c r="AHW48" i="8"/>
  <c r="AHV48" i="8"/>
  <c r="AHL48" i="8"/>
  <c r="AHT48" i="8" s="1"/>
  <c r="AHK48" i="8"/>
  <c r="AHS48" i="8" s="1"/>
  <c r="AHJ48" i="8"/>
  <c r="AHR48" i="8" s="1"/>
  <c r="AHI48" i="8"/>
  <c r="AHQ48" i="8" s="1"/>
  <c r="AHH48" i="8"/>
  <c r="AHP48" i="8" s="1"/>
  <c r="AHG48" i="8"/>
  <c r="AHO48" i="8" s="1"/>
  <c r="AHF48" i="8"/>
  <c r="AHN48" i="8" s="1"/>
  <c r="AHD48" i="8"/>
  <c r="AHC48" i="8"/>
  <c r="AHB48" i="8"/>
  <c r="AHA48" i="8"/>
  <c r="AGZ48" i="8"/>
  <c r="AGY48" i="8"/>
  <c r="AGX48" i="8"/>
  <c r="AGV48" i="8"/>
  <c r="AGU48" i="8"/>
  <c r="AGT48" i="8"/>
  <c r="AGS48" i="8"/>
  <c r="AGR48" i="8"/>
  <c r="AGQ48" i="8"/>
  <c r="AGP48" i="8"/>
  <c r="AGF48" i="8"/>
  <c r="AGN48" i="8" s="1"/>
  <c r="AGE48" i="8"/>
  <c r="AGM48" i="8" s="1"/>
  <c r="AGD48" i="8"/>
  <c r="AGL48" i="8" s="1"/>
  <c r="AGC48" i="8"/>
  <c r="AGK48" i="8" s="1"/>
  <c r="AGB48" i="8"/>
  <c r="AGJ48" i="8" s="1"/>
  <c r="AGA48" i="8"/>
  <c r="AGI48" i="8" s="1"/>
  <c r="AFZ48" i="8"/>
  <c r="AGH48" i="8" s="1"/>
  <c r="AFX48" i="8"/>
  <c r="AFW48" i="8"/>
  <c r="AFV48" i="8"/>
  <c r="AFU48" i="8"/>
  <c r="AFT48" i="8"/>
  <c r="AFS48" i="8"/>
  <c r="AFR48" i="8"/>
  <c r="AFP48" i="8"/>
  <c r="AFO48" i="8"/>
  <c r="AFN48" i="8"/>
  <c r="AFM48" i="8"/>
  <c r="AFL48" i="8"/>
  <c r="AFK48" i="8"/>
  <c r="AFJ48" i="8"/>
  <c r="YB48" i="8"/>
  <c r="ALO48" i="8" s="1"/>
  <c r="YA48" i="8"/>
  <c r="ALN48" i="8" s="1"/>
  <c r="XZ48" i="8"/>
  <c r="ALM48" i="8" s="1"/>
  <c r="XY48" i="8"/>
  <c r="ALL48" i="8" s="1"/>
  <c r="XX48" i="8"/>
  <c r="ALK48" i="8" s="1"/>
  <c r="XW48" i="8"/>
  <c r="ALJ48" i="8" s="1"/>
  <c r="XV48" i="8"/>
  <c r="ALI48" i="8" s="1"/>
  <c r="W48" i="8"/>
  <c r="AQK47" i="8"/>
  <c r="AQS47" i="8" s="1"/>
  <c r="AQJ47" i="8"/>
  <c r="AQR47" i="8" s="1"/>
  <c r="AQI47" i="8"/>
  <c r="AQQ47" i="8" s="1"/>
  <c r="AQH47" i="8"/>
  <c r="AQP47" i="8" s="1"/>
  <c r="AQG47" i="8"/>
  <c r="AQO47" i="8" s="1"/>
  <c r="AQF47" i="8"/>
  <c r="AQN47" i="8" s="1"/>
  <c r="AQE47" i="8"/>
  <c r="AQM47" i="8" s="1"/>
  <c r="ANO47" i="8"/>
  <c r="ARA47" i="8" s="1"/>
  <c r="ANN47" i="8"/>
  <c r="AQZ47" i="8" s="1"/>
  <c r="ANM47" i="8"/>
  <c r="AQY47" i="8" s="1"/>
  <c r="ANL47" i="8"/>
  <c r="AQX47" i="8" s="1"/>
  <c r="ANK47" i="8"/>
  <c r="AQW47" i="8" s="1"/>
  <c r="ANJ47" i="8"/>
  <c r="AQV47" i="8" s="1"/>
  <c r="ANI47" i="8"/>
  <c r="AQU47" i="8" s="1"/>
  <c r="AME47" i="8"/>
  <c r="AMD47" i="8"/>
  <c r="AMC47" i="8"/>
  <c r="AMB47" i="8"/>
  <c r="AMA47" i="8"/>
  <c r="ALZ47" i="8"/>
  <c r="ALY47" i="8"/>
  <c r="ALG47" i="8"/>
  <c r="ALW47" i="8" s="1"/>
  <c r="ALF47" i="8"/>
  <c r="ALV47" i="8" s="1"/>
  <c r="ALE47" i="8"/>
  <c r="ALU47" i="8" s="1"/>
  <c r="ALD47" i="8"/>
  <c r="ALT47" i="8" s="1"/>
  <c r="ALC47" i="8"/>
  <c r="ALS47" i="8" s="1"/>
  <c r="ALB47" i="8"/>
  <c r="ALR47" i="8" s="1"/>
  <c r="ALA47" i="8"/>
  <c r="ALQ47" i="8" s="1"/>
  <c r="AKY47" i="8"/>
  <c r="AKX47" i="8"/>
  <c r="AKW47" i="8"/>
  <c r="AKV47" i="8"/>
  <c r="AKU47" i="8"/>
  <c r="AKT47" i="8"/>
  <c r="AKS47" i="8"/>
  <c r="AKQ47" i="8"/>
  <c r="AKP47" i="8"/>
  <c r="AKO47" i="8"/>
  <c r="AKN47" i="8"/>
  <c r="AKM47" i="8"/>
  <c r="AKL47" i="8"/>
  <c r="AKK47" i="8"/>
  <c r="AJP47" i="8"/>
  <c r="AJO47" i="8"/>
  <c r="AJN47" i="8"/>
  <c r="AJM47" i="8"/>
  <c r="AJL47" i="8"/>
  <c r="AJK47" i="8"/>
  <c r="AJJ47" i="8"/>
  <c r="AJH47" i="8"/>
  <c r="AJG47" i="8"/>
  <c r="AJF47" i="8"/>
  <c r="AJE47" i="8"/>
  <c r="AJD47" i="8"/>
  <c r="AJC47" i="8"/>
  <c r="AJB47" i="8"/>
  <c r="AIZ47" i="8"/>
  <c r="AIY47" i="8"/>
  <c r="AIX47" i="8"/>
  <c r="AIW47" i="8"/>
  <c r="AIV47" i="8"/>
  <c r="AIU47" i="8"/>
  <c r="AIT47" i="8"/>
  <c r="AIJ47" i="8"/>
  <c r="AIR47" i="8" s="1"/>
  <c r="AII47" i="8"/>
  <c r="AIQ47" i="8" s="1"/>
  <c r="AIH47" i="8"/>
  <c r="AIP47" i="8" s="1"/>
  <c r="AIG47" i="8"/>
  <c r="AIO47" i="8" s="1"/>
  <c r="AIF47" i="8"/>
  <c r="AIN47" i="8" s="1"/>
  <c r="AIE47" i="8"/>
  <c r="AIM47" i="8" s="1"/>
  <c r="AID47" i="8"/>
  <c r="AIL47" i="8" s="1"/>
  <c r="AIB47" i="8"/>
  <c r="AIA47" i="8"/>
  <c r="AHZ47" i="8"/>
  <c r="AHY47" i="8"/>
  <c r="AHX47" i="8"/>
  <c r="AHW47" i="8"/>
  <c r="AHV47" i="8"/>
  <c r="AHL47" i="8"/>
  <c r="AHT47" i="8" s="1"/>
  <c r="AHK47" i="8"/>
  <c r="AHS47" i="8" s="1"/>
  <c r="AHJ47" i="8"/>
  <c r="AHR47" i="8" s="1"/>
  <c r="AHI47" i="8"/>
  <c r="AHQ47" i="8" s="1"/>
  <c r="AHH47" i="8"/>
  <c r="AHP47" i="8" s="1"/>
  <c r="AHG47" i="8"/>
  <c r="AHO47" i="8" s="1"/>
  <c r="AHF47" i="8"/>
  <c r="AHN47" i="8" s="1"/>
  <c r="AHD47" i="8"/>
  <c r="AHC47" i="8"/>
  <c r="AHB47" i="8"/>
  <c r="AHA47" i="8"/>
  <c r="AGZ47" i="8"/>
  <c r="AGY47" i="8"/>
  <c r="AGX47" i="8"/>
  <c r="AGV47" i="8"/>
  <c r="AGU47" i="8"/>
  <c r="AGT47" i="8"/>
  <c r="AGS47" i="8"/>
  <c r="AGR47" i="8"/>
  <c r="AGQ47" i="8"/>
  <c r="AGP47" i="8"/>
  <c r="AGF47" i="8"/>
  <c r="AGN47" i="8" s="1"/>
  <c r="AGE47" i="8"/>
  <c r="AGM47" i="8" s="1"/>
  <c r="AGD47" i="8"/>
  <c r="AGL47" i="8" s="1"/>
  <c r="AGC47" i="8"/>
  <c r="AGK47" i="8" s="1"/>
  <c r="AGB47" i="8"/>
  <c r="AGJ47" i="8" s="1"/>
  <c r="AGA47" i="8"/>
  <c r="AGI47" i="8" s="1"/>
  <c r="AFZ47" i="8"/>
  <c r="AGH47" i="8" s="1"/>
  <c r="AFX47" i="8"/>
  <c r="AFW47" i="8"/>
  <c r="AFV47" i="8"/>
  <c r="AFU47" i="8"/>
  <c r="AFT47" i="8"/>
  <c r="AFS47" i="8"/>
  <c r="AFR47" i="8"/>
  <c r="AFP47" i="8"/>
  <c r="AFO47" i="8"/>
  <c r="AFN47" i="8"/>
  <c r="AFM47" i="8"/>
  <c r="AFL47" i="8"/>
  <c r="AFK47" i="8"/>
  <c r="AFJ47" i="8"/>
  <c r="YB47" i="8"/>
  <c r="ALO47" i="8" s="1"/>
  <c r="YA47" i="8"/>
  <c r="ALN47" i="8" s="1"/>
  <c r="XZ47" i="8"/>
  <c r="ALM47" i="8" s="1"/>
  <c r="XY47" i="8"/>
  <c r="ALL47" i="8" s="1"/>
  <c r="XX47" i="8"/>
  <c r="ALK47" i="8" s="1"/>
  <c r="XW47" i="8"/>
  <c r="ALJ47" i="8" s="1"/>
  <c r="XV47" i="8"/>
  <c r="ALI47" i="8" s="1"/>
  <c r="W47" i="8"/>
  <c r="AQK46" i="8"/>
  <c r="AQS46" i="8" s="1"/>
  <c r="AQJ46" i="8"/>
  <c r="AQR46" i="8" s="1"/>
  <c r="AQI46" i="8"/>
  <c r="AQQ46" i="8" s="1"/>
  <c r="AQH46" i="8"/>
  <c r="AQP46" i="8" s="1"/>
  <c r="AQG46" i="8"/>
  <c r="AQO46" i="8" s="1"/>
  <c r="AQF46" i="8"/>
  <c r="AQN46" i="8" s="1"/>
  <c r="AQE46" i="8"/>
  <c r="AQM46" i="8" s="1"/>
  <c r="ANO46" i="8"/>
  <c r="ARA46" i="8" s="1"/>
  <c r="ANN46" i="8"/>
  <c r="AQZ46" i="8" s="1"/>
  <c r="ANM46" i="8"/>
  <c r="AQY46" i="8" s="1"/>
  <c r="ANL46" i="8"/>
  <c r="AQX46" i="8" s="1"/>
  <c r="ANK46" i="8"/>
  <c r="AQW46" i="8" s="1"/>
  <c r="ANJ46" i="8"/>
  <c r="AQV46" i="8" s="1"/>
  <c r="ANI46" i="8"/>
  <c r="AQU46" i="8" s="1"/>
  <c r="AME46" i="8"/>
  <c r="AMD46" i="8"/>
  <c r="AMC46" i="8"/>
  <c r="AMB46" i="8"/>
  <c r="AMA46" i="8"/>
  <c r="ALZ46" i="8"/>
  <c r="ALY46" i="8"/>
  <c r="ALG46" i="8"/>
  <c r="ALW46" i="8" s="1"/>
  <c r="ALF46" i="8"/>
  <c r="ALV46" i="8" s="1"/>
  <c r="ALE46" i="8"/>
  <c r="ALU46" i="8" s="1"/>
  <c r="ALD46" i="8"/>
  <c r="ALT46" i="8" s="1"/>
  <c r="ALC46" i="8"/>
  <c r="ALS46" i="8" s="1"/>
  <c r="ALB46" i="8"/>
  <c r="ALR46" i="8" s="1"/>
  <c r="ALA46" i="8"/>
  <c r="ALQ46" i="8" s="1"/>
  <c r="AKY46" i="8"/>
  <c r="AKX46" i="8"/>
  <c r="AKW46" i="8"/>
  <c r="AKV46" i="8"/>
  <c r="AKU46" i="8"/>
  <c r="AKT46" i="8"/>
  <c r="AKS46" i="8"/>
  <c r="AKQ46" i="8"/>
  <c r="AKP46" i="8"/>
  <c r="AKO46" i="8"/>
  <c r="AKN46" i="8"/>
  <c r="AKM46" i="8"/>
  <c r="AKL46" i="8"/>
  <c r="AKK46" i="8"/>
  <c r="AJP46" i="8"/>
  <c r="AJO46" i="8"/>
  <c r="AJN46" i="8"/>
  <c r="AJM46" i="8"/>
  <c r="AJL46" i="8"/>
  <c r="AJK46" i="8"/>
  <c r="AJJ46" i="8"/>
  <c r="AJH46" i="8"/>
  <c r="AJG46" i="8"/>
  <c r="AJF46" i="8"/>
  <c r="AJE46" i="8"/>
  <c r="AJD46" i="8"/>
  <c r="AJC46" i="8"/>
  <c r="AJB46" i="8"/>
  <c r="AIZ46" i="8"/>
  <c r="AIY46" i="8"/>
  <c r="AIX46" i="8"/>
  <c r="AIW46" i="8"/>
  <c r="AIV46" i="8"/>
  <c r="AIU46" i="8"/>
  <c r="AIT46" i="8"/>
  <c r="AIJ46" i="8"/>
  <c r="AIR46" i="8" s="1"/>
  <c r="AII46" i="8"/>
  <c r="AIQ46" i="8" s="1"/>
  <c r="AIH46" i="8"/>
  <c r="AIP46" i="8" s="1"/>
  <c r="AIG46" i="8"/>
  <c r="AIO46" i="8" s="1"/>
  <c r="AIF46" i="8"/>
  <c r="AIN46" i="8" s="1"/>
  <c r="AIE46" i="8"/>
  <c r="AIM46" i="8" s="1"/>
  <c r="AID46" i="8"/>
  <c r="AIL46" i="8" s="1"/>
  <c r="AIB46" i="8"/>
  <c r="AIA46" i="8"/>
  <c r="AHZ46" i="8"/>
  <c r="AHY46" i="8"/>
  <c r="AHX46" i="8"/>
  <c r="AHW46" i="8"/>
  <c r="AHV46" i="8"/>
  <c r="AHL46" i="8"/>
  <c r="AHT46" i="8" s="1"/>
  <c r="AHK46" i="8"/>
  <c r="AHS46" i="8" s="1"/>
  <c r="AHJ46" i="8"/>
  <c r="AHR46" i="8" s="1"/>
  <c r="AHI46" i="8"/>
  <c r="AHQ46" i="8" s="1"/>
  <c r="AHH46" i="8"/>
  <c r="AHP46" i="8" s="1"/>
  <c r="AHG46" i="8"/>
  <c r="AHO46" i="8" s="1"/>
  <c r="AHF46" i="8"/>
  <c r="AHN46" i="8" s="1"/>
  <c r="AHD46" i="8"/>
  <c r="AHC46" i="8"/>
  <c r="AHB46" i="8"/>
  <c r="AHA46" i="8"/>
  <c r="AGZ46" i="8"/>
  <c r="AGY46" i="8"/>
  <c r="AGX46" i="8"/>
  <c r="AGV46" i="8"/>
  <c r="AGU46" i="8"/>
  <c r="AGT46" i="8"/>
  <c r="AGS46" i="8"/>
  <c r="AGR46" i="8"/>
  <c r="AGQ46" i="8"/>
  <c r="AGP46" i="8"/>
  <c r="AGF46" i="8"/>
  <c r="AGN46" i="8" s="1"/>
  <c r="AGE46" i="8"/>
  <c r="AGM46" i="8" s="1"/>
  <c r="AGD46" i="8"/>
  <c r="AGL46" i="8" s="1"/>
  <c r="AGC46" i="8"/>
  <c r="AGK46" i="8" s="1"/>
  <c r="AGB46" i="8"/>
  <c r="AGJ46" i="8" s="1"/>
  <c r="AGA46" i="8"/>
  <c r="AGI46" i="8" s="1"/>
  <c r="AFZ46" i="8"/>
  <c r="AGH46" i="8" s="1"/>
  <c r="AFX46" i="8"/>
  <c r="AFW46" i="8"/>
  <c r="AFV46" i="8"/>
  <c r="AFU46" i="8"/>
  <c r="AFT46" i="8"/>
  <c r="AFS46" i="8"/>
  <c r="AFR46" i="8"/>
  <c r="AFP46" i="8"/>
  <c r="AFO46" i="8"/>
  <c r="AFN46" i="8"/>
  <c r="AFM46" i="8"/>
  <c r="AFL46" i="8"/>
  <c r="AFK46" i="8"/>
  <c r="AFJ46" i="8"/>
  <c r="YB46" i="8"/>
  <c r="ALO46" i="8" s="1"/>
  <c r="YA46" i="8"/>
  <c r="ALN46" i="8" s="1"/>
  <c r="XZ46" i="8"/>
  <c r="ALM46" i="8" s="1"/>
  <c r="XY46" i="8"/>
  <c r="ALL46" i="8" s="1"/>
  <c r="XX46" i="8"/>
  <c r="ALK46" i="8" s="1"/>
  <c r="XW46" i="8"/>
  <c r="ALJ46" i="8" s="1"/>
  <c r="XV46" i="8"/>
  <c r="ALI46" i="8" s="1"/>
  <c r="W46" i="8"/>
  <c r="AQK45" i="8"/>
  <c r="AQS45" i="8" s="1"/>
  <c r="AQJ45" i="8"/>
  <c r="AQR45" i="8" s="1"/>
  <c r="AQI45" i="8"/>
  <c r="AQQ45" i="8" s="1"/>
  <c r="AQH45" i="8"/>
  <c r="AQP45" i="8" s="1"/>
  <c r="AQG45" i="8"/>
  <c r="AQO45" i="8" s="1"/>
  <c r="AQF45" i="8"/>
  <c r="AQN45" i="8" s="1"/>
  <c r="AQE45" i="8"/>
  <c r="AQM45" i="8" s="1"/>
  <c r="ANO45" i="8"/>
  <c r="ARA45" i="8" s="1"/>
  <c r="ANN45" i="8"/>
  <c r="AQZ45" i="8" s="1"/>
  <c r="ANM45" i="8"/>
  <c r="AQY45" i="8" s="1"/>
  <c r="ANL45" i="8"/>
  <c r="AQX45" i="8" s="1"/>
  <c r="ANK45" i="8"/>
  <c r="AQW45" i="8" s="1"/>
  <c r="ANJ45" i="8"/>
  <c r="AQV45" i="8" s="1"/>
  <c r="ANI45" i="8"/>
  <c r="AQU45" i="8" s="1"/>
  <c r="AME45" i="8"/>
  <c r="AMD45" i="8"/>
  <c r="AMC45" i="8"/>
  <c r="AMB45" i="8"/>
  <c r="AMA45" i="8"/>
  <c r="ALZ45" i="8"/>
  <c r="ALY45" i="8"/>
  <c r="ALG45" i="8"/>
  <c r="ALW45" i="8" s="1"/>
  <c r="ALF45" i="8"/>
  <c r="ALV45" i="8" s="1"/>
  <c r="ALE45" i="8"/>
  <c r="ALU45" i="8" s="1"/>
  <c r="ALD45" i="8"/>
  <c r="ALT45" i="8" s="1"/>
  <c r="ALC45" i="8"/>
  <c r="ALS45" i="8" s="1"/>
  <c r="ALB45" i="8"/>
  <c r="ALR45" i="8" s="1"/>
  <c r="ALA45" i="8"/>
  <c r="ALQ45" i="8" s="1"/>
  <c r="AKY45" i="8"/>
  <c r="AKX45" i="8"/>
  <c r="AKW45" i="8"/>
  <c r="AKV45" i="8"/>
  <c r="AKU45" i="8"/>
  <c r="AKT45" i="8"/>
  <c r="AKS45" i="8"/>
  <c r="AKQ45" i="8"/>
  <c r="AKP45" i="8"/>
  <c r="AKO45" i="8"/>
  <c r="AKN45" i="8"/>
  <c r="AKM45" i="8"/>
  <c r="AKL45" i="8"/>
  <c r="AKK45" i="8"/>
  <c r="AJP45" i="8"/>
  <c r="AJO45" i="8"/>
  <c r="AJN45" i="8"/>
  <c r="AJM45" i="8"/>
  <c r="AJL45" i="8"/>
  <c r="AJK45" i="8"/>
  <c r="AJJ45" i="8"/>
  <c r="AJH45" i="8"/>
  <c r="AJG45" i="8"/>
  <c r="AJF45" i="8"/>
  <c r="AJE45" i="8"/>
  <c r="AJD45" i="8"/>
  <c r="AJC45" i="8"/>
  <c r="AJB45" i="8"/>
  <c r="AIZ45" i="8"/>
  <c r="AIY45" i="8"/>
  <c r="AIX45" i="8"/>
  <c r="AIW45" i="8"/>
  <c r="AIV45" i="8"/>
  <c r="AIU45" i="8"/>
  <c r="AIT45" i="8"/>
  <c r="AIJ45" i="8"/>
  <c r="AIR45" i="8" s="1"/>
  <c r="AII45" i="8"/>
  <c r="AIQ45" i="8" s="1"/>
  <c r="AIH45" i="8"/>
  <c r="AIP45" i="8" s="1"/>
  <c r="AIG45" i="8"/>
  <c r="AIO45" i="8" s="1"/>
  <c r="AIF45" i="8"/>
  <c r="AIN45" i="8" s="1"/>
  <c r="AIE45" i="8"/>
  <c r="AIM45" i="8" s="1"/>
  <c r="AID45" i="8"/>
  <c r="AIL45" i="8" s="1"/>
  <c r="AIB45" i="8"/>
  <c r="AIA45" i="8"/>
  <c r="AHZ45" i="8"/>
  <c r="AHY45" i="8"/>
  <c r="AHX45" i="8"/>
  <c r="AHW45" i="8"/>
  <c r="AHV45" i="8"/>
  <c r="AHL45" i="8"/>
  <c r="AHT45" i="8" s="1"/>
  <c r="AHK45" i="8"/>
  <c r="AHS45" i="8" s="1"/>
  <c r="AHJ45" i="8"/>
  <c r="AHR45" i="8" s="1"/>
  <c r="AHI45" i="8"/>
  <c r="AHQ45" i="8" s="1"/>
  <c r="AHH45" i="8"/>
  <c r="AHP45" i="8" s="1"/>
  <c r="AHG45" i="8"/>
  <c r="AHO45" i="8" s="1"/>
  <c r="AHF45" i="8"/>
  <c r="AHN45" i="8" s="1"/>
  <c r="AHD45" i="8"/>
  <c r="AHC45" i="8"/>
  <c r="AHB45" i="8"/>
  <c r="AHA45" i="8"/>
  <c r="AGZ45" i="8"/>
  <c r="AGY45" i="8"/>
  <c r="AGX45" i="8"/>
  <c r="AGV45" i="8"/>
  <c r="AGU45" i="8"/>
  <c r="AGT45" i="8"/>
  <c r="AGS45" i="8"/>
  <c r="AGR45" i="8"/>
  <c r="AGQ45" i="8"/>
  <c r="AGP45" i="8"/>
  <c r="AGF45" i="8"/>
  <c r="AGN45" i="8" s="1"/>
  <c r="AGE45" i="8"/>
  <c r="AGM45" i="8" s="1"/>
  <c r="AGD45" i="8"/>
  <c r="AGL45" i="8" s="1"/>
  <c r="AGC45" i="8"/>
  <c r="AGK45" i="8" s="1"/>
  <c r="AGB45" i="8"/>
  <c r="AGJ45" i="8" s="1"/>
  <c r="AGA45" i="8"/>
  <c r="AGI45" i="8" s="1"/>
  <c r="AFZ45" i="8"/>
  <c r="AGH45" i="8" s="1"/>
  <c r="AFX45" i="8"/>
  <c r="AFW45" i="8"/>
  <c r="AFV45" i="8"/>
  <c r="AFU45" i="8"/>
  <c r="AFT45" i="8"/>
  <c r="AFS45" i="8"/>
  <c r="AFR45" i="8"/>
  <c r="AFP45" i="8"/>
  <c r="AFO45" i="8"/>
  <c r="AFN45" i="8"/>
  <c r="AFM45" i="8"/>
  <c r="AFL45" i="8"/>
  <c r="AFK45" i="8"/>
  <c r="AFJ45" i="8"/>
  <c r="YB45" i="8"/>
  <c r="ALO45" i="8" s="1"/>
  <c r="YA45" i="8"/>
  <c r="ALN45" i="8" s="1"/>
  <c r="XZ45" i="8"/>
  <c r="ALM45" i="8" s="1"/>
  <c r="XY45" i="8"/>
  <c r="ALL45" i="8" s="1"/>
  <c r="XX45" i="8"/>
  <c r="ALK45" i="8" s="1"/>
  <c r="XW45" i="8"/>
  <c r="ALJ45" i="8" s="1"/>
  <c r="XV45" i="8"/>
  <c r="ALI45" i="8" s="1"/>
  <c r="W45" i="8"/>
  <c r="AQK44" i="8"/>
  <c r="AQS44" i="8" s="1"/>
  <c r="AQJ44" i="8"/>
  <c r="AQR44" i="8" s="1"/>
  <c r="AQI44" i="8"/>
  <c r="AQQ44" i="8" s="1"/>
  <c r="AQH44" i="8"/>
  <c r="AQP44" i="8" s="1"/>
  <c r="AQG44" i="8"/>
  <c r="AQO44" i="8" s="1"/>
  <c r="AQF44" i="8"/>
  <c r="AQN44" i="8" s="1"/>
  <c r="AQE44" i="8"/>
  <c r="AQM44" i="8" s="1"/>
  <c r="ANO44" i="8"/>
  <c r="ARA44" i="8" s="1"/>
  <c r="ANN44" i="8"/>
  <c r="AQZ44" i="8" s="1"/>
  <c r="ANM44" i="8"/>
  <c r="AQY44" i="8" s="1"/>
  <c r="ANL44" i="8"/>
  <c r="AQX44" i="8" s="1"/>
  <c r="ANK44" i="8"/>
  <c r="AQW44" i="8" s="1"/>
  <c r="ANJ44" i="8"/>
  <c r="AQV44" i="8" s="1"/>
  <c r="ANI44" i="8"/>
  <c r="AQU44" i="8" s="1"/>
  <c r="AME44" i="8"/>
  <c r="AMD44" i="8"/>
  <c r="AMC44" i="8"/>
  <c r="AMB44" i="8"/>
  <c r="AMA44" i="8"/>
  <c r="ALZ44" i="8"/>
  <c r="ALY44" i="8"/>
  <c r="ALG44" i="8"/>
  <c r="ALW44" i="8" s="1"/>
  <c r="ALF44" i="8"/>
  <c r="ALV44" i="8" s="1"/>
  <c r="ALE44" i="8"/>
  <c r="ALU44" i="8" s="1"/>
  <c r="ALD44" i="8"/>
  <c r="ALT44" i="8" s="1"/>
  <c r="ALC44" i="8"/>
  <c r="ALS44" i="8" s="1"/>
  <c r="ALB44" i="8"/>
  <c r="ALR44" i="8" s="1"/>
  <c r="ALA44" i="8"/>
  <c r="ALQ44" i="8" s="1"/>
  <c r="AKY44" i="8"/>
  <c r="AKX44" i="8"/>
  <c r="AKW44" i="8"/>
  <c r="AKV44" i="8"/>
  <c r="AKU44" i="8"/>
  <c r="AKT44" i="8"/>
  <c r="AKS44" i="8"/>
  <c r="AKQ44" i="8"/>
  <c r="AKP44" i="8"/>
  <c r="AKO44" i="8"/>
  <c r="AKN44" i="8"/>
  <c r="AKM44" i="8"/>
  <c r="AKL44" i="8"/>
  <c r="AKK44" i="8"/>
  <c r="AJP44" i="8"/>
  <c r="AJO44" i="8"/>
  <c r="AJN44" i="8"/>
  <c r="AJM44" i="8"/>
  <c r="AJL44" i="8"/>
  <c r="AJK44" i="8"/>
  <c r="AJJ44" i="8"/>
  <c r="AJH44" i="8"/>
  <c r="AJG44" i="8"/>
  <c r="AJF44" i="8"/>
  <c r="AJE44" i="8"/>
  <c r="AJD44" i="8"/>
  <c r="AJC44" i="8"/>
  <c r="AJB44" i="8"/>
  <c r="AIZ44" i="8"/>
  <c r="AIY44" i="8"/>
  <c r="AIX44" i="8"/>
  <c r="AIW44" i="8"/>
  <c r="AIV44" i="8"/>
  <c r="AIU44" i="8"/>
  <c r="AIT44" i="8"/>
  <c r="AIJ44" i="8"/>
  <c r="AIR44" i="8" s="1"/>
  <c r="AII44" i="8"/>
  <c r="AIQ44" i="8" s="1"/>
  <c r="AIH44" i="8"/>
  <c r="AIP44" i="8" s="1"/>
  <c r="AIG44" i="8"/>
  <c r="AIO44" i="8" s="1"/>
  <c r="AIF44" i="8"/>
  <c r="AIN44" i="8" s="1"/>
  <c r="AIE44" i="8"/>
  <c r="AIM44" i="8" s="1"/>
  <c r="AID44" i="8"/>
  <c r="AIL44" i="8" s="1"/>
  <c r="AIB44" i="8"/>
  <c r="AIA44" i="8"/>
  <c r="AHZ44" i="8"/>
  <c r="AHY44" i="8"/>
  <c r="AHX44" i="8"/>
  <c r="AHW44" i="8"/>
  <c r="AHV44" i="8"/>
  <c r="AHL44" i="8"/>
  <c r="AHT44" i="8" s="1"/>
  <c r="AHK44" i="8"/>
  <c r="AHS44" i="8" s="1"/>
  <c r="AHJ44" i="8"/>
  <c r="AHR44" i="8" s="1"/>
  <c r="AHI44" i="8"/>
  <c r="AHQ44" i="8" s="1"/>
  <c r="AHH44" i="8"/>
  <c r="AHP44" i="8" s="1"/>
  <c r="AHG44" i="8"/>
  <c r="AHO44" i="8" s="1"/>
  <c r="AHF44" i="8"/>
  <c r="AHN44" i="8" s="1"/>
  <c r="AHD44" i="8"/>
  <c r="AHC44" i="8"/>
  <c r="AHB44" i="8"/>
  <c r="AHA44" i="8"/>
  <c r="AGZ44" i="8"/>
  <c r="AGY44" i="8"/>
  <c r="AGX44" i="8"/>
  <c r="AGV44" i="8"/>
  <c r="AGU44" i="8"/>
  <c r="AGT44" i="8"/>
  <c r="AGS44" i="8"/>
  <c r="AGR44" i="8"/>
  <c r="AGQ44" i="8"/>
  <c r="AGP44" i="8"/>
  <c r="AGF44" i="8"/>
  <c r="AGN44" i="8" s="1"/>
  <c r="AGE44" i="8"/>
  <c r="AGM44" i="8" s="1"/>
  <c r="AGD44" i="8"/>
  <c r="AGL44" i="8" s="1"/>
  <c r="AGC44" i="8"/>
  <c r="AGK44" i="8" s="1"/>
  <c r="AGB44" i="8"/>
  <c r="AGJ44" i="8" s="1"/>
  <c r="AGA44" i="8"/>
  <c r="AGI44" i="8" s="1"/>
  <c r="AFZ44" i="8"/>
  <c r="AGH44" i="8" s="1"/>
  <c r="AFX44" i="8"/>
  <c r="AFW44" i="8"/>
  <c r="AFV44" i="8"/>
  <c r="AFU44" i="8"/>
  <c r="AFT44" i="8"/>
  <c r="AFS44" i="8"/>
  <c r="AFR44" i="8"/>
  <c r="AFP44" i="8"/>
  <c r="AFO44" i="8"/>
  <c r="AFN44" i="8"/>
  <c r="AFM44" i="8"/>
  <c r="AFL44" i="8"/>
  <c r="AFK44" i="8"/>
  <c r="AFJ44" i="8"/>
  <c r="YB44" i="8"/>
  <c r="ALO44" i="8" s="1"/>
  <c r="YA44" i="8"/>
  <c r="ALN44" i="8" s="1"/>
  <c r="XZ44" i="8"/>
  <c r="ALM44" i="8" s="1"/>
  <c r="XY44" i="8"/>
  <c r="ALL44" i="8" s="1"/>
  <c r="XX44" i="8"/>
  <c r="ALK44" i="8" s="1"/>
  <c r="XW44" i="8"/>
  <c r="ALJ44" i="8" s="1"/>
  <c r="XV44" i="8"/>
  <c r="ALI44" i="8" s="1"/>
  <c r="W44" i="8"/>
  <c r="AQK43" i="8"/>
  <c r="AQS43" i="8" s="1"/>
  <c r="AQJ43" i="8"/>
  <c r="AQR43" i="8" s="1"/>
  <c r="AQI43" i="8"/>
  <c r="AQQ43" i="8" s="1"/>
  <c r="AQH43" i="8"/>
  <c r="AQP43" i="8" s="1"/>
  <c r="AQG43" i="8"/>
  <c r="AQO43" i="8" s="1"/>
  <c r="AQF43" i="8"/>
  <c r="AQN43" i="8" s="1"/>
  <c r="AQE43" i="8"/>
  <c r="AQM43" i="8" s="1"/>
  <c r="ANO43" i="8"/>
  <c r="ARA43" i="8" s="1"/>
  <c r="ANN43" i="8"/>
  <c r="AQZ43" i="8" s="1"/>
  <c r="ANM43" i="8"/>
  <c r="AQY43" i="8" s="1"/>
  <c r="ANL43" i="8"/>
  <c r="AQX43" i="8" s="1"/>
  <c r="ANK43" i="8"/>
  <c r="AQW43" i="8" s="1"/>
  <c r="ANJ43" i="8"/>
  <c r="AQV43" i="8" s="1"/>
  <c r="ANI43" i="8"/>
  <c r="AQU43" i="8" s="1"/>
  <c r="AME43" i="8"/>
  <c r="AMD43" i="8"/>
  <c r="AMC43" i="8"/>
  <c r="AMB43" i="8"/>
  <c r="AMA43" i="8"/>
  <c r="ALZ43" i="8"/>
  <c r="ALY43" i="8"/>
  <c r="ALG43" i="8"/>
  <c r="ALW43" i="8" s="1"/>
  <c r="ALF43" i="8"/>
  <c r="ALV43" i="8" s="1"/>
  <c r="ALE43" i="8"/>
  <c r="ALU43" i="8" s="1"/>
  <c r="ALD43" i="8"/>
  <c r="ALT43" i="8" s="1"/>
  <c r="ALC43" i="8"/>
  <c r="ALS43" i="8" s="1"/>
  <c r="ALB43" i="8"/>
  <c r="ALR43" i="8" s="1"/>
  <c r="ALA43" i="8"/>
  <c r="ALQ43" i="8" s="1"/>
  <c r="AKY43" i="8"/>
  <c r="AKX43" i="8"/>
  <c r="AKW43" i="8"/>
  <c r="AKV43" i="8"/>
  <c r="AKU43" i="8"/>
  <c r="AKT43" i="8"/>
  <c r="AKS43" i="8"/>
  <c r="AKQ43" i="8"/>
  <c r="AKP43" i="8"/>
  <c r="AKO43" i="8"/>
  <c r="AKN43" i="8"/>
  <c r="AKM43" i="8"/>
  <c r="AKL43" i="8"/>
  <c r="AKK43" i="8"/>
  <c r="AJP43" i="8"/>
  <c r="AJO43" i="8"/>
  <c r="AJN43" i="8"/>
  <c r="AJM43" i="8"/>
  <c r="AJL43" i="8"/>
  <c r="AJK43" i="8"/>
  <c r="AJJ43" i="8"/>
  <c r="AJH43" i="8"/>
  <c r="AJG43" i="8"/>
  <c r="AIZ43" i="8"/>
  <c r="AIY43" i="8"/>
  <c r="AIX43" i="8"/>
  <c r="AIW43" i="8"/>
  <c r="AIV43" i="8"/>
  <c r="AIU43" i="8"/>
  <c r="AIT43" i="8"/>
  <c r="AIJ43" i="8"/>
  <c r="AIR43" i="8" s="1"/>
  <c r="AII43" i="8"/>
  <c r="AIQ43" i="8" s="1"/>
  <c r="AIH43" i="8"/>
  <c r="AIP43" i="8" s="1"/>
  <c r="AIG43" i="8"/>
  <c r="AIO43" i="8" s="1"/>
  <c r="AIF43" i="8"/>
  <c r="AIN43" i="8" s="1"/>
  <c r="AIE43" i="8"/>
  <c r="AIM43" i="8" s="1"/>
  <c r="AID43" i="8"/>
  <c r="AIL43" i="8" s="1"/>
  <c r="AIB43" i="8"/>
  <c r="AIA43" i="8"/>
  <c r="AHZ43" i="8"/>
  <c r="AHY43" i="8"/>
  <c r="AHX43" i="8"/>
  <c r="AHW43" i="8"/>
  <c r="AHV43" i="8"/>
  <c r="AHL43" i="8"/>
  <c r="AHT43" i="8" s="1"/>
  <c r="AHK43" i="8"/>
  <c r="AHS43" i="8" s="1"/>
  <c r="AHD43" i="8"/>
  <c r="AHC43" i="8"/>
  <c r="AHB43" i="8"/>
  <c r="AHA43" i="8"/>
  <c r="AGZ43" i="8"/>
  <c r="AGY43" i="8"/>
  <c r="AGX43" i="8"/>
  <c r="AGV43" i="8"/>
  <c r="AGU43" i="8"/>
  <c r="AGT43" i="8"/>
  <c r="AGS43" i="8"/>
  <c r="AGR43" i="8"/>
  <c r="AGQ43" i="8"/>
  <c r="AGP43" i="8"/>
  <c r="AGF43" i="8"/>
  <c r="AGN43" i="8" s="1"/>
  <c r="AGE43" i="8"/>
  <c r="AGM43" i="8" s="1"/>
  <c r="AGD43" i="8"/>
  <c r="AGL43" i="8" s="1"/>
  <c r="AGC43" i="8"/>
  <c r="AGK43" i="8" s="1"/>
  <c r="AGB43" i="8"/>
  <c r="AGJ43" i="8" s="1"/>
  <c r="AGA43" i="8"/>
  <c r="AGI43" i="8" s="1"/>
  <c r="AFZ43" i="8"/>
  <c r="AGH43" i="8" s="1"/>
  <c r="AFX43" i="8"/>
  <c r="AFW43" i="8"/>
  <c r="AFV43" i="8"/>
  <c r="AFU43" i="8"/>
  <c r="AFT43" i="8"/>
  <c r="AFS43" i="8"/>
  <c r="AFR43" i="8"/>
  <c r="AFP43" i="8"/>
  <c r="AFO43" i="8"/>
  <c r="AFN43" i="8"/>
  <c r="AFM43" i="8"/>
  <c r="AFL43" i="8"/>
  <c r="AFK43" i="8"/>
  <c r="AFJ43" i="8"/>
  <c r="YB43" i="8"/>
  <c r="ALO43" i="8" s="1"/>
  <c r="YA43" i="8"/>
  <c r="ALN43" i="8" s="1"/>
  <c r="XZ43" i="8"/>
  <c r="ALM43" i="8" s="1"/>
  <c r="XY43" i="8"/>
  <c r="ALL43" i="8" s="1"/>
  <c r="XX43" i="8"/>
  <c r="ALK43" i="8" s="1"/>
  <c r="XW43" i="8"/>
  <c r="ALJ43" i="8" s="1"/>
  <c r="XV43" i="8"/>
  <c r="ALI43" i="8" s="1"/>
  <c r="BR43" i="8"/>
  <c r="AHJ43" i="8" s="1"/>
  <c r="AHR43" i="8" s="1"/>
  <c r="BQ43" i="8"/>
  <c r="AJE43" i="8" s="1"/>
  <c r="BP43" i="8"/>
  <c r="AJD43" i="8" s="1"/>
  <c r="BO43" i="8"/>
  <c r="BN43" i="8"/>
  <c r="W43" i="8"/>
  <c r="AQK42" i="8"/>
  <c r="AQS42" i="8" s="1"/>
  <c r="AQJ42" i="8"/>
  <c r="AQR42" i="8" s="1"/>
  <c r="AQI42" i="8"/>
  <c r="AQQ42" i="8" s="1"/>
  <c r="AQH42" i="8"/>
  <c r="AQP42" i="8" s="1"/>
  <c r="AQG42" i="8"/>
  <c r="AQO42" i="8" s="1"/>
  <c r="AQF42" i="8"/>
  <c r="AQN42" i="8" s="1"/>
  <c r="AQE42" i="8"/>
  <c r="AQM42" i="8" s="1"/>
  <c r="ANO42" i="8"/>
  <c r="ARA42" i="8" s="1"/>
  <c r="ANN42" i="8"/>
  <c r="AQZ42" i="8" s="1"/>
  <c r="ANM42" i="8"/>
  <c r="AQY42" i="8" s="1"/>
  <c r="ANL42" i="8"/>
  <c r="AQX42" i="8" s="1"/>
  <c r="ANK42" i="8"/>
  <c r="AQW42" i="8" s="1"/>
  <c r="ANJ42" i="8"/>
  <c r="AQV42" i="8" s="1"/>
  <c r="ANI42" i="8"/>
  <c r="AQU42" i="8" s="1"/>
  <c r="AME42" i="8"/>
  <c r="AMD42" i="8"/>
  <c r="AMC42" i="8"/>
  <c r="AMB42" i="8"/>
  <c r="AMA42" i="8"/>
  <c r="ALZ42" i="8"/>
  <c r="ALY42" i="8"/>
  <c r="ALG42" i="8"/>
  <c r="ALW42" i="8" s="1"/>
  <c r="ALF42" i="8"/>
  <c r="ALV42" i="8" s="1"/>
  <c r="ALE42" i="8"/>
  <c r="ALU42" i="8" s="1"/>
  <c r="ALD42" i="8"/>
  <c r="ALT42" i="8" s="1"/>
  <c r="ALC42" i="8"/>
  <c r="ALS42" i="8" s="1"/>
  <c r="ALB42" i="8"/>
  <c r="ALR42" i="8" s="1"/>
  <c r="ALA42" i="8"/>
  <c r="ALQ42" i="8" s="1"/>
  <c r="AKY42" i="8"/>
  <c r="AKX42" i="8"/>
  <c r="AKW42" i="8"/>
  <c r="AKV42" i="8"/>
  <c r="AKU42" i="8"/>
  <c r="AKT42" i="8"/>
  <c r="AKS42" i="8"/>
  <c r="AKQ42" i="8"/>
  <c r="AKP42" i="8"/>
  <c r="AKO42" i="8"/>
  <c r="AKN42" i="8"/>
  <c r="AKM42" i="8"/>
  <c r="AKL42" i="8"/>
  <c r="AKK42" i="8"/>
  <c r="AJP42" i="8"/>
  <c r="AJO42" i="8"/>
  <c r="AJN42" i="8"/>
  <c r="AJM42" i="8"/>
  <c r="AJL42" i="8"/>
  <c r="AJK42" i="8"/>
  <c r="AJJ42" i="8"/>
  <c r="AJH42" i="8"/>
  <c r="AJG42" i="8"/>
  <c r="AJF42" i="8"/>
  <c r="AJE42" i="8"/>
  <c r="AJD42" i="8"/>
  <c r="AJC42" i="8"/>
  <c r="AJB42" i="8"/>
  <c r="AIZ42" i="8"/>
  <c r="AIY42" i="8"/>
  <c r="AIX42" i="8"/>
  <c r="AIW42" i="8"/>
  <c r="AIV42" i="8"/>
  <c r="AIU42" i="8"/>
  <c r="AIT42" i="8"/>
  <c r="AIJ42" i="8"/>
  <c r="AIR42" i="8" s="1"/>
  <c r="AII42" i="8"/>
  <c r="AIQ42" i="8" s="1"/>
  <c r="AIH42" i="8"/>
  <c r="AIP42" i="8" s="1"/>
  <c r="AIG42" i="8"/>
  <c r="AIO42" i="8" s="1"/>
  <c r="AIF42" i="8"/>
  <c r="AIN42" i="8" s="1"/>
  <c r="AIE42" i="8"/>
  <c r="AIM42" i="8" s="1"/>
  <c r="AID42" i="8"/>
  <c r="AIL42" i="8" s="1"/>
  <c r="AIB42" i="8"/>
  <c r="AIA42" i="8"/>
  <c r="AHZ42" i="8"/>
  <c r="AHY42" i="8"/>
  <c r="AHX42" i="8"/>
  <c r="AHW42" i="8"/>
  <c r="AHV42" i="8"/>
  <c r="AHL42" i="8"/>
  <c r="AHT42" i="8" s="1"/>
  <c r="AHK42" i="8"/>
  <c r="AHS42" i="8" s="1"/>
  <c r="AHJ42" i="8"/>
  <c r="AHR42" i="8" s="1"/>
  <c r="AHI42" i="8"/>
  <c r="AHQ42" i="8" s="1"/>
  <c r="AHH42" i="8"/>
  <c r="AHP42" i="8" s="1"/>
  <c r="AHG42" i="8"/>
  <c r="AHO42" i="8" s="1"/>
  <c r="AHF42" i="8"/>
  <c r="AHN42" i="8" s="1"/>
  <c r="AHD42" i="8"/>
  <c r="AHC42" i="8"/>
  <c r="AHB42" i="8"/>
  <c r="AHA42" i="8"/>
  <c r="AGZ42" i="8"/>
  <c r="AGY42" i="8"/>
  <c r="AGX42" i="8"/>
  <c r="AGV42" i="8"/>
  <c r="AGU42" i="8"/>
  <c r="AGT42" i="8"/>
  <c r="AGS42" i="8"/>
  <c r="AGR42" i="8"/>
  <c r="AGQ42" i="8"/>
  <c r="AGP42" i="8"/>
  <c r="AGF42" i="8"/>
  <c r="AGN42" i="8" s="1"/>
  <c r="AGE42" i="8"/>
  <c r="AGM42" i="8" s="1"/>
  <c r="AGD42" i="8"/>
  <c r="AGL42" i="8" s="1"/>
  <c r="AGC42" i="8"/>
  <c r="AGK42" i="8" s="1"/>
  <c r="AGB42" i="8"/>
  <c r="AGJ42" i="8" s="1"/>
  <c r="AGA42" i="8"/>
  <c r="AGI42" i="8" s="1"/>
  <c r="AFZ42" i="8"/>
  <c r="AGH42" i="8" s="1"/>
  <c r="AFX42" i="8"/>
  <c r="AFW42" i="8"/>
  <c r="AFV42" i="8"/>
  <c r="AFU42" i="8"/>
  <c r="AFT42" i="8"/>
  <c r="AFS42" i="8"/>
  <c r="AFR42" i="8"/>
  <c r="AFP42" i="8"/>
  <c r="AFO42" i="8"/>
  <c r="AFN42" i="8"/>
  <c r="AFM42" i="8"/>
  <c r="AFL42" i="8"/>
  <c r="AFK42" i="8"/>
  <c r="AFJ42" i="8"/>
  <c r="YB42" i="8"/>
  <c r="ALO42" i="8" s="1"/>
  <c r="YA42" i="8"/>
  <c r="ALN42" i="8" s="1"/>
  <c r="XZ42" i="8"/>
  <c r="ALM42" i="8" s="1"/>
  <c r="XY42" i="8"/>
  <c r="ALL42" i="8" s="1"/>
  <c r="XX42" i="8"/>
  <c r="ALK42" i="8" s="1"/>
  <c r="XW42" i="8"/>
  <c r="ALJ42" i="8" s="1"/>
  <c r="XV42" i="8"/>
  <c r="ALI42" i="8" s="1"/>
  <c r="W42" i="8"/>
  <c r="AQK41" i="8"/>
  <c r="AQS41" i="8" s="1"/>
  <c r="AQJ41" i="8"/>
  <c r="AQR41" i="8" s="1"/>
  <c r="AQI41" i="8"/>
  <c r="AQQ41" i="8" s="1"/>
  <c r="AQH41" i="8"/>
  <c r="AQP41" i="8" s="1"/>
  <c r="AQG41" i="8"/>
  <c r="AQO41" i="8" s="1"/>
  <c r="AQF41" i="8"/>
  <c r="AQN41" i="8" s="1"/>
  <c r="AQE41" i="8"/>
  <c r="AQM41" i="8" s="1"/>
  <c r="ANO41" i="8"/>
  <c r="ARA41" i="8" s="1"/>
  <c r="ANN41" i="8"/>
  <c r="AQZ41" i="8" s="1"/>
  <c r="ANM41" i="8"/>
  <c r="AQY41" i="8" s="1"/>
  <c r="ANL41" i="8"/>
  <c r="AQX41" i="8" s="1"/>
  <c r="ANK41" i="8"/>
  <c r="AQW41" i="8" s="1"/>
  <c r="ANJ41" i="8"/>
  <c r="AQV41" i="8" s="1"/>
  <c r="ANI41" i="8"/>
  <c r="AQU41" i="8" s="1"/>
  <c r="AME41" i="8"/>
  <c r="AMD41" i="8"/>
  <c r="AMC41" i="8"/>
  <c r="AMB41" i="8"/>
  <c r="AMA41" i="8"/>
  <c r="ALZ41" i="8"/>
  <c r="ALY41" i="8"/>
  <c r="ALG41" i="8"/>
  <c r="ALW41" i="8" s="1"/>
  <c r="ALF41" i="8"/>
  <c r="ALV41" i="8" s="1"/>
  <c r="ALE41" i="8"/>
  <c r="ALU41" i="8" s="1"/>
  <c r="ALD41" i="8"/>
  <c r="ALT41" i="8" s="1"/>
  <c r="ALC41" i="8"/>
  <c r="ALS41" i="8" s="1"/>
  <c r="ALB41" i="8"/>
  <c r="ALR41" i="8" s="1"/>
  <c r="ALA41" i="8"/>
  <c r="ALQ41" i="8" s="1"/>
  <c r="AKY41" i="8"/>
  <c r="AKX41" i="8"/>
  <c r="AKW41" i="8"/>
  <c r="AKV41" i="8"/>
  <c r="AKU41" i="8"/>
  <c r="AKT41" i="8"/>
  <c r="AKS41" i="8"/>
  <c r="AKQ41" i="8"/>
  <c r="AKP41" i="8"/>
  <c r="AKO41" i="8"/>
  <c r="AKN41" i="8"/>
  <c r="AKM41" i="8"/>
  <c r="AKL41" i="8"/>
  <c r="AKK41" i="8"/>
  <c r="AJP41" i="8"/>
  <c r="AJO41" i="8"/>
  <c r="AJN41" i="8"/>
  <c r="AJM41" i="8"/>
  <c r="AJL41" i="8"/>
  <c r="AJK41" i="8"/>
  <c r="AJJ41" i="8"/>
  <c r="AJH41" i="8"/>
  <c r="AJG41" i="8"/>
  <c r="AJF41" i="8"/>
  <c r="AJE41" i="8"/>
  <c r="AJD41" i="8"/>
  <c r="AJC41" i="8"/>
  <c r="AJB41" i="8"/>
  <c r="AIZ41" i="8"/>
  <c r="AIY41" i="8"/>
  <c r="AIX41" i="8"/>
  <c r="AIW41" i="8"/>
  <c r="AIV41" i="8"/>
  <c r="AIU41" i="8"/>
  <c r="AIT41" i="8"/>
  <c r="AIJ41" i="8"/>
  <c r="AIR41" i="8" s="1"/>
  <c r="AII41" i="8"/>
  <c r="AIQ41" i="8" s="1"/>
  <c r="AIH41" i="8"/>
  <c r="AIP41" i="8" s="1"/>
  <c r="AIG41" i="8"/>
  <c r="AIO41" i="8" s="1"/>
  <c r="AIF41" i="8"/>
  <c r="AIN41" i="8" s="1"/>
  <c r="AIE41" i="8"/>
  <c r="AIM41" i="8" s="1"/>
  <c r="AID41" i="8"/>
  <c r="AIL41" i="8" s="1"/>
  <c r="AIB41" i="8"/>
  <c r="AIA41" i="8"/>
  <c r="AHZ41" i="8"/>
  <c r="AHY41" i="8"/>
  <c r="AHX41" i="8"/>
  <c r="AHW41" i="8"/>
  <c r="AHV41" i="8"/>
  <c r="AHL41" i="8"/>
  <c r="AHT41" i="8" s="1"/>
  <c r="AHK41" i="8"/>
  <c r="AHS41" i="8" s="1"/>
  <c r="AHJ41" i="8"/>
  <c r="AHR41" i="8" s="1"/>
  <c r="AHI41" i="8"/>
  <c r="AHQ41" i="8" s="1"/>
  <c r="AHH41" i="8"/>
  <c r="AHP41" i="8" s="1"/>
  <c r="AHG41" i="8"/>
  <c r="AHO41" i="8" s="1"/>
  <c r="AHF41" i="8"/>
  <c r="AHN41" i="8" s="1"/>
  <c r="AHD41" i="8"/>
  <c r="AHC41" i="8"/>
  <c r="AHB41" i="8"/>
  <c r="AHA41" i="8"/>
  <c r="AGZ41" i="8"/>
  <c r="AGY41" i="8"/>
  <c r="AGX41" i="8"/>
  <c r="AGV41" i="8"/>
  <c r="AGU41" i="8"/>
  <c r="AGT41" i="8"/>
  <c r="AGS41" i="8"/>
  <c r="AGR41" i="8"/>
  <c r="AGQ41" i="8"/>
  <c r="AGP41" i="8"/>
  <c r="AGF41" i="8"/>
  <c r="AGN41" i="8" s="1"/>
  <c r="AGE41" i="8"/>
  <c r="AGM41" i="8" s="1"/>
  <c r="AGD41" i="8"/>
  <c r="AGL41" i="8" s="1"/>
  <c r="AGC41" i="8"/>
  <c r="AGK41" i="8" s="1"/>
  <c r="AGB41" i="8"/>
  <c r="AGJ41" i="8" s="1"/>
  <c r="AGA41" i="8"/>
  <c r="AGI41" i="8" s="1"/>
  <c r="AFZ41" i="8"/>
  <c r="AGH41" i="8" s="1"/>
  <c r="AFX41" i="8"/>
  <c r="AFW41" i="8"/>
  <c r="AFV41" i="8"/>
  <c r="AFU41" i="8"/>
  <c r="AFT41" i="8"/>
  <c r="AFS41" i="8"/>
  <c r="AFR41" i="8"/>
  <c r="AFP41" i="8"/>
  <c r="AFO41" i="8"/>
  <c r="AFN41" i="8"/>
  <c r="AFM41" i="8"/>
  <c r="AFL41" i="8"/>
  <c r="AFK41" i="8"/>
  <c r="AFJ41" i="8"/>
  <c r="YB41" i="8"/>
  <c r="ALO41" i="8" s="1"/>
  <c r="YA41" i="8"/>
  <c r="ALN41" i="8" s="1"/>
  <c r="XZ41" i="8"/>
  <c r="ALM41" i="8" s="1"/>
  <c r="XY41" i="8"/>
  <c r="ALL41" i="8" s="1"/>
  <c r="XX41" i="8"/>
  <c r="ALK41" i="8" s="1"/>
  <c r="XW41" i="8"/>
  <c r="ALJ41" i="8" s="1"/>
  <c r="XV41" i="8"/>
  <c r="ALI41" i="8" s="1"/>
  <c r="W41" i="8"/>
  <c r="AQK40" i="8"/>
  <c r="AQS40" i="8" s="1"/>
  <c r="AQJ40" i="8"/>
  <c r="AQR40" i="8" s="1"/>
  <c r="AQI40" i="8"/>
  <c r="AQQ40" i="8" s="1"/>
  <c r="AQH40" i="8"/>
  <c r="AQP40" i="8" s="1"/>
  <c r="AQG40" i="8"/>
  <c r="AQO40" i="8" s="1"/>
  <c r="AQF40" i="8"/>
  <c r="AQN40" i="8" s="1"/>
  <c r="AQE40" i="8"/>
  <c r="AQM40" i="8" s="1"/>
  <c r="ANO40" i="8"/>
  <c r="ARA40" i="8" s="1"/>
  <c r="ANN40" i="8"/>
  <c r="AQZ40" i="8" s="1"/>
  <c r="ANM40" i="8"/>
  <c r="AQY40" i="8" s="1"/>
  <c r="ANL40" i="8"/>
  <c r="AQX40" i="8" s="1"/>
  <c r="ANK40" i="8"/>
  <c r="AQW40" i="8" s="1"/>
  <c r="ANJ40" i="8"/>
  <c r="AQV40" i="8" s="1"/>
  <c r="ANI40" i="8"/>
  <c r="AQU40" i="8" s="1"/>
  <c r="AME40" i="8"/>
  <c r="AMD40" i="8"/>
  <c r="AMC40" i="8"/>
  <c r="AMB40" i="8"/>
  <c r="AMA40" i="8"/>
  <c r="ALZ40" i="8"/>
  <c r="ALY40" i="8"/>
  <c r="ALG40" i="8"/>
  <c r="ALW40" i="8" s="1"/>
  <c r="ALF40" i="8"/>
  <c r="ALV40" i="8" s="1"/>
  <c r="ALE40" i="8"/>
  <c r="ALU40" i="8" s="1"/>
  <c r="ALD40" i="8"/>
  <c r="ALT40" i="8" s="1"/>
  <c r="ALC40" i="8"/>
  <c r="ALS40" i="8" s="1"/>
  <c r="ALB40" i="8"/>
  <c r="ALR40" i="8" s="1"/>
  <c r="ALA40" i="8"/>
  <c r="ALQ40" i="8" s="1"/>
  <c r="AKY40" i="8"/>
  <c r="AKX40" i="8"/>
  <c r="AKW40" i="8"/>
  <c r="AKV40" i="8"/>
  <c r="AKU40" i="8"/>
  <c r="AKT40" i="8"/>
  <c r="AKS40" i="8"/>
  <c r="AKQ40" i="8"/>
  <c r="AKP40" i="8"/>
  <c r="AKO40" i="8"/>
  <c r="AKN40" i="8"/>
  <c r="AKM40" i="8"/>
  <c r="AKL40" i="8"/>
  <c r="AKK40" i="8"/>
  <c r="AJP40" i="8"/>
  <c r="AJO40" i="8"/>
  <c r="AJN40" i="8"/>
  <c r="AJM40" i="8"/>
  <c r="AJL40" i="8"/>
  <c r="AJK40" i="8"/>
  <c r="AJJ40" i="8"/>
  <c r="AJH40" i="8"/>
  <c r="AJG40" i="8"/>
  <c r="AJF40" i="8"/>
  <c r="AJE40" i="8"/>
  <c r="AJD40" i="8"/>
  <c r="AJC40" i="8"/>
  <c r="AJB40" i="8"/>
  <c r="AIZ40" i="8"/>
  <c r="AIY40" i="8"/>
  <c r="AIX40" i="8"/>
  <c r="AIW40" i="8"/>
  <c r="AIV40" i="8"/>
  <c r="AIU40" i="8"/>
  <c r="AIT40" i="8"/>
  <c r="AIJ40" i="8"/>
  <c r="AIR40" i="8" s="1"/>
  <c r="AII40" i="8"/>
  <c r="AIQ40" i="8" s="1"/>
  <c r="AIH40" i="8"/>
  <c r="AIP40" i="8" s="1"/>
  <c r="AIG40" i="8"/>
  <c r="AIO40" i="8" s="1"/>
  <c r="AIF40" i="8"/>
  <c r="AIN40" i="8" s="1"/>
  <c r="AIE40" i="8"/>
  <c r="AIM40" i="8" s="1"/>
  <c r="AID40" i="8"/>
  <c r="AIL40" i="8" s="1"/>
  <c r="AIB40" i="8"/>
  <c r="AIA40" i="8"/>
  <c r="AHZ40" i="8"/>
  <c r="AHY40" i="8"/>
  <c r="AHX40" i="8"/>
  <c r="AHW40" i="8"/>
  <c r="AHV40" i="8"/>
  <c r="AHL40" i="8"/>
  <c r="AHT40" i="8" s="1"/>
  <c r="AHK40" i="8"/>
  <c r="AHS40" i="8" s="1"/>
  <c r="AHJ40" i="8"/>
  <c r="AHR40" i="8" s="1"/>
  <c r="AHI40" i="8"/>
  <c r="AHQ40" i="8" s="1"/>
  <c r="AHH40" i="8"/>
  <c r="AHP40" i="8" s="1"/>
  <c r="AHG40" i="8"/>
  <c r="AHO40" i="8" s="1"/>
  <c r="AHF40" i="8"/>
  <c r="AHN40" i="8" s="1"/>
  <c r="AHD40" i="8"/>
  <c r="AHC40" i="8"/>
  <c r="AHB40" i="8"/>
  <c r="AHA40" i="8"/>
  <c r="AGZ40" i="8"/>
  <c r="AGY40" i="8"/>
  <c r="AGX40" i="8"/>
  <c r="AGV40" i="8"/>
  <c r="AGU40" i="8"/>
  <c r="AGT40" i="8"/>
  <c r="AGS40" i="8"/>
  <c r="AGR40" i="8"/>
  <c r="AGQ40" i="8"/>
  <c r="AGP40" i="8"/>
  <c r="AGF40" i="8"/>
  <c r="AGN40" i="8" s="1"/>
  <c r="AGE40" i="8"/>
  <c r="AGM40" i="8" s="1"/>
  <c r="AGD40" i="8"/>
  <c r="AGL40" i="8" s="1"/>
  <c r="AGC40" i="8"/>
  <c r="AGK40" i="8" s="1"/>
  <c r="AGB40" i="8"/>
  <c r="AGJ40" i="8" s="1"/>
  <c r="AGA40" i="8"/>
  <c r="AGI40" i="8" s="1"/>
  <c r="AFZ40" i="8"/>
  <c r="AGH40" i="8" s="1"/>
  <c r="AFX40" i="8"/>
  <c r="AFW40" i="8"/>
  <c r="AFV40" i="8"/>
  <c r="AFU40" i="8"/>
  <c r="AFT40" i="8"/>
  <c r="AFS40" i="8"/>
  <c r="AFR40" i="8"/>
  <c r="AFP40" i="8"/>
  <c r="AFO40" i="8"/>
  <c r="AFN40" i="8"/>
  <c r="AFM40" i="8"/>
  <c r="AFL40" i="8"/>
  <c r="AFK40" i="8"/>
  <c r="AFJ40" i="8"/>
  <c r="YB40" i="8"/>
  <c r="ALO40" i="8" s="1"/>
  <c r="YA40" i="8"/>
  <c r="ALN40" i="8" s="1"/>
  <c r="XZ40" i="8"/>
  <c r="ALM40" i="8" s="1"/>
  <c r="XY40" i="8"/>
  <c r="ALL40" i="8" s="1"/>
  <c r="XX40" i="8"/>
  <c r="ALK40" i="8" s="1"/>
  <c r="XW40" i="8"/>
  <c r="ALJ40" i="8" s="1"/>
  <c r="XV40" i="8"/>
  <c r="ALI40" i="8" s="1"/>
  <c r="W40" i="8"/>
  <c r="AQK39" i="8"/>
  <c r="AQS39" i="8" s="1"/>
  <c r="AQJ39" i="8"/>
  <c r="AQR39" i="8" s="1"/>
  <c r="AQI39" i="8"/>
  <c r="AQQ39" i="8" s="1"/>
  <c r="AQH39" i="8"/>
  <c r="AQP39" i="8" s="1"/>
  <c r="AQG39" i="8"/>
  <c r="AQO39" i="8" s="1"/>
  <c r="AQF39" i="8"/>
  <c r="AQN39" i="8" s="1"/>
  <c r="AQE39" i="8"/>
  <c r="AQM39" i="8" s="1"/>
  <c r="ANO39" i="8"/>
  <c r="ARA39" i="8" s="1"/>
  <c r="ANN39" i="8"/>
  <c r="AQZ39" i="8" s="1"/>
  <c r="ANM39" i="8"/>
  <c r="AQY39" i="8" s="1"/>
  <c r="ANL39" i="8"/>
  <c r="AQX39" i="8" s="1"/>
  <c r="ANK39" i="8"/>
  <c r="AQW39" i="8" s="1"/>
  <c r="ANJ39" i="8"/>
  <c r="AQV39" i="8" s="1"/>
  <c r="ANI39" i="8"/>
  <c r="AQU39" i="8" s="1"/>
  <c r="AME39" i="8"/>
  <c r="AMD39" i="8"/>
  <c r="AMC39" i="8"/>
  <c r="AMB39" i="8"/>
  <c r="AMA39" i="8"/>
  <c r="ALZ39" i="8"/>
  <c r="ALY39" i="8"/>
  <c r="ALG39" i="8"/>
  <c r="ALW39" i="8" s="1"/>
  <c r="ALF39" i="8"/>
  <c r="ALV39" i="8" s="1"/>
  <c r="ALE39" i="8"/>
  <c r="ALU39" i="8" s="1"/>
  <c r="ALD39" i="8"/>
  <c r="ALT39" i="8" s="1"/>
  <c r="ALC39" i="8"/>
  <c r="ALS39" i="8" s="1"/>
  <c r="ALB39" i="8"/>
  <c r="ALR39" i="8" s="1"/>
  <c r="ALA39" i="8"/>
  <c r="ALQ39" i="8" s="1"/>
  <c r="AKY39" i="8"/>
  <c r="AKX39" i="8"/>
  <c r="AKW39" i="8"/>
  <c r="AKV39" i="8"/>
  <c r="AKU39" i="8"/>
  <c r="AKT39" i="8"/>
  <c r="AKS39" i="8"/>
  <c r="AKQ39" i="8"/>
  <c r="AKP39" i="8"/>
  <c r="AKO39" i="8"/>
  <c r="AKN39" i="8"/>
  <c r="AKM39" i="8"/>
  <c r="AKL39" i="8"/>
  <c r="AKK39" i="8"/>
  <c r="AJP39" i="8"/>
  <c r="AJO39" i="8"/>
  <c r="AJN39" i="8"/>
  <c r="AJM39" i="8"/>
  <c r="AJL39" i="8"/>
  <c r="AJK39" i="8"/>
  <c r="AJJ39" i="8"/>
  <c r="AJH39" i="8"/>
  <c r="AJG39" i="8"/>
  <c r="AJF39" i="8"/>
  <c r="AJE39" i="8"/>
  <c r="AJD39" i="8"/>
  <c r="AJC39" i="8"/>
  <c r="AJB39" i="8"/>
  <c r="AIZ39" i="8"/>
  <c r="AIY39" i="8"/>
  <c r="AIX39" i="8"/>
  <c r="AIW39" i="8"/>
  <c r="AIV39" i="8"/>
  <c r="AIU39" i="8"/>
  <c r="AIT39" i="8"/>
  <c r="AIJ39" i="8"/>
  <c r="AIR39" i="8" s="1"/>
  <c r="AII39" i="8"/>
  <c r="AIQ39" i="8" s="1"/>
  <c r="AIH39" i="8"/>
  <c r="AIP39" i="8" s="1"/>
  <c r="AIG39" i="8"/>
  <c r="AIO39" i="8" s="1"/>
  <c r="AIF39" i="8"/>
  <c r="AIN39" i="8" s="1"/>
  <c r="AIE39" i="8"/>
  <c r="AIM39" i="8" s="1"/>
  <c r="AID39" i="8"/>
  <c r="AIL39" i="8" s="1"/>
  <c r="AIB39" i="8"/>
  <c r="AIA39" i="8"/>
  <c r="AHZ39" i="8"/>
  <c r="AHY39" i="8"/>
  <c r="AHX39" i="8"/>
  <c r="AHW39" i="8"/>
  <c r="AHV39" i="8"/>
  <c r="AHL39" i="8"/>
  <c r="AHT39" i="8" s="1"/>
  <c r="AHK39" i="8"/>
  <c r="AHS39" i="8" s="1"/>
  <c r="AHJ39" i="8"/>
  <c r="AHR39" i="8" s="1"/>
  <c r="AHI39" i="8"/>
  <c r="AHQ39" i="8" s="1"/>
  <c r="AHH39" i="8"/>
  <c r="AHP39" i="8" s="1"/>
  <c r="AHG39" i="8"/>
  <c r="AHO39" i="8" s="1"/>
  <c r="AHF39" i="8"/>
  <c r="AHN39" i="8" s="1"/>
  <c r="AHD39" i="8"/>
  <c r="AHC39" i="8"/>
  <c r="AHB39" i="8"/>
  <c r="AHA39" i="8"/>
  <c r="AGZ39" i="8"/>
  <c r="AGY39" i="8"/>
  <c r="AGX39" i="8"/>
  <c r="AGV39" i="8"/>
  <c r="AGU39" i="8"/>
  <c r="AGT39" i="8"/>
  <c r="AGS39" i="8"/>
  <c r="AGR39" i="8"/>
  <c r="AGQ39" i="8"/>
  <c r="AGP39" i="8"/>
  <c r="AGF39" i="8"/>
  <c r="AGN39" i="8" s="1"/>
  <c r="AGE39" i="8"/>
  <c r="AGM39" i="8" s="1"/>
  <c r="AGD39" i="8"/>
  <c r="AGL39" i="8" s="1"/>
  <c r="AGC39" i="8"/>
  <c r="AGK39" i="8" s="1"/>
  <c r="AGB39" i="8"/>
  <c r="AGJ39" i="8" s="1"/>
  <c r="AGA39" i="8"/>
  <c r="AGI39" i="8" s="1"/>
  <c r="AFZ39" i="8"/>
  <c r="AGH39" i="8" s="1"/>
  <c r="AFX39" i="8"/>
  <c r="AFW39" i="8"/>
  <c r="AFV39" i="8"/>
  <c r="AFU39" i="8"/>
  <c r="AFT39" i="8"/>
  <c r="AFS39" i="8"/>
  <c r="AFR39" i="8"/>
  <c r="AFP39" i="8"/>
  <c r="AFO39" i="8"/>
  <c r="AFN39" i="8"/>
  <c r="AFM39" i="8"/>
  <c r="AFL39" i="8"/>
  <c r="AFK39" i="8"/>
  <c r="AFJ39" i="8"/>
  <c r="YB39" i="8"/>
  <c r="ALO39" i="8" s="1"/>
  <c r="YA39" i="8"/>
  <c r="ALN39" i="8" s="1"/>
  <c r="XZ39" i="8"/>
  <c r="ALM39" i="8" s="1"/>
  <c r="XY39" i="8"/>
  <c r="ALL39" i="8" s="1"/>
  <c r="XX39" i="8"/>
  <c r="ALK39" i="8" s="1"/>
  <c r="XW39" i="8"/>
  <c r="ALJ39" i="8" s="1"/>
  <c r="XV39" i="8"/>
  <c r="ALI39" i="8" s="1"/>
  <c r="W39" i="8"/>
  <c r="AQK38" i="8"/>
  <c r="AQS38" i="8" s="1"/>
  <c r="AQJ38" i="8"/>
  <c r="AQR38" i="8" s="1"/>
  <c r="AQI38" i="8"/>
  <c r="AQQ38" i="8" s="1"/>
  <c r="AQH38" i="8"/>
  <c r="AQP38" i="8" s="1"/>
  <c r="AQG38" i="8"/>
  <c r="AQO38" i="8" s="1"/>
  <c r="AQF38" i="8"/>
  <c r="AQN38" i="8" s="1"/>
  <c r="AQE38" i="8"/>
  <c r="AQM38" i="8" s="1"/>
  <c r="ANO38" i="8"/>
  <c r="ARA38" i="8" s="1"/>
  <c r="ANN38" i="8"/>
  <c r="AQZ38" i="8" s="1"/>
  <c r="ANM38" i="8"/>
  <c r="AQY38" i="8" s="1"/>
  <c r="ANL38" i="8"/>
  <c r="AQX38" i="8" s="1"/>
  <c r="ANK38" i="8"/>
  <c r="AQW38" i="8" s="1"/>
  <c r="ANJ38" i="8"/>
  <c r="AQV38" i="8" s="1"/>
  <c r="ANI38" i="8"/>
  <c r="AQU38" i="8" s="1"/>
  <c r="AME38" i="8"/>
  <c r="AMD38" i="8"/>
  <c r="AMC38" i="8"/>
  <c r="AMB38" i="8"/>
  <c r="AMA38" i="8"/>
  <c r="ALZ38" i="8"/>
  <c r="ALY38" i="8"/>
  <c r="ALG38" i="8"/>
  <c r="ALW38" i="8" s="1"/>
  <c r="ALF38" i="8"/>
  <c r="ALV38" i="8" s="1"/>
  <c r="ALE38" i="8"/>
  <c r="ALU38" i="8" s="1"/>
  <c r="ALD38" i="8"/>
  <c r="ALT38" i="8" s="1"/>
  <c r="ALC38" i="8"/>
  <c r="ALS38" i="8" s="1"/>
  <c r="ALB38" i="8"/>
  <c r="ALR38" i="8" s="1"/>
  <c r="ALA38" i="8"/>
  <c r="ALQ38" i="8" s="1"/>
  <c r="AKY38" i="8"/>
  <c r="AKX38" i="8"/>
  <c r="AKW38" i="8"/>
  <c r="AKV38" i="8"/>
  <c r="AKU38" i="8"/>
  <c r="AKT38" i="8"/>
  <c r="AKS38" i="8"/>
  <c r="AKQ38" i="8"/>
  <c r="AKP38" i="8"/>
  <c r="AKO38" i="8"/>
  <c r="AKN38" i="8"/>
  <c r="AKM38" i="8"/>
  <c r="AKL38" i="8"/>
  <c r="AKK38" i="8"/>
  <c r="AJP38" i="8"/>
  <c r="AJO38" i="8"/>
  <c r="AJN38" i="8"/>
  <c r="AJM38" i="8"/>
  <c r="AJL38" i="8"/>
  <c r="AJK38" i="8"/>
  <c r="AJJ38" i="8"/>
  <c r="AJH38" i="8"/>
  <c r="AJG38" i="8"/>
  <c r="AJF38" i="8"/>
  <c r="AJE38" i="8"/>
  <c r="AJD38" i="8"/>
  <c r="AJC38" i="8"/>
  <c r="AJB38" i="8"/>
  <c r="AIZ38" i="8"/>
  <c r="AIY38" i="8"/>
  <c r="AIX38" i="8"/>
  <c r="AIW38" i="8"/>
  <c r="AIV38" i="8"/>
  <c r="AIU38" i="8"/>
  <c r="AIT38" i="8"/>
  <c r="AIJ38" i="8"/>
  <c r="AIR38" i="8" s="1"/>
  <c r="AII38" i="8"/>
  <c r="AIQ38" i="8" s="1"/>
  <c r="AIH38" i="8"/>
  <c r="AIP38" i="8" s="1"/>
  <c r="AIG38" i="8"/>
  <c r="AIO38" i="8" s="1"/>
  <c r="AIF38" i="8"/>
  <c r="AIN38" i="8" s="1"/>
  <c r="AIE38" i="8"/>
  <c r="AIM38" i="8" s="1"/>
  <c r="AID38" i="8"/>
  <c r="AIL38" i="8" s="1"/>
  <c r="AIB38" i="8"/>
  <c r="AIA38" i="8"/>
  <c r="AHZ38" i="8"/>
  <c r="AHY38" i="8"/>
  <c r="AHX38" i="8"/>
  <c r="AHW38" i="8"/>
  <c r="AHV38" i="8"/>
  <c r="AHL38" i="8"/>
  <c r="AHT38" i="8" s="1"/>
  <c r="AHK38" i="8"/>
  <c r="AHS38" i="8" s="1"/>
  <c r="AHJ38" i="8"/>
  <c r="AHR38" i="8" s="1"/>
  <c r="AHI38" i="8"/>
  <c r="AHQ38" i="8" s="1"/>
  <c r="AHH38" i="8"/>
  <c r="AHP38" i="8" s="1"/>
  <c r="AHG38" i="8"/>
  <c r="AHO38" i="8" s="1"/>
  <c r="AHF38" i="8"/>
  <c r="AHN38" i="8" s="1"/>
  <c r="AHD38" i="8"/>
  <c r="AHC38" i="8"/>
  <c r="AHB38" i="8"/>
  <c r="AHA38" i="8"/>
  <c r="AGZ38" i="8"/>
  <c r="AGY38" i="8"/>
  <c r="AGX38" i="8"/>
  <c r="AGV38" i="8"/>
  <c r="AGU38" i="8"/>
  <c r="AGT38" i="8"/>
  <c r="AGS38" i="8"/>
  <c r="AGR38" i="8"/>
  <c r="AGQ38" i="8"/>
  <c r="AGP38" i="8"/>
  <c r="AGF38" i="8"/>
  <c r="AGN38" i="8" s="1"/>
  <c r="AGE38" i="8"/>
  <c r="AGM38" i="8" s="1"/>
  <c r="AGD38" i="8"/>
  <c r="AGL38" i="8" s="1"/>
  <c r="AGC38" i="8"/>
  <c r="AGK38" i="8" s="1"/>
  <c r="AGB38" i="8"/>
  <c r="AGJ38" i="8" s="1"/>
  <c r="AGA38" i="8"/>
  <c r="AGI38" i="8" s="1"/>
  <c r="AFZ38" i="8"/>
  <c r="AGH38" i="8" s="1"/>
  <c r="AFX38" i="8"/>
  <c r="AFW38" i="8"/>
  <c r="AFV38" i="8"/>
  <c r="AFU38" i="8"/>
  <c r="AFT38" i="8"/>
  <c r="AFS38" i="8"/>
  <c r="AFR38" i="8"/>
  <c r="AFP38" i="8"/>
  <c r="AFO38" i="8"/>
  <c r="AFN38" i="8"/>
  <c r="AFM38" i="8"/>
  <c r="AFL38" i="8"/>
  <c r="AFK38" i="8"/>
  <c r="AFJ38" i="8"/>
  <c r="YB38" i="8"/>
  <c r="ALO38" i="8" s="1"/>
  <c r="YA38" i="8"/>
  <c r="ALN38" i="8" s="1"/>
  <c r="XZ38" i="8"/>
  <c r="ALM38" i="8" s="1"/>
  <c r="XY38" i="8"/>
  <c r="ALL38" i="8" s="1"/>
  <c r="XX38" i="8"/>
  <c r="ALK38" i="8" s="1"/>
  <c r="XW38" i="8"/>
  <c r="ALJ38" i="8" s="1"/>
  <c r="XV38" i="8"/>
  <c r="ALI38" i="8" s="1"/>
  <c r="W38" i="8"/>
  <c r="AQK37" i="8"/>
  <c r="AQS37" i="8" s="1"/>
  <c r="AQJ37" i="8"/>
  <c r="AQR37" i="8" s="1"/>
  <c r="AQI37" i="8"/>
  <c r="AQQ37" i="8" s="1"/>
  <c r="AQH37" i="8"/>
  <c r="AQP37" i="8" s="1"/>
  <c r="AQG37" i="8"/>
  <c r="AQO37" i="8" s="1"/>
  <c r="AQF37" i="8"/>
  <c r="AQN37" i="8" s="1"/>
  <c r="AQE37" i="8"/>
  <c r="AQM37" i="8" s="1"/>
  <c r="ANO37" i="8"/>
  <c r="ARA37" i="8" s="1"/>
  <c r="ANN37" i="8"/>
  <c r="AQZ37" i="8" s="1"/>
  <c r="ANM37" i="8"/>
  <c r="AQY37" i="8" s="1"/>
  <c r="ANL37" i="8"/>
  <c r="AQX37" i="8" s="1"/>
  <c r="ANK37" i="8"/>
  <c r="AQW37" i="8" s="1"/>
  <c r="ANJ37" i="8"/>
  <c r="AQV37" i="8" s="1"/>
  <c r="ANI37" i="8"/>
  <c r="AQU37" i="8" s="1"/>
  <c r="AME37" i="8"/>
  <c r="AMD37" i="8"/>
  <c r="AMC37" i="8"/>
  <c r="AMB37" i="8"/>
  <c r="AMA37" i="8"/>
  <c r="ALZ37" i="8"/>
  <c r="ALY37" i="8"/>
  <c r="ALG37" i="8"/>
  <c r="ALW37" i="8" s="1"/>
  <c r="ALF37" i="8"/>
  <c r="ALV37" i="8" s="1"/>
  <c r="ALE37" i="8"/>
  <c r="ALU37" i="8" s="1"/>
  <c r="ALD37" i="8"/>
  <c r="ALT37" i="8" s="1"/>
  <c r="ALC37" i="8"/>
  <c r="ALS37" i="8" s="1"/>
  <c r="ALB37" i="8"/>
  <c r="ALR37" i="8" s="1"/>
  <c r="ALA37" i="8"/>
  <c r="ALQ37" i="8" s="1"/>
  <c r="AKY37" i="8"/>
  <c r="AKX37" i="8"/>
  <c r="AKW37" i="8"/>
  <c r="AKV37" i="8"/>
  <c r="AKU37" i="8"/>
  <c r="AKT37" i="8"/>
  <c r="AKS37" i="8"/>
  <c r="AKQ37" i="8"/>
  <c r="AKP37" i="8"/>
  <c r="AKO37" i="8"/>
  <c r="AKN37" i="8"/>
  <c r="AKM37" i="8"/>
  <c r="AKL37" i="8"/>
  <c r="AKK37" i="8"/>
  <c r="AJP37" i="8"/>
  <c r="AJO37" i="8"/>
  <c r="AJN37" i="8"/>
  <c r="AJM37" i="8"/>
  <c r="AJL37" i="8"/>
  <c r="AJK37" i="8"/>
  <c r="AJJ37" i="8"/>
  <c r="AJH37" i="8"/>
  <c r="AJG37" i="8"/>
  <c r="AJF37" i="8"/>
  <c r="AJE37" i="8"/>
  <c r="AJD37" i="8"/>
  <c r="AJC37" i="8"/>
  <c r="AJB37" i="8"/>
  <c r="AIZ37" i="8"/>
  <c r="AIY37" i="8"/>
  <c r="AIX37" i="8"/>
  <c r="AIW37" i="8"/>
  <c r="AIV37" i="8"/>
  <c r="AIU37" i="8"/>
  <c r="AIT37" i="8"/>
  <c r="AIJ37" i="8"/>
  <c r="AIR37" i="8" s="1"/>
  <c r="AII37" i="8"/>
  <c r="AIQ37" i="8" s="1"/>
  <c r="AIH37" i="8"/>
  <c r="AIP37" i="8" s="1"/>
  <c r="AIG37" i="8"/>
  <c r="AIO37" i="8" s="1"/>
  <c r="AIF37" i="8"/>
  <c r="AIN37" i="8" s="1"/>
  <c r="AIE37" i="8"/>
  <c r="AIM37" i="8" s="1"/>
  <c r="AID37" i="8"/>
  <c r="AIL37" i="8" s="1"/>
  <c r="AIB37" i="8"/>
  <c r="AIA37" i="8"/>
  <c r="AHZ37" i="8"/>
  <c r="AHY37" i="8"/>
  <c r="AHX37" i="8"/>
  <c r="AHW37" i="8"/>
  <c r="AHV37" i="8"/>
  <c r="AHL37" i="8"/>
  <c r="AHT37" i="8" s="1"/>
  <c r="AHK37" i="8"/>
  <c r="AHS37" i="8" s="1"/>
  <c r="AHJ37" i="8"/>
  <c r="AHR37" i="8" s="1"/>
  <c r="AHI37" i="8"/>
  <c r="AHQ37" i="8" s="1"/>
  <c r="AHH37" i="8"/>
  <c r="AHP37" i="8" s="1"/>
  <c r="AHG37" i="8"/>
  <c r="AHO37" i="8" s="1"/>
  <c r="AHF37" i="8"/>
  <c r="AHN37" i="8" s="1"/>
  <c r="AHD37" i="8"/>
  <c r="AHC37" i="8"/>
  <c r="AHB37" i="8"/>
  <c r="AHA37" i="8"/>
  <c r="AGZ37" i="8"/>
  <c r="AGY37" i="8"/>
  <c r="AGX37" i="8"/>
  <c r="AGV37" i="8"/>
  <c r="AGU37" i="8"/>
  <c r="AGT37" i="8"/>
  <c r="AGS37" i="8"/>
  <c r="AGR37" i="8"/>
  <c r="AGQ37" i="8"/>
  <c r="AGP37" i="8"/>
  <c r="AGF37" i="8"/>
  <c r="AGN37" i="8" s="1"/>
  <c r="AGE37" i="8"/>
  <c r="AGM37" i="8" s="1"/>
  <c r="AGD37" i="8"/>
  <c r="AGL37" i="8" s="1"/>
  <c r="AGC37" i="8"/>
  <c r="AGK37" i="8" s="1"/>
  <c r="AGB37" i="8"/>
  <c r="AGJ37" i="8" s="1"/>
  <c r="AGA37" i="8"/>
  <c r="AGI37" i="8" s="1"/>
  <c r="AFZ37" i="8"/>
  <c r="AGH37" i="8" s="1"/>
  <c r="AFX37" i="8"/>
  <c r="AFW37" i="8"/>
  <c r="AFV37" i="8"/>
  <c r="AFU37" i="8"/>
  <c r="AFT37" i="8"/>
  <c r="AFS37" i="8"/>
  <c r="AFR37" i="8"/>
  <c r="AFP37" i="8"/>
  <c r="AFO37" i="8"/>
  <c r="AFN37" i="8"/>
  <c r="AFM37" i="8"/>
  <c r="AFL37" i="8"/>
  <c r="AFK37" i="8"/>
  <c r="AFJ37" i="8"/>
  <c r="YB37" i="8"/>
  <c r="ALO37" i="8" s="1"/>
  <c r="YA37" i="8"/>
  <c r="ALN37" i="8" s="1"/>
  <c r="XZ37" i="8"/>
  <c r="ALM37" i="8" s="1"/>
  <c r="XY37" i="8"/>
  <c r="ALL37" i="8" s="1"/>
  <c r="XX37" i="8"/>
  <c r="ALK37" i="8" s="1"/>
  <c r="XW37" i="8"/>
  <c r="ALJ37" i="8" s="1"/>
  <c r="XV37" i="8"/>
  <c r="ALI37" i="8" s="1"/>
  <c r="W37" i="8"/>
  <c r="AQK36" i="8"/>
  <c r="AQS36" i="8" s="1"/>
  <c r="AQJ36" i="8"/>
  <c r="AQR36" i="8" s="1"/>
  <c r="AQI36" i="8"/>
  <c r="AQQ36" i="8" s="1"/>
  <c r="AQH36" i="8"/>
  <c r="AQP36" i="8" s="1"/>
  <c r="AQG36" i="8"/>
  <c r="AQO36" i="8" s="1"/>
  <c r="AQF36" i="8"/>
  <c r="AQN36" i="8" s="1"/>
  <c r="AQE36" i="8"/>
  <c r="AQM36" i="8" s="1"/>
  <c r="ANO36" i="8"/>
  <c r="ARA36" i="8" s="1"/>
  <c r="ANN36" i="8"/>
  <c r="AQZ36" i="8" s="1"/>
  <c r="ANM36" i="8"/>
  <c r="AQY36" i="8" s="1"/>
  <c r="ANL36" i="8"/>
  <c r="AQX36" i="8" s="1"/>
  <c r="ANK36" i="8"/>
  <c r="AQW36" i="8" s="1"/>
  <c r="ANJ36" i="8"/>
  <c r="AQV36" i="8" s="1"/>
  <c r="ANI36" i="8"/>
  <c r="AQU36" i="8" s="1"/>
  <c r="AME36" i="8"/>
  <c r="AMD36" i="8"/>
  <c r="AMC36" i="8"/>
  <c r="AMB36" i="8"/>
  <c r="AMA36" i="8"/>
  <c r="ALZ36" i="8"/>
  <c r="ALY36" i="8"/>
  <c r="ALG36" i="8"/>
  <c r="ALW36" i="8" s="1"/>
  <c r="ALF36" i="8"/>
  <c r="ALV36" i="8" s="1"/>
  <c r="ALE36" i="8"/>
  <c r="ALU36" i="8" s="1"/>
  <c r="ALD36" i="8"/>
  <c r="ALT36" i="8" s="1"/>
  <c r="ALC36" i="8"/>
  <c r="ALS36" i="8" s="1"/>
  <c r="ALB36" i="8"/>
  <c r="ALR36" i="8" s="1"/>
  <c r="ALA36" i="8"/>
  <c r="ALQ36" i="8" s="1"/>
  <c r="AKY36" i="8"/>
  <c r="AKX36" i="8"/>
  <c r="AKW36" i="8"/>
  <c r="AKV36" i="8"/>
  <c r="AKU36" i="8"/>
  <c r="AKT36" i="8"/>
  <c r="AKS36" i="8"/>
  <c r="AKQ36" i="8"/>
  <c r="AKP36" i="8"/>
  <c r="AKO36" i="8"/>
  <c r="AKN36" i="8"/>
  <c r="AKM36" i="8"/>
  <c r="AKL36" i="8"/>
  <c r="AKK36" i="8"/>
  <c r="AJP36" i="8"/>
  <c r="AJO36" i="8"/>
  <c r="AJN36" i="8"/>
  <c r="AJM36" i="8"/>
  <c r="AJL36" i="8"/>
  <c r="AJK36" i="8"/>
  <c r="AJJ36" i="8"/>
  <c r="AJH36" i="8"/>
  <c r="AJG36" i="8"/>
  <c r="AJF36" i="8"/>
  <c r="AJE36" i="8"/>
  <c r="AJD36" i="8"/>
  <c r="AJC36" i="8"/>
  <c r="AJB36" i="8"/>
  <c r="AIZ36" i="8"/>
  <c r="AIY36" i="8"/>
  <c r="AIX36" i="8"/>
  <c r="AIW36" i="8"/>
  <c r="AIV36" i="8"/>
  <c r="AIU36" i="8"/>
  <c r="AIT36" i="8"/>
  <c r="AIJ36" i="8"/>
  <c r="AIR36" i="8" s="1"/>
  <c r="AII36" i="8"/>
  <c r="AIQ36" i="8" s="1"/>
  <c r="AIH36" i="8"/>
  <c r="AIP36" i="8" s="1"/>
  <c r="AIG36" i="8"/>
  <c r="AIO36" i="8" s="1"/>
  <c r="AIF36" i="8"/>
  <c r="AIN36" i="8" s="1"/>
  <c r="AIE36" i="8"/>
  <c r="AIM36" i="8" s="1"/>
  <c r="AID36" i="8"/>
  <c r="AIL36" i="8" s="1"/>
  <c r="AIB36" i="8"/>
  <c r="AIA36" i="8"/>
  <c r="AHZ36" i="8"/>
  <c r="AHY36" i="8"/>
  <c r="AHX36" i="8"/>
  <c r="AHW36" i="8"/>
  <c r="AHV36" i="8"/>
  <c r="AHL36" i="8"/>
  <c r="AHT36" i="8" s="1"/>
  <c r="AHK36" i="8"/>
  <c r="AHS36" i="8" s="1"/>
  <c r="AHJ36" i="8"/>
  <c r="AHR36" i="8" s="1"/>
  <c r="AHI36" i="8"/>
  <c r="AHQ36" i="8" s="1"/>
  <c r="AHH36" i="8"/>
  <c r="AHP36" i="8" s="1"/>
  <c r="AHG36" i="8"/>
  <c r="AHO36" i="8" s="1"/>
  <c r="AHF36" i="8"/>
  <c r="AHN36" i="8" s="1"/>
  <c r="AHD36" i="8"/>
  <c r="AHC36" i="8"/>
  <c r="AHB36" i="8"/>
  <c r="AHA36" i="8"/>
  <c r="AGZ36" i="8"/>
  <c r="AGY36" i="8"/>
  <c r="AGX36" i="8"/>
  <c r="AGV36" i="8"/>
  <c r="AGU36" i="8"/>
  <c r="AGT36" i="8"/>
  <c r="AGS36" i="8"/>
  <c r="AGR36" i="8"/>
  <c r="AGQ36" i="8"/>
  <c r="AGP36" i="8"/>
  <c r="AGF36" i="8"/>
  <c r="AGN36" i="8" s="1"/>
  <c r="AGE36" i="8"/>
  <c r="AGM36" i="8" s="1"/>
  <c r="AGD36" i="8"/>
  <c r="AGL36" i="8" s="1"/>
  <c r="AGC36" i="8"/>
  <c r="AGK36" i="8" s="1"/>
  <c r="AGB36" i="8"/>
  <c r="AGJ36" i="8" s="1"/>
  <c r="AGA36" i="8"/>
  <c r="AGI36" i="8" s="1"/>
  <c r="AFZ36" i="8"/>
  <c r="AGH36" i="8" s="1"/>
  <c r="AFX36" i="8"/>
  <c r="AFW36" i="8"/>
  <c r="AFV36" i="8"/>
  <c r="AFU36" i="8"/>
  <c r="AFT36" i="8"/>
  <c r="AFS36" i="8"/>
  <c r="AFR36" i="8"/>
  <c r="AFP36" i="8"/>
  <c r="AFO36" i="8"/>
  <c r="AFN36" i="8"/>
  <c r="AFM36" i="8"/>
  <c r="AFL36" i="8"/>
  <c r="AFK36" i="8"/>
  <c r="AFJ36" i="8"/>
  <c r="YB36" i="8"/>
  <c r="ALO36" i="8" s="1"/>
  <c r="YA36" i="8"/>
  <c r="ALN36" i="8" s="1"/>
  <c r="XZ36" i="8"/>
  <c r="ALM36" i="8" s="1"/>
  <c r="XY36" i="8"/>
  <c r="ALL36" i="8" s="1"/>
  <c r="XX36" i="8"/>
  <c r="ALK36" i="8" s="1"/>
  <c r="XW36" i="8"/>
  <c r="ALJ36" i="8" s="1"/>
  <c r="XV36" i="8"/>
  <c r="ALI36" i="8" s="1"/>
  <c r="W36" i="8"/>
  <c r="AQK35" i="8"/>
  <c r="AQS35" i="8" s="1"/>
  <c r="AQJ35" i="8"/>
  <c r="AQR35" i="8" s="1"/>
  <c r="AQI35" i="8"/>
  <c r="AQQ35" i="8" s="1"/>
  <c r="AQH35" i="8"/>
  <c r="AQP35" i="8" s="1"/>
  <c r="AQG35" i="8"/>
  <c r="AQO35" i="8" s="1"/>
  <c r="AQF35" i="8"/>
  <c r="AQN35" i="8" s="1"/>
  <c r="AQE35" i="8"/>
  <c r="AQM35" i="8" s="1"/>
  <c r="ANO35" i="8"/>
  <c r="ARA35" i="8" s="1"/>
  <c r="ANN35" i="8"/>
  <c r="AQZ35" i="8" s="1"/>
  <c r="ANM35" i="8"/>
  <c r="AQY35" i="8" s="1"/>
  <c r="ANL35" i="8"/>
  <c r="AQX35" i="8" s="1"/>
  <c r="ANK35" i="8"/>
  <c r="AQW35" i="8" s="1"/>
  <c r="ANJ35" i="8"/>
  <c r="AQV35" i="8" s="1"/>
  <c r="ANI35" i="8"/>
  <c r="AQU35" i="8" s="1"/>
  <c r="AME35" i="8"/>
  <c r="AMD35" i="8"/>
  <c r="AMC35" i="8"/>
  <c r="AMB35" i="8"/>
  <c r="AMA35" i="8"/>
  <c r="ALZ35" i="8"/>
  <c r="ALY35" i="8"/>
  <c r="ALG35" i="8"/>
  <c r="ALW35" i="8" s="1"/>
  <c r="ALF35" i="8"/>
  <c r="ALV35" i="8" s="1"/>
  <c r="ALE35" i="8"/>
  <c r="ALU35" i="8" s="1"/>
  <c r="ALD35" i="8"/>
  <c r="ALT35" i="8" s="1"/>
  <c r="ALC35" i="8"/>
  <c r="ALS35" i="8" s="1"/>
  <c r="ALB35" i="8"/>
  <c r="ALR35" i="8" s="1"/>
  <c r="ALA35" i="8"/>
  <c r="ALQ35" i="8" s="1"/>
  <c r="AKY35" i="8"/>
  <c r="AKX35" i="8"/>
  <c r="AKW35" i="8"/>
  <c r="AKV35" i="8"/>
  <c r="AKU35" i="8"/>
  <c r="AKT35" i="8"/>
  <c r="AKS35" i="8"/>
  <c r="AKQ35" i="8"/>
  <c r="AKP35" i="8"/>
  <c r="AKO35" i="8"/>
  <c r="AKN35" i="8"/>
  <c r="AKM35" i="8"/>
  <c r="AKL35" i="8"/>
  <c r="AKK35" i="8"/>
  <c r="AJP35" i="8"/>
  <c r="AJO35" i="8"/>
  <c r="AJN35" i="8"/>
  <c r="AJM35" i="8"/>
  <c r="AJL35" i="8"/>
  <c r="AJK35" i="8"/>
  <c r="AJJ35" i="8"/>
  <c r="AJH35" i="8"/>
  <c r="AJG35" i="8"/>
  <c r="AJF35" i="8"/>
  <c r="AJE35" i="8"/>
  <c r="AJD35" i="8"/>
  <c r="AJC35" i="8"/>
  <c r="AJB35" i="8"/>
  <c r="AIZ35" i="8"/>
  <c r="AIY35" i="8"/>
  <c r="AIX35" i="8"/>
  <c r="AIW35" i="8"/>
  <c r="AIV35" i="8"/>
  <c r="AIU35" i="8"/>
  <c r="AIT35" i="8"/>
  <c r="AIJ35" i="8"/>
  <c r="AIR35" i="8" s="1"/>
  <c r="AII35" i="8"/>
  <c r="AIQ35" i="8" s="1"/>
  <c r="AIH35" i="8"/>
  <c r="AIP35" i="8" s="1"/>
  <c r="AIG35" i="8"/>
  <c r="AIO35" i="8" s="1"/>
  <c r="AIF35" i="8"/>
  <c r="AIN35" i="8" s="1"/>
  <c r="AIE35" i="8"/>
  <c r="AIM35" i="8" s="1"/>
  <c r="AID35" i="8"/>
  <c r="AIL35" i="8" s="1"/>
  <c r="AIB35" i="8"/>
  <c r="AIA35" i="8"/>
  <c r="AHZ35" i="8"/>
  <c r="AHY35" i="8"/>
  <c r="AHX35" i="8"/>
  <c r="AHW35" i="8"/>
  <c r="AHV35" i="8"/>
  <c r="AHL35" i="8"/>
  <c r="AHT35" i="8" s="1"/>
  <c r="AHK35" i="8"/>
  <c r="AHS35" i="8" s="1"/>
  <c r="AHJ35" i="8"/>
  <c r="AHR35" i="8" s="1"/>
  <c r="AHI35" i="8"/>
  <c r="AHQ35" i="8" s="1"/>
  <c r="AHH35" i="8"/>
  <c r="AHP35" i="8" s="1"/>
  <c r="AHG35" i="8"/>
  <c r="AHO35" i="8" s="1"/>
  <c r="AHF35" i="8"/>
  <c r="AHN35" i="8" s="1"/>
  <c r="AHD35" i="8"/>
  <c r="AHC35" i="8"/>
  <c r="AHB35" i="8"/>
  <c r="AHA35" i="8"/>
  <c r="AGZ35" i="8"/>
  <c r="AGY35" i="8"/>
  <c r="AGX35" i="8"/>
  <c r="AGV35" i="8"/>
  <c r="AGU35" i="8"/>
  <c r="AGT35" i="8"/>
  <c r="AGS35" i="8"/>
  <c r="AGR35" i="8"/>
  <c r="AGQ35" i="8"/>
  <c r="AGP35" i="8"/>
  <c r="AGF35" i="8"/>
  <c r="AGN35" i="8" s="1"/>
  <c r="AGE35" i="8"/>
  <c r="AGM35" i="8" s="1"/>
  <c r="AGD35" i="8"/>
  <c r="AGL35" i="8" s="1"/>
  <c r="AGC35" i="8"/>
  <c r="AGK35" i="8" s="1"/>
  <c r="AGB35" i="8"/>
  <c r="AGJ35" i="8" s="1"/>
  <c r="AGA35" i="8"/>
  <c r="AGI35" i="8" s="1"/>
  <c r="AFZ35" i="8"/>
  <c r="AGH35" i="8" s="1"/>
  <c r="AFX35" i="8"/>
  <c r="AFW35" i="8"/>
  <c r="AFV35" i="8"/>
  <c r="AFU35" i="8"/>
  <c r="AFT35" i="8"/>
  <c r="AFS35" i="8"/>
  <c r="AFR35" i="8"/>
  <c r="AFP35" i="8"/>
  <c r="AFO35" i="8"/>
  <c r="AFN35" i="8"/>
  <c r="AFM35" i="8"/>
  <c r="AFL35" i="8"/>
  <c r="AFK35" i="8"/>
  <c r="AFJ35" i="8"/>
  <c r="YB35" i="8"/>
  <c r="ALO35" i="8" s="1"/>
  <c r="YA35" i="8"/>
  <c r="ALN35" i="8" s="1"/>
  <c r="XZ35" i="8"/>
  <c r="ALM35" i="8" s="1"/>
  <c r="XY35" i="8"/>
  <c r="ALL35" i="8" s="1"/>
  <c r="XX35" i="8"/>
  <c r="ALK35" i="8" s="1"/>
  <c r="XW35" i="8"/>
  <c r="ALJ35" i="8" s="1"/>
  <c r="XV35" i="8"/>
  <c r="ALI35" i="8" s="1"/>
  <c r="W35" i="8"/>
  <c r="AQK34" i="8"/>
  <c r="AQS34" i="8" s="1"/>
  <c r="AQJ34" i="8"/>
  <c r="AQR34" i="8" s="1"/>
  <c r="AQI34" i="8"/>
  <c r="AQQ34" i="8" s="1"/>
  <c r="AQH34" i="8"/>
  <c r="AQP34" i="8" s="1"/>
  <c r="AQG34" i="8"/>
  <c r="AQO34" i="8" s="1"/>
  <c r="AQF34" i="8"/>
  <c r="AQN34" i="8" s="1"/>
  <c r="AQE34" i="8"/>
  <c r="AQM34" i="8" s="1"/>
  <c r="ANO34" i="8"/>
  <c r="ARA34" i="8" s="1"/>
  <c r="ANN34" i="8"/>
  <c r="AQZ34" i="8" s="1"/>
  <c r="ANM34" i="8"/>
  <c r="AQY34" i="8" s="1"/>
  <c r="ANL34" i="8"/>
  <c r="AQX34" i="8" s="1"/>
  <c r="ANK34" i="8"/>
  <c r="AQW34" i="8" s="1"/>
  <c r="ANJ34" i="8"/>
  <c r="AQV34" i="8" s="1"/>
  <c r="ANI34" i="8"/>
  <c r="AQU34" i="8" s="1"/>
  <c r="AME34" i="8"/>
  <c r="AMD34" i="8"/>
  <c r="AMC34" i="8"/>
  <c r="AMB34" i="8"/>
  <c r="AMA34" i="8"/>
  <c r="ALZ34" i="8"/>
  <c r="ALY34" i="8"/>
  <c r="ALG34" i="8"/>
  <c r="ALW34" i="8" s="1"/>
  <c r="ALF34" i="8"/>
  <c r="ALV34" i="8" s="1"/>
  <c r="ALE34" i="8"/>
  <c r="ALU34" i="8" s="1"/>
  <c r="ALD34" i="8"/>
  <c r="ALT34" i="8" s="1"/>
  <c r="ALC34" i="8"/>
  <c r="ALS34" i="8" s="1"/>
  <c r="ALB34" i="8"/>
  <c r="ALR34" i="8" s="1"/>
  <c r="ALA34" i="8"/>
  <c r="ALQ34" i="8" s="1"/>
  <c r="AKY34" i="8"/>
  <c r="AKX34" i="8"/>
  <c r="AKW34" i="8"/>
  <c r="AKV34" i="8"/>
  <c r="AKU34" i="8"/>
  <c r="AKT34" i="8"/>
  <c r="AKS34" i="8"/>
  <c r="AKQ34" i="8"/>
  <c r="AKP34" i="8"/>
  <c r="AKO34" i="8"/>
  <c r="AKN34" i="8"/>
  <c r="AKM34" i="8"/>
  <c r="AKL34" i="8"/>
  <c r="AKK34" i="8"/>
  <c r="AJP34" i="8"/>
  <c r="AJO34" i="8"/>
  <c r="AJN34" i="8"/>
  <c r="AJM34" i="8"/>
  <c r="AJL34" i="8"/>
  <c r="AJK34" i="8"/>
  <c r="AJJ34" i="8"/>
  <c r="AJH34" i="8"/>
  <c r="AJG34" i="8"/>
  <c r="AJF34" i="8"/>
  <c r="AJE34" i="8"/>
  <c r="AJD34" i="8"/>
  <c r="AJC34" i="8"/>
  <c r="AJB34" i="8"/>
  <c r="AIZ34" i="8"/>
  <c r="AIY34" i="8"/>
  <c r="AIX34" i="8"/>
  <c r="AIW34" i="8"/>
  <c r="AIV34" i="8"/>
  <c r="AIU34" i="8"/>
  <c r="AIT34" i="8"/>
  <c r="AIJ34" i="8"/>
  <c r="AIR34" i="8" s="1"/>
  <c r="AII34" i="8"/>
  <c r="AIQ34" i="8" s="1"/>
  <c r="AIH34" i="8"/>
  <c r="AIP34" i="8" s="1"/>
  <c r="AIG34" i="8"/>
  <c r="AIO34" i="8" s="1"/>
  <c r="AIF34" i="8"/>
  <c r="AIN34" i="8" s="1"/>
  <c r="AIE34" i="8"/>
  <c r="AIM34" i="8" s="1"/>
  <c r="AID34" i="8"/>
  <c r="AIL34" i="8" s="1"/>
  <c r="AIB34" i="8"/>
  <c r="AIA34" i="8"/>
  <c r="AHZ34" i="8"/>
  <c r="AHY34" i="8"/>
  <c r="AHX34" i="8"/>
  <c r="AHW34" i="8"/>
  <c r="AHV34" i="8"/>
  <c r="AHL34" i="8"/>
  <c r="AHT34" i="8" s="1"/>
  <c r="AHK34" i="8"/>
  <c r="AHS34" i="8" s="1"/>
  <c r="AHJ34" i="8"/>
  <c r="AHR34" i="8" s="1"/>
  <c r="AHI34" i="8"/>
  <c r="AHQ34" i="8" s="1"/>
  <c r="AHH34" i="8"/>
  <c r="AHP34" i="8" s="1"/>
  <c r="AHG34" i="8"/>
  <c r="AHO34" i="8" s="1"/>
  <c r="AHF34" i="8"/>
  <c r="AHN34" i="8" s="1"/>
  <c r="AHD34" i="8"/>
  <c r="AHC34" i="8"/>
  <c r="AHB34" i="8"/>
  <c r="AHA34" i="8"/>
  <c r="AGZ34" i="8"/>
  <c r="AGY34" i="8"/>
  <c r="AGX34" i="8"/>
  <c r="AGV34" i="8"/>
  <c r="AGU34" i="8"/>
  <c r="AGT34" i="8"/>
  <c r="AGS34" i="8"/>
  <c r="AGR34" i="8"/>
  <c r="AGQ34" i="8"/>
  <c r="AGP34" i="8"/>
  <c r="AGF34" i="8"/>
  <c r="AGN34" i="8" s="1"/>
  <c r="AGE34" i="8"/>
  <c r="AGM34" i="8" s="1"/>
  <c r="AGD34" i="8"/>
  <c r="AGL34" i="8" s="1"/>
  <c r="AGC34" i="8"/>
  <c r="AGK34" i="8" s="1"/>
  <c r="AGB34" i="8"/>
  <c r="AGJ34" i="8" s="1"/>
  <c r="AGA34" i="8"/>
  <c r="AGI34" i="8" s="1"/>
  <c r="AFZ34" i="8"/>
  <c r="AGH34" i="8" s="1"/>
  <c r="AFX34" i="8"/>
  <c r="AFW34" i="8"/>
  <c r="AFV34" i="8"/>
  <c r="AFU34" i="8"/>
  <c r="AFT34" i="8"/>
  <c r="AFS34" i="8"/>
  <c r="AFR34" i="8"/>
  <c r="AFP34" i="8"/>
  <c r="AFO34" i="8"/>
  <c r="AFN34" i="8"/>
  <c r="AFM34" i="8"/>
  <c r="AFL34" i="8"/>
  <c r="AFK34" i="8"/>
  <c r="AFJ34" i="8"/>
  <c r="YB34" i="8"/>
  <c r="ALO34" i="8" s="1"/>
  <c r="YA34" i="8"/>
  <c r="ALN34" i="8" s="1"/>
  <c r="XZ34" i="8"/>
  <c r="ALM34" i="8" s="1"/>
  <c r="XY34" i="8"/>
  <c r="ALL34" i="8" s="1"/>
  <c r="XX34" i="8"/>
  <c r="ALK34" i="8" s="1"/>
  <c r="XW34" i="8"/>
  <c r="ALJ34" i="8" s="1"/>
  <c r="XV34" i="8"/>
  <c r="ALI34" i="8" s="1"/>
  <c r="W34" i="8"/>
  <c r="AQK33" i="8"/>
  <c r="AQS33" i="8" s="1"/>
  <c r="AQJ33" i="8"/>
  <c r="AQR33" i="8" s="1"/>
  <c r="AQI33" i="8"/>
  <c r="AQQ33" i="8" s="1"/>
  <c r="AQH33" i="8"/>
  <c r="AQP33" i="8" s="1"/>
  <c r="AQG33" i="8"/>
  <c r="AQO33" i="8" s="1"/>
  <c r="AQF33" i="8"/>
  <c r="AQN33" i="8" s="1"/>
  <c r="AQE33" i="8"/>
  <c r="AQM33" i="8" s="1"/>
  <c r="ANO33" i="8"/>
  <c r="ARA33" i="8" s="1"/>
  <c r="ANN33" i="8"/>
  <c r="AQZ33" i="8" s="1"/>
  <c r="ANM33" i="8"/>
  <c r="AQY33" i="8" s="1"/>
  <c r="ANL33" i="8"/>
  <c r="AQX33" i="8" s="1"/>
  <c r="ANK33" i="8"/>
  <c r="AQW33" i="8" s="1"/>
  <c r="ANJ33" i="8"/>
  <c r="AQV33" i="8" s="1"/>
  <c r="ANI33" i="8"/>
  <c r="AQU33" i="8" s="1"/>
  <c r="AME33" i="8"/>
  <c r="AMD33" i="8"/>
  <c r="AMC33" i="8"/>
  <c r="AMB33" i="8"/>
  <c r="AMA33" i="8"/>
  <c r="ALZ33" i="8"/>
  <c r="ALY33" i="8"/>
  <c r="ALG33" i="8"/>
  <c r="ALW33" i="8" s="1"/>
  <c r="ALF33" i="8"/>
  <c r="ALV33" i="8" s="1"/>
  <c r="ALE33" i="8"/>
  <c r="ALU33" i="8" s="1"/>
  <c r="ALD33" i="8"/>
  <c r="ALT33" i="8" s="1"/>
  <c r="ALC33" i="8"/>
  <c r="ALS33" i="8" s="1"/>
  <c r="ALB33" i="8"/>
  <c r="ALR33" i="8" s="1"/>
  <c r="ALA33" i="8"/>
  <c r="ALQ33" i="8" s="1"/>
  <c r="AKY33" i="8"/>
  <c r="AKX33" i="8"/>
  <c r="AKW33" i="8"/>
  <c r="AKV33" i="8"/>
  <c r="AKU33" i="8"/>
  <c r="AKT33" i="8"/>
  <c r="AKS33" i="8"/>
  <c r="AKQ33" i="8"/>
  <c r="AKP33" i="8"/>
  <c r="AKO33" i="8"/>
  <c r="AKN33" i="8"/>
  <c r="AKM33" i="8"/>
  <c r="AKL33" i="8"/>
  <c r="AKK33" i="8"/>
  <c r="AJP33" i="8"/>
  <c r="AJO33" i="8"/>
  <c r="AJN33" i="8"/>
  <c r="AJM33" i="8"/>
  <c r="AJL33" i="8"/>
  <c r="AJK33" i="8"/>
  <c r="AJJ33" i="8"/>
  <c r="AJH33" i="8"/>
  <c r="AJG33" i="8"/>
  <c r="AJF33" i="8"/>
  <c r="AJE33" i="8"/>
  <c r="AJD33" i="8"/>
  <c r="AJC33" i="8"/>
  <c r="AJB33" i="8"/>
  <c r="AIZ33" i="8"/>
  <c r="AIY33" i="8"/>
  <c r="AIX33" i="8"/>
  <c r="AIW33" i="8"/>
  <c r="AIV33" i="8"/>
  <c r="AIU33" i="8"/>
  <c r="AIT33" i="8"/>
  <c r="AIJ33" i="8"/>
  <c r="AIR33" i="8" s="1"/>
  <c r="AII33" i="8"/>
  <c r="AIQ33" i="8" s="1"/>
  <c r="AIH33" i="8"/>
  <c r="AIP33" i="8" s="1"/>
  <c r="AIG33" i="8"/>
  <c r="AIO33" i="8" s="1"/>
  <c r="AIF33" i="8"/>
  <c r="AIN33" i="8" s="1"/>
  <c r="AIE33" i="8"/>
  <c r="AIM33" i="8" s="1"/>
  <c r="AID33" i="8"/>
  <c r="AIL33" i="8" s="1"/>
  <c r="AIB33" i="8"/>
  <c r="AIA33" i="8"/>
  <c r="AHZ33" i="8"/>
  <c r="AHY33" i="8"/>
  <c r="AHX33" i="8"/>
  <c r="AHW33" i="8"/>
  <c r="AHV33" i="8"/>
  <c r="AHL33" i="8"/>
  <c r="AHT33" i="8" s="1"/>
  <c r="AHK33" i="8"/>
  <c r="AHS33" i="8" s="1"/>
  <c r="AHJ33" i="8"/>
  <c r="AHR33" i="8" s="1"/>
  <c r="AHI33" i="8"/>
  <c r="AHQ33" i="8" s="1"/>
  <c r="AHH33" i="8"/>
  <c r="AHP33" i="8" s="1"/>
  <c r="AHG33" i="8"/>
  <c r="AHO33" i="8" s="1"/>
  <c r="AHF33" i="8"/>
  <c r="AHN33" i="8" s="1"/>
  <c r="AHD33" i="8"/>
  <c r="AHC33" i="8"/>
  <c r="AHB33" i="8"/>
  <c r="AHA33" i="8"/>
  <c r="AGZ33" i="8"/>
  <c r="AGY33" i="8"/>
  <c r="AGX33" i="8"/>
  <c r="AGV33" i="8"/>
  <c r="AGU33" i="8"/>
  <c r="AGT33" i="8"/>
  <c r="AGS33" i="8"/>
  <c r="AGR33" i="8"/>
  <c r="AGQ33" i="8"/>
  <c r="AGP33" i="8"/>
  <c r="AGF33" i="8"/>
  <c r="AGN33" i="8" s="1"/>
  <c r="AGE33" i="8"/>
  <c r="AGM33" i="8" s="1"/>
  <c r="AGD33" i="8"/>
  <c r="AGL33" i="8" s="1"/>
  <c r="AGC33" i="8"/>
  <c r="AGK33" i="8" s="1"/>
  <c r="AGB33" i="8"/>
  <c r="AGJ33" i="8" s="1"/>
  <c r="AGA33" i="8"/>
  <c r="AGI33" i="8" s="1"/>
  <c r="AFZ33" i="8"/>
  <c r="AGH33" i="8" s="1"/>
  <c r="AFX33" i="8"/>
  <c r="AFW33" i="8"/>
  <c r="AFV33" i="8"/>
  <c r="AFU33" i="8"/>
  <c r="AFT33" i="8"/>
  <c r="AFS33" i="8"/>
  <c r="AFR33" i="8"/>
  <c r="AFP33" i="8"/>
  <c r="AFO33" i="8"/>
  <c r="AFN33" i="8"/>
  <c r="AFM33" i="8"/>
  <c r="AFL33" i="8"/>
  <c r="AFK33" i="8"/>
  <c r="AFJ33" i="8"/>
  <c r="YB33" i="8"/>
  <c r="ALO33" i="8" s="1"/>
  <c r="YA33" i="8"/>
  <c r="ALN33" i="8" s="1"/>
  <c r="XZ33" i="8"/>
  <c r="ALM33" i="8" s="1"/>
  <c r="XY33" i="8"/>
  <c r="ALL33" i="8" s="1"/>
  <c r="XX33" i="8"/>
  <c r="ALK33" i="8" s="1"/>
  <c r="XW33" i="8"/>
  <c r="ALJ33" i="8" s="1"/>
  <c r="XV33" i="8"/>
  <c r="ALI33" i="8" s="1"/>
  <c r="W33" i="8"/>
  <c r="AQK32" i="8"/>
  <c r="AQS32" i="8" s="1"/>
  <c r="AQJ32" i="8"/>
  <c r="AQR32" i="8" s="1"/>
  <c r="AQI32" i="8"/>
  <c r="AQQ32" i="8" s="1"/>
  <c r="AQH32" i="8"/>
  <c r="AQP32" i="8" s="1"/>
  <c r="AQG32" i="8"/>
  <c r="AQO32" i="8" s="1"/>
  <c r="AQF32" i="8"/>
  <c r="AQN32" i="8" s="1"/>
  <c r="AQE32" i="8"/>
  <c r="AQM32" i="8" s="1"/>
  <c r="ANO32" i="8"/>
  <c r="ARA32" i="8" s="1"/>
  <c r="ANN32" i="8"/>
  <c r="AQZ32" i="8" s="1"/>
  <c r="ANM32" i="8"/>
  <c r="AQY32" i="8" s="1"/>
  <c r="ANL32" i="8"/>
  <c r="AQX32" i="8" s="1"/>
  <c r="ANK32" i="8"/>
  <c r="AQW32" i="8" s="1"/>
  <c r="ANJ32" i="8"/>
  <c r="AQV32" i="8" s="1"/>
  <c r="ANI32" i="8"/>
  <c r="AQU32" i="8" s="1"/>
  <c r="AME32" i="8"/>
  <c r="AMD32" i="8"/>
  <c r="AMC32" i="8"/>
  <c r="AMB32" i="8"/>
  <c r="AMA32" i="8"/>
  <c r="ALZ32" i="8"/>
  <c r="ALY32" i="8"/>
  <c r="ALG32" i="8"/>
  <c r="ALW32" i="8" s="1"/>
  <c r="ALF32" i="8"/>
  <c r="ALV32" i="8" s="1"/>
  <c r="ALE32" i="8"/>
  <c r="ALU32" i="8" s="1"/>
  <c r="ALD32" i="8"/>
  <c r="ALT32" i="8" s="1"/>
  <c r="ALC32" i="8"/>
  <c r="ALS32" i="8" s="1"/>
  <c r="ALB32" i="8"/>
  <c r="ALR32" i="8" s="1"/>
  <c r="ALA32" i="8"/>
  <c r="ALQ32" i="8" s="1"/>
  <c r="AKY32" i="8"/>
  <c r="AKX32" i="8"/>
  <c r="AKW32" i="8"/>
  <c r="AKV32" i="8"/>
  <c r="AKU32" i="8"/>
  <c r="AKT32" i="8"/>
  <c r="AKS32" i="8"/>
  <c r="AKQ32" i="8"/>
  <c r="AKP32" i="8"/>
  <c r="AKO32" i="8"/>
  <c r="AKN32" i="8"/>
  <c r="AKM32" i="8"/>
  <c r="AKL32" i="8"/>
  <c r="AKK32" i="8"/>
  <c r="AJP32" i="8"/>
  <c r="AJO32" i="8"/>
  <c r="AJN32" i="8"/>
  <c r="AJM32" i="8"/>
  <c r="AJL32" i="8"/>
  <c r="AJK32" i="8"/>
  <c r="AJJ32" i="8"/>
  <c r="AJH32" i="8"/>
  <c r="AJG32" i="8"/>
  <c r="AJF32" i="8"/>
  <c r="AJE32" i="8"/>
  <c r="AJD32" i="8"/>
  <c r="AJC32" i="8"/>
  <c r="AJB32" i="8"/>
  <c r="AIZ32" i="8"/>
  <c r="AIY32" i="8"/>
  <c r="AIX32" i="8"/>
  <c r="AIW32" i="8"/>
  <c r="AIV32" i="8"/>
  <c r="AIU32" i="8"/>
  <c r="AIT32" i="8"/>
  <c r="AIJ32" i="8"/>
  <c r="AIR32" i="8" s="1"/>
  <c r="AII32" i="8"/>
  <c r="AIQ32" i="8" s="1"/>
  <c r="AIH32" i="8"/>
  <c r="AIP32" i="8" s="1"/>
  <c r="AIG32" i="8"/>
  <c r="AIO32" i="8" s="1"/>
  <c r="AIF32" i="8"/>
  <c r="AIN32" i="8" s="1"/>
  <c r="AIE32" i="8"/>
  <c r="AIM32" i="8" s="1"/>
  <c r="AID32" i="8"/>
  <c r="AIL32" i="8" s="1"/>
  <c r="AIB32" i="8"/>
  <c r="AIA32" i="8"/>
  <c r="AHZ32" i="8"/>
  <c r="AHY32" i="8"/>
  <c r="AHX32" i="8"/>
  <c r="AHW32" i="8"/>
  <c r="AHV32" i="8"/>
  <c r="AHL32" i="8"/>
  <c r="AHT32" i="8" s="1"/>
  <c r="AHK32" i="8"/>
  <c r="AHS32" i="8" s="1"/>
  <c r="AHJ32" i="8"/>
  <c r="AHR32" i="8" s="1"/>
  <c r="AHI32" i="8"/>
  <c r="AHQ32" i="8" s="1"/>
  <c r="AHH32" i="8"/>
  <c r="AHP32" i="8" s="1"/>
  <c r="AHG32" i="8"/>
  <c r="AHO32" i="8" s="1"/>
  <c r="AHF32" i="8"/>
  <c r="AHN32" i="8" s="1"/>
  <c r="AHD32" i="8"/>
  <c r="AHC32" i="8"/>
  <c r="AHB32" i="8"/>
  <c r="AHA32" i="8"/>
  <c r="AGZ32" i="8"/>
  <c r="AGY32" i="8"/>
  <c r="AGX32" i="8"/>
  <c r="AGV32" i="8"/>
  <c r="AGU32" i="8"/>
  <c r="AGT32" i="8"/>
  <c r="AGS32" i="8"/>
  <c r="AGR32" i="8"/>
  <c r="AGQ32" i="8"/>
  <c r="AGP32" i="8"/>
  <c r="AGF32" i="8"/>
  <c r="AGN32" i="8" s="1"/>
  <c r="AGE32" i="8"/>
  <c r="AGM32" i="8" s="1"/>
  <c r="AGD32" i="8"/>
  <c r="AGL32" i="8" s="1"/>
  <c r="AGC32" i="8"/>
  <c r="AGK32" i="8" s="1"/>
  <c r="AGB32" i="8"/>
  <c r="AGJ32" i="8" s="1"/>
  <c r="AGA32" i="8"/>
  <c r="AGI32" i="8" s="1"/>
  <c r="AFZ32" i="8"/>
  <c r="AGH32" i="8" s="1"/>
  <c r="AFX32" i="8"/>
  <c r="AFW32" i="8"/>
  <c r="AFV32" i="8"/>
  <c r="AFU32" i="8"/>
  <c r="AFT32" i="8"/>
  <c r="AFS32" i="8"/>
  <c r="AFR32" i="8"/>
  <c r="AFP32" i="8"/>
  <c r="AFO32" i="8"/>
  <c r="AFN32" i="8"/>
  <c r="AFM32" i="8"/>
  <c r="AFL32" i="8"/>
  <c r="AFK32" i="8"/>
  <c r="AFJ32" i="8"/>
  <c r="YB32" i="8"/>
  <c r="ALO32" i="8" s="1"/>
  <c r="YA32" i="8"/>
  <c r="ALN32" i="8" s="1"/>
  <c r="XZ32" i="8"/>
  <c r="ALM32" i="8" s="1"/>
  <c r="XY32" i="8"/>
  <c r="ALL32" i="8" s="1"/>
  <c r="XX32" i="8"/>
  <c r="ALK32" i="8" s="1"/>
  <c r="XW32" i="8"/>
  <c r="ALJ32" i="8" s="1"/>
  <c r="XV32" i="8"/>
  <c r="ALI32" i="8" s="1"/>
  <c r="W32" i="8"/>
  <c r="AQK31" i="8"/>
  <c r="AQS31" i="8" s="1"/>
  <c r="AQJ31" i="8"/>
  <c r="AQR31" i="8" s="1"/>
  <c r="AQI31" i="8"/>
  <c r="AQQ31" i="8" s="1"/>
  <c r="AQH31" i="8"/>
  <c r="AQP31" i="8" s="1"/>
  <c r="AQG31" i="8"/>
  <c r="AQO31" i="8" s="1"/>
  <c r="AQF31" i="8"/>
  <c r="AQN31" i="8" s="1"/>
  <c r="AQE31" i="8"/>
  <c r="AQM31" i="8" s="1"/>
  <c r="ANO31" i="8"/>
  <c r="ARA31" i="8" s="1"/>
  <c r="ANN31" i="8"/>
  <c r="AQZ31" i="8" s="1"/>
  <c r="ANM31" i="8"/>
  <c r="AQY31" i="8" s="1"/>
  <c r="ANL31" i="8"/>
  <c r="AQX31" i="8" s="1"/>
  <c r="ANK31" i="8"/>
  <c r="AQW31" i="8" s="1"/>
  <c r="ANJ31" i="8"/>
  <c r="AQV31" i="8" s="1"/>
  <c r="ANI31" i="8"/>
  <c r="AQU31" i="8" s="1"/>
  <c r="AME31" i="8"/>
  <c r="AMD31" i="8"/>
  <c r="AMC31" i="8"/>
  <c r="AMB31" i="8"/>
  <c r="AMA31" i="8"/>
  <c r="ALZ31" i="8"/>
  <c r="ALY31" i="8"/>
  <c r="ALG31" i="8"/>
  <c r="ALW31" i="8" s="1"/>
  <c r="ALF31" i="8"/>
  <c r="ALV31" i="8" s="1"/>
  <c r="ALE31" i="8"/>
  <c r="ALU31" i="8" s="1"/>
  <c r="ALD31" i="8"/>
  <c r="ALT31" i="8" s="1"/>
  <c r="ALC31" i="8"/>
  <c r="ALS31" i="8" s="1"/>
  <c r="ALB31" i="8"/>
  <c r="ALR31" i="8" s="1"/>
  <c r="ALA31" i="8"/>
  <c r="ALQ31" i="8" s="1"/>
  <c r="AKY31" i="8"/>
  <c r="AKX31" i="8"/>
  <c r="AKW31" i="8"/>
  <c r="AKV31" i="8"/>
  <c r="AKU31" i="8"/>
  <c r="AKT31" i="8"/>
  <c r="AKS31" i="8"/>
  <c r="AKQ31" i="8"/>
  <c r="AKP31" i="8"/>
  <c r="AKO31" i="8"/>
  <c r="AKN31" i="8"/>
  <c r="AKM31" i="8"/>
  <c r="AKL31" i="8"/>
  <c r="AKK31" i="8"/>
  <c r="AJP31" i="8"/>
  <c r="AJO31" i="8"/>
  <c r="AJN31" i="8"/>
  <c r="AJM31" i="8"/>
  <c r="AJL31" i="8"/>
  <c r="AJK31" i="8"/>
  <c r="AJJ31" i="8"/>
  <c r="AJH31" i="8"/>
  <c r="AJG31" i="8"/>
  <c r="AJF31" i="8"/>
  <c r="AJE31" i="8"/>
  <c r="AJD31" i="8"/>
  <c r="AJC31" i="8"/>
  <c r="AJB31" i="8"/>
  <c r="AIZ31" i="8"/>
  <c r="AIY31" i="8"/>
  <c r="AIX31" i="8"/>
  <c r="AIW31" i="8"/>
  <c r="AIV31" i="8"/>
  <c r="AIU31" i="8"/>
  <c r="AIT31" i="8"/>
  <c r="AIJ31" i="8"/>
  <c r="AIR31" i="8" s="1"/>
  <c r="AII31" i="8"/>
  <c r="AIQ31" i="8" s="1"/>
  <c r="AIH31" i="8"/>
  <c r="AIP31" i="8" s="1"/>
  <c r="AIG31" i="8"/>
  <c r="AIO31" i="8" s="1"/>
  <c r="AIF31" i="8"/>
  <c r="AIN31" i="8" s="1"/>
  <c r="AIE31" i="8"/>
  <c r="AIM31" i="8" s="1"/>
  <c r="AID31" i="8"/>
  <c r="AIL31" i="8" s="1"/>
  <c r="AIB31" i="8"/>
  <c r="AIA31" i="8"/>
  <c r="AHZ31" i="8"/>
  <c r="AHY31" i="8"/>
  <c r="AHX31" i="8"/>
  <c r="AHW31" i="8"/>
  <c r="AHV31" i="8"/>
  <c r="AHL31" i="8"/>
  <c r="AHT31" i="8" s="1"/>
  <c r="AHK31" i="8"/>
  <c r="AHS31" i="8" s="1"/>
  <c r="AHJ31" i="8"/>
  <c r="AHR31" i="8" s="1"/>
  <c r="AHI31" i="8"/>
  <c r="AHQ31" i="8" s="1"/>
  <c r="AHH31" i="8"/>
  <c r="AHP31" i="8" s="1"/>
  <c r="AHG31" i="8"/>
  <c r="AHO31" i="8" s="1"/>
  <c r="AHF31" i="8"/>
  <c r="AHN31" i="8" s="1"/>
  <c r="AHD31" i="8"/>
  <c r="AHC31" i="8"/>
  <c r="AHB31" i="8"/>
  <c r="AHA31" i="8"/>
  <c r="AGZ31" i="8"/>
  <c r="AGY31" i="8"/>
  <c r="AGX31" i="8"/>
  <c r="AGV31" i="8"/>
  <c r="AGU31" i="8"/>
  <c r="AGT31" i="8"/>
  <c r="AGS31" i="8"/>
  <c r="AGR31" i="8"/>
  <c r="AGQ31" i="8"/>
  <c r="AGP31" i="8"/>
  <c r="AGF31" i="8"/>
  <c r="AGN31" i="8" s="1"/>
  <c r="AGE31" i="8"/>
  <c r="AGM31" i="8" s="1"/>
  <c r="AGD31" i="8"/>
  <c r="AGL31" i="8" s="1"/>
  <c r="AGC31" i="8"/>
  <c r="AGK31" i="8" s="1"/>
  <c r="AGB31" i="8"/>
  <c r="AGJ31" i="8" s="1"/>
  <c r="AGA31" i="8"/>
  <c r="AGI31" i="8" s="1"/>
  <c r="AFZ31" i="8"/>
  <c r="AGH31" i="8" s="1"/>
  <c r="AFX31" i="8"/>
  <c r="AFW31" i="8"/>
  <c r="AFV31" i="8"/>
  <c r="AFU31" i="8"/>
  <c r="AFT31" i="8"/>
  <c r="AFS31" i="8"/>
  <c r="AFR31" i="8"/>
  <c r="AFP31" i="8"/>
  <c r="AFO31" i="8"/>
  <c r="AFN31" i="8"/>
  <c r="AFM31" i="8"/>
  <c r="AFL31" i="8"/>
  <c r="AFK31" i="8"/>
  <c r="AFJ31" i="8"/>
  <c r="YB31" i="8"/>
  <c r="ALO31" i="8" s="1"/>
  <c r="YA31" i="8"/>
  <c r="ALN31" i="8" s="1"/>
  <c r="XZ31" i="8"/>
  <c r="ALM31" i="8" s="1"/>
  <c r="XY31" i="8"/>
  <c r="ALL31" i="8" s="1"/>
  <c r="XX31" i="8"/>
  <c r="ALK31" i="8" s="1"/>
  <c r="XW31" i="8"/>
  <c r="ALJ31" i="8" s="1"/>
  <c r="XV31" i="8"/>
  <c r="ALI31" i="8" s="1"/>
  <c r="W31" i="8"/>
  <c r="AQK30" i="8"/>
  <c r="AQS30" i="8" s="1"/>
  <c r="AQJ30" i="8"/>
  <c r="AQR30" i="8" s="1"/>
  <c r="AQI30" i="8"/>
  <c r="AQQ30" i="8" s="1"/>
  <c r="AQH30" i="8"/>
  <c r="AQP30" i="8" s="1"/>
  <c r="AQG30" i="8"/>
  <c r="AQO30" i="8" s="1"/>
  <c r="AQF30" i="8"/>
  <c r="AQN30" i="8" s="1"/>
  <c r="AQE30" i="8"/>
  <c r="AQM30" i="8" s="1"/>
  <c r="ANO30" i="8"/>
  <c r="ARA30" i="8" s="1"/>
  <c r="ANN30" i="8"/>
  <c r="AQZ30" i="8" s="1"/>
  <c r="ANM30" i="8"/>
  <c r="AQY30" i="8" s="1"/>
  <c r="ANL30" i="8"/>
  <c r="AQX30" i="8" s="1"/>
  <c r="ANK30" i="8"/>
  <c r="AQW30" i="8" s="1"/>
  <c r="ANJ30" i="8"/>
  <c r="AQV30" i="8" s="1"/>
  <c r="ANI30" i="8"/>
  <c r="AQU30" i="8" s="1"/>
  <c r="AME30" i="8"/>
  <c r="AMD30" i="8"/>
  <c r="AMC30" i="8"/>
  <c r="AMB30" i="8"/>
  <c r="AMA30" i="8"/>
  <c r="ALZ30" i="8"/>
  <c r="ALY30" i="8"/>
  <c r="ALG30" i="8"/>
  <c r="ALW30" i="8" s="1"/>
  <c r="ALF30" i="8"/>
  <c r="ALV30" i="8" s="1"/>
  <c r="ALE30" i="8"/>
  <c r="ALU30" i="8" s="1"/>
  <c r="ALD30" i="8"/>
  <c r="ALT30" i="8" s="1"/>
  <c r="ALC30" i="8"/>
  <c r="ALS30" i="8" s="1"/>
  <c r="ALB30" i="8"/>
  <c r="ALR30" i="8" s="1"/>
  <c r="ALA30" i="8"/>
  <c r="ALQ30" i="8" s="1"/>
  <c r="AKY30" i="8"/>
  <c r="AKX30" i="8"/>
  <c r="AKW30" i="8"/>
  <c r="AKV30" i="8"/>
  <c r="AKU30" i="8"/>
  <c r="AKT30" i="8"/>
  <c r="AKS30" i="8"/>
  <c r="AKQ30" i="8"/>
  <c r="AKP30" i="8"/>
  <c r="AKO30" i="8"/>
  <c r="AKN30" i="8"/>
  <c r="AKM30" i="8"/>
  <c r="AKL30" i="8"/>
  <c r="AKK30" i="8"/>
  <c r="AJP30" i="8"/>
  <c r="AJO30" i="8"/>
  <c r="AJN30" i="8"/>
  <c r="AJM30" i="8"/>
  <c r="AJL30" i="8"/>
  <c r="AJK30" i="8"/>
  <c r="AJJ30" i="8"/>
  <c r="AJH30" i="8"/>
  <c r="AJG30" i="8"/>
  <c r="AJF30" i="8"/>
  <c r="AJE30" i="8"/>
  <c r="AJD30" i="8"/>
  <c r="AJC30" i="8"/>
  <c r="AJB30" i="8"/>
  <c r="AIZ30" i="8"/>
  <c r="AIY30" i="8"/>
  <c r="AIX30" i="8"/>
  <c r="AIW30" i="8"/>
  <c r="AIV30" i="8"/>
  <c r="AIU30" i="8"/>
  <c r="AIT30" i="8"/>
  <c r="AIJ30" i="8"/>
  <c r="AIR30" i="8" s="1"/>
  <c r="AII30" i="8"/>
  <c r="AIQ30" i="8" s="1"/>
  <c r="AIH30" i="8"/>
  <c r="AIP30" i="8" s="1"/>
  <c r="AIG30" i="8"/>
  <c r="AIO30" i="8" s="1"/>
  <c r="AIF30" i="8"/>
  <c r="AIN30" i="8" s="1"/>
  <c r="AIE30" i="8"/>
  <c r="AIM30" i="8" s="1"/>
  <c r="AID30" i="8"/>
  <c r="AIL30" i="8" s="1"/>
  <c r="AIB30" i="8"/>
  <c r="AIA30" i="8"/>
  <c r="AHZ30" i="8"/>
  <c r="AHY30" i="8"/>
  <c r="AHX30" i="8"/>
  <c r="AHW30" i="8"/>
  <c r="AHV30" i="8"/>
  <c r="AHL30" i="8"/>
  <c r="AHT30" i="8" s="1"/>
  <c r="AHK30" i="8"/>
  <c r="AHS30" i="8" s="1"/>
  <c r="AHJ30" i="8"/>
  <c r="AHR30" i="8" s="1"/>
  <c r="AHI30" i="8"/>
  <c r="AHQ30" i="8" s="1"/>
  <c r="AHH30" i="8"/>
  <c r="AHP30" i="8" s="1"/>
  <c r="AHG30" i="8"/>
  <c r="AHO30" i="8" s="1"/>
  <c r="AHF30" i="8"/>
  <c r="AHN30" i="8" s="1"/>
  <c r="AHD30" i="8"/>
  <c r="AHC30" i="8"/>
  <c r="AHB30" i="8"/>
  <c r="AHA30" i="8"/>
  <c r="AGZ30" i="8"/>
  <c r="AGY30" i="8"/>
  <c r="AGX30" i="8"/>
  <c r="AGV30" i="8"/>
  <c r="AGU30" i="8"/>
  <c r="AGT30" i="8"/>
  <c r="AGS30" i="8"/>
  <c r="AGR30" i="8"/>
  <c r="AGQ30" i="8"/>
  <c r="AGP30" i="8"/>
  <c r="AGF30" i="8"/>
  <c r="AGN30" i="8" s="1"/>
  <c r="AGE30" i="8"/>
  <c r="AGM30" i="8" s="1"/>
  <c r="AGD30" i="8"/>
  <c r="AGL30" i="8" s="1"/>
  <c r="AGC30" i="8"/>
  <c r="AGK30" i="8" s="1"/>
  <c r="AGB30" i="8"/>
  <c r="AGJ30" i="8" s="1"/>
  <c r="AGA30" i="8"/>
  <c r="AGI30" i="8" s="1"/>
  <c r="AFZ30" i="8"/>
  <c r="AGH30" i="8" s="1"/>
  <c r="AFX30" i="8"/>
  <c r="AFW30" i="8"/>
  <c r="AFV30" i="8"/>
  <c r="AFU30" i="8"/>
  <c r="AFT30" i="8"/>
  <c r="AFS30" i="8"/>
  <c r="AFR30" i="8"/>
  <c r="AFP30" i="8"/>
  <c r="AFO30" i="8"/>
  <c r="AFN30" i="8"/>
  <c r="AFM30" i="8"/>
  <c r="AFL30" i="8"/>
  <c r="AFK30" i="8"/>
  <c r="AFJ30" i="8"/>
  <c r="YB30" i="8"/>
  <c r="ALO30" i="8" s="1"/>
  <c r="YA30" i="8"/>
  <c r="ALN30" i="8" s="1"/>
  <c r="XZ30" i="8"/>
  <c r="ALM30" i="8" s="1"/>
  <c r="XY30" i="8"/>
  <c r="ALL30" i="8" s="1"/>
  <c r="XX30" i="8"/>
  <c r="ALK30" i="8" s="1"/>
  <c r="XW30" i="8"/>
  <c r="ALJ30" i="8" s="1"/>
  <c r="XV30" i="8"/>
  <c r="ALI30" i="8" s="1"/>
  <c r="W30" i="8"/>
  <c r="AQK29" i="8"/>
  <c r="AQS29" i="8" s="1"/>
  <c r="AQJ29" i="8"/>
  <c r="AQR29" i="8" s="1"/>
  <c r="AQI29" i="8"/>
  <c r="AQQ29" i="8" s="1"/>
  <c r="AQH29" i="8"/>
  <c r="AQP29" i="8" s="1"/>
  <c r="AQG29" i="8"/>
  <c r="AQO29" i="8" s="1"/>
  <c r="AQF29" i="8"/>
  <c r="AQN29" i="8" s="1"/>
  <c r="AQE29" i="8"/>
  <c r="AQM29" i="8" s="1"/>
  <c r="ANO29" i="8"/>
  <c r="ARA29" i="8" s="1"/>
  <c r="ANN29" i="8"/>
  <c r="AQZ29" i="8" s="1"/>
  <c r="ANM29" i="8"/>
  <c r="AQY29" i="8" s="1"/>
  <c r="ANL29" i="8"/>
  <c r="AQX29" i="8" s="1"/>
  <c r="ANK29" i="8"/>
  <c r="AQW29" i="8" s="1"/>
  <c r="ANJ29" i="8"/>
  <c r="AQV29" i="8" s="1"/>
  <c r="ANI29" i="8"/>
  <c r="AQU29" i="8" s="1"/>
  <c r="AME29" i="8"/>
  <c r="AMD29" i="8"/>
  <c r="AMC29" i="8"/>
  <c r="AMB29" i="8"/>
  <c r="AMA29" i="8"/>
  <c r="ALZ29" i="8"/>
  <c r="ALY29" i="8"/>
  <c r="ALG29" i="8"/>
  <c r="ALW29" i="8" s="1"/>
  <c r="ALF29" i="8"/>
  <c r="ALV29" i="8" s="1"/>
  <c r="ALE29" i="8"/>
  <c r="ALU29" i="8" s="1"/>
  <c r="ALD29" i="8"/>
  <c r="ALT29" i="8" s="1"/>
  <c r="ALC29" i="8"/>
  <c r="ALS29" i="8" s="1"/>
  <c r="ALB29" i="8"/>
  <c r="ALR29" i="8" s="1"/>
  <c r="ALA29" i="8"/>
  <c r="ALQ29" i="8" s="1"/>
  <c r="AKY29" i="8"/>
  <c r="AKX29" i="8"/>
  <c r="AKW29" i="8"/>
  <c r="AKV29" i="8"/>
  <c r="AKU29" i="8"/>
  <c r="AKT29" i="8"/>
  <c r="AKS29" i="8"/>
  <c r="AKQ29" i="8"/>
  <c r="AKP29" i="8"/>
  <c r="AKO29" i="8"/>
  <c r="AKN29" i="8"/>
  <c r="AKM29" i="8"/>
  <c r="AKL29" i="8"/>
  <c r="AKK29" i="8"/>
  <c r="AJP29" i="8"/>
  <c r="AJO29" i="8"/>
  <c r="AJN29" i="8"/>
  <c r="AJM29" i="8"/>
  <c r="AJL29" i="8"/>
  <c r="AJK29" i="8"/>
  <c r="AJJ29" i="8"/>
  <c r="AJH29" i="8"/>
  <c r="AJG29" i="8"/>
  <c r="AJF29" i="8"/>
  <c r="AJE29" i="8"/>
  <c r="AJD29" i="8"/>
  <c r="AJC29" i="8"/>
  <c r="AJB29" i="8"/>
  <c r="AIZ29" i="8"/>
  <c r="AIY29" i="8"/>
  <c r="AIX29" i="8"/>
  <c r="AIW29" i="8"/>
  <c r="AIV29" i="8"/>
  <c r="AIU29" i="8"/>
  <c r="AIT29" i="8"/>
  <c r="AIJ29" i="8"/>
  <c r="AIR29" i="8" s="1"/>
  <c r="AII29" i="8"/>
  <c r="AIQ29" i="8" s="1"/>
  <c r="AIH29" i="8"/>
  <c r="AIP29" i="8" s="1"/>
  <c r="AIG29" i="8"/>
  <c r="AIO29" i="8" s="1"/>
  <c r="AIF29" i="8"/>
  <c r="AIN29" i="8" s="1"/>
  <c r="AIE29" i="8"/>
  <c r="AIM29" i="8" s="1"/>
  <c r="AID29" i="8"/>
  <c r="AIL29" i="8" s="1"/>
  <c r="AIB29" i="8"/>
  <c r="AIA29" i="8"/>
  <c r="AHZ29" i="8"/>
  <c r="AHY29" i="8"/>
  <c r="AHX29" i="8"/>
  <c r="AHW29" i="8"/>
  <c r="AHV29" i="8"/>
  <c r="AHL29" i="8"/>
  <c r="AHT29" i="8" s="1"/>
  <c r="AHK29" i="8"/>
  <c r="AHS29" i="8" s="1"/>
  <c r="AHJ29" i="8"/>
  <c r="AHR29" i="8" s="1"/>
  <c r="AHI29" i="8"/>
  <c r="AHQ29" i="8" s="1"/>
  <c r="AHH29" i="8"/>
  <c r="AHP29" i="8" s="1"/>
  <c r="AHG29" i="8"/>
  <c r="AHO29" i="8" s="1"/>
  <c r="AHF29" i="8"/>
  <c r="AHN29" i="8" s="1"/>
  <c r="AHD29" i="8"/>
  <c r="AHC29" i="8"/>
  <c r="AHB29" i="8"/>
  <c r="AHA29" i="8"/>
  <c r="AGZ29" i="8"/>
  <c r="AGY29" i="8"/>
  <c r="AGX29" i="8"/>
  <c r="AGV29" i="8"/>
  <c r="AGU29" i="8"/>
  <c r="AGT29" i="8"/>
  <c r="AGS29" i="8"/>
  <c r="AGR29" i="8"/>
  <c r="AGQ29" i="8"/>
  <c r="AGP29" i="8"/>
  <c r="AGF29" i="8"/>
  <c r="AGN29" i="8" s="1"/>
  <c r="AGE29" i="8"/>
  <c r="AGM29" i="8" s="1"/>
  <c r="AGD29" i="8"/>
  <c r="AGL29" i="8" s="1"/>
  <c r="AGC29" i="8"/>
  <c r="AGK29" i="8" s="1"/>
  <c r="AGB29" i="8"/>
  <c r="AGJ29" i="8" s="1"/>
  <c r="AGA29" i="8"/>
  <c r="AGI29" i="8" s="1"/>
  <c r="AFZ29" i="8"/>
  <c r="AGH29" i="8" s="1"/>
  <c r="AFX29" i="8"/>
  <c r="AFW29" i="8"/>
  <c r="AFV29" i="8"/>
  <c r="AFU29" i="8"/>
  <c r="AFT29" i="8"/>
  <c r="AFS29" i="8"/>
  <c r="AFR29" i="8"/>
  <c r="AFP29" i="8"/>
  <c r="AFO29" i="8"/>
  <c r="AFN29" i="8"/>
  <c r="AFM29" i="8"/>
  <c r="AFL29" i="8"/>
  <c r="AFK29" i="8"/>
  <c r="AFJ29" i="8"/>
  <c r="YB29" i="8"/>
  <c r="ALO29" i="8" s="1"/>
  <c r="YA29" i="8"/>
  <c r="ALN29" i="8" s="1"/>
  <c r="XZ29" i="8"/>
  <c r="ALM29" i="8" s="1"/>
  <c r="XY29" i="8"/>
  <c r="ALL29" i="8" s="1"/>
  <c r="XX29" i="8"/>
  <c r="ALK29" i="8" s="1"/>
  <c r="XW29" i="8"/>
  <c r="ALJ29" i="8" s="1"/>
  <c r="XV29" i="8"/>
  <c r="ALI29" i="8" s="1"/>
  <c r="W29" i="8"/>
  <c r="AQK28" i="8"/>
  <c r="AQS28" i="8" s="1"/>
  <c r="AQJ28" i="8"/>
  <c r="AQR28" i="8" s="1"/>
  <c r="AQI28" i="8"/>
  <c r="AQQ28" i="8" s="1"/>
  <c r="AQH28" i="8"/>
  <c r="AQP28" i="8" s="1"/>
  <c r="AQG28" i="8"/>
  <c r="AQO28" i="8" s="1"/>
  <c r="AQF28" i="8"/>
  <c r="AQN28" i="8" s="1"/>
  <c r="AQE28" i="8"/>
  <c r="AQM28" i="8" s="1"/>
  <c r="ANO28" i="8"/>
  <c r="ARA28" i="8" s="1"/>
  <c r="ANN28" i="8"/>
  <c r="AQZ28" i="8" s="1"/>
  <c r="ANM28" i="8"/>
  <c r="AQY28" i="8" s="1"/>
  <c r="ANL28" i="8"/>
  <c r="AQX28" i="8" s="1"/>
  <c r="ANK28" i="8"/>
  <c r="AQW28" i="8" s="1"/>
  <c r="ANJ28" i="8"/>
  <c r="AQV28" i="8" s="1"/>
  <c r="ANI28" i="8"/>
  <c r="AQU28" i="8" s="1"/>
  <c r="AME28" i="8"/>
  <c r="AMD28" i="8"/>
  <c r="AMC28" i="8"/>
  <c r="AMB28" i="8"/>
  <c r="AMA28" i="8"/>
  <c r="ALZ28" i="8"/>
  <c r="ALY28" i="8"/>
  <c r="ALG28" i="8"/>
  <c r="ALW28" i="8" s="1"/>
  <c r="ALF28" i="8"/>
  <c r="ALV28" i="8" s="1"/>
  <c r="ALE28" i="8"/>
  <c r="ALU28" i="8" s="1"/>
  <c r="ALD28" i="8"/>
  <c r="ALT28" i="8" s="1"/>
  <c r="ALC28" i="8"/>
  <c r="ALS28" i="8" s="1"/>
  <c r="ALB28" i="8"/>
  <c r="ALR28" i="8" s="1"/>
  <c r="ALA28" i="8"/>
  <c r="ALQ28" i="8" s="1"/>
  <c r="AKY28" i="8"/>
  <c r="AKX28" i="8"/>
  <c r="AKW28" i="8"/>
  <c r="AKV28" i="8"/>
  <c r="AKU28" i="8"/>
  <c r="AKT28" i="8"/>
  <c r="AKS28" i="8"/>
  <c r="AKQ28" i="8"/>
  <c r="AKP28" i="8"/>
  <c r="AKO28" i="8"/>
  <c r="AKN28" i="8"/>
  <c r="AKM28" i="8"/>
  <c r="AKL28" i="8"/>
  <c r="AKK28" i="8"/>
  <c r="AJP28" i="8"/>
  <c r="AJO28" i="8"/>
  <c r="AJN28" i="8"/>
  <c r="AJM28" i="8"/>
  <c r="AJL28" i="8"/>
  <c r="AJK28" i="8"/>
  <c r="AJJ28" i="8"/>
  <c r="AJH28" i="8"/>
  <c r="AJG28" i="8"/>
  <c r="AJF28" i="8"/>
  <c r="AJE28" i="8"/>
  <c r="AJD28" i="8"/>
  <c r="AJC28" i="8"/>
  <c r="AJB28" i="8"/>
  <c r="AIZ28" i="8"/>
  <c r="AIY28" i="8"/>
  <c r="AIX28" i="8"/>
  <c r="AIW28" i="8"/>
  <c r="AIV28" i="8"/>
  <c r="AIU28" i="8"/>
  <c r="AIT28" i="8"/>
  <c r="AIJ28" i="8"/>
  <c r="AIR28" i="8" s="1"/>
  <c r="AII28" i="8"/>
  <c r="AIQ28" i="8" s="1"/>
  <c r="AIH28" i="8"/>
  <c r="AIP28" i="8" s="1"/>
  <c r="AIG28" i="8"/>
  <c r="AIO28" i="8" s="1"/>
  <c r="AIF28" i="8"/>
  <c r="AIN28" i="8" s="1"/>
  <c r="AIE28" i="8"/>
  <c r="AIM28" i="8" s="1"/>
  <c r="AID28" i="8"/>
  <c r="AIL28" i="8" s="1"/>
  <c r="AIB28" i="8"/>
  <c r="AIA28" i="8"/>
  <c r="AHZ28" i="8"/>
  <c r="AHY28" i="8"/>
  <c r="AHX28" i="8"/>
  <c r="AHW28" i="8"/>
  <c r="AHV28" i="8"/>
  <c r="AHL28" i="8"/>
  <c r="AHT28" i="8" s="1"/>
  <c r="AHK28" i="8"/>
  <c r="AHS28" i="8" s="1"/>
  <c r="AHJ28" i="8"/>
  <c r="AHR28" i="8" s="1"/>
  <c r="AHI28" i="8"/>
  <c r="AHQ28" i="8" s="1"/>
  <c r="AHH28" i="8"/>
  <c r="AHP28" i="8" s="1"/>
  <c r="AHG28" i="8"/>
  <c r="AHO28" i="8" s="1"/>
  <c r="AHF28" i="8"/>
  <c r="AHN28" i="8" s="1"/>
  <c r="AHD28" i="8"/>
  <c r="AHC28" i="8"/>
  <c r="AHB28" i="8"/>
  <c r="AHA28" i="8"/>
  <c r="AGZ28" i="8"/>
  <c r="AGY28" i="8"/>
  <c r="AGX28" i="8"/>
  <c r="AGV28" i="8"/>
  <c r="AGU28" i="8"/>
  <c r="AGT28" i="8"/>
  <c r="AGS28" i="8"/>
  <c r="AGR28" i="8"/>
  <c r="AGQ28" i="8"/>
  <c r="AGP28" i="8"/>
  <c r="AGF28" i="8"/>
  <c r="AGN28" i="8" s="1"/>
  <c r="AGE28" i="8"/>
  <c r="AGM28" i="8" s="1"/>
  <c r="AGD28" i="8"/>
  <c r="AGL28" i="8" s="1"/>
  <c r="AGC28" i="8"/>
  <c r="AGK28" i="8" s="1"/>
  <c r="AGB28" i="8"/>
  <c r="AGJ28" i="8" s="1"/>
  <c r="AGA28" i="8"/>
  <c r="AGI28" i="8" s="1"/>
  <c r="AFZ28" i="8"/>
  <c r="AGH28" i="8" s="1"/>
  <c r="AFX28" i="8"/>
  <c r="AFW28" i="8"/>
  <c r="AFV28" i="8"/>
  <c r="AFU28" i="8"/>
  <c r="AFT28" i="8"/>
  <c r="AFS28" i="8"/>
  <c r="AFR28" i="8"/>
  <c r="AFP28" i="8"/>
  <c r="AFO28" i="8"/>
  <c r="AFN28" i="8"/>
  <c r="AFM28" i="8"/>
  <c r="AFL28" i="8"/>
  <c r="AFK28" i="8"/>
  <c r="AFJ28" i="8"/>
  <c r="YB28" i="8"/>
  <c r="ALO28" i="8" s="1"/>
  <c r="YA28" i="8"/>
  <c r="ALN28" i="8" s="1"/>
  <c r="XZ28" i="8"/>
  <c r="ALM28" i="8" s="1"/>
  <c r="XY28" i="8"/>
  <c r="ALL28" i="8" s="1"/>
  <c r="XX28" i="8"/>
  <c r="ALK28" i="8" s="1"/>
  <c r="XW28" i="8"/>
  <c r="ALJ28" i="8" s="1"/>
  <c r="XV28" i="8"/>
  <c r="ALI28" i="8" s="1"/>
  <c r="W28" i="8"/>
  <c r="AQK27" i="8"/>
  <c r="AQS27" i="8" s="1"/>
  <c r="AQJ27" i="8"/>
  <c r="AQR27" i="8" s="1"/>
  <c r="AQI27" i="8"/>
  <c r="AQQ27" i="8" s="1"/>
  <c r="AQH27" i="8"/>
  <c r="AQP27" i="8" s="1"/>
  <c r="AQG27" i="8"/>
  <c r="AQO27" i="8" s="1"/>
  <c r="AQF27" i="8"/>
  <c r="AQN27" i="8" s="1"/>
  <c r="AQE27" i="8"/>
  <c r="AQM27" i="8" s="1"/>
  <c r="ANO27" i="8"/>
  <c r="ARA27" i="8" s="1"/>
  <c r="ANN27" i="8"/>
  <c r="AQZ27" i="8" s="1"/>
  <c r="ANM27" i="8"/>
  <c r="AQY27" i="8" s="1"/>
  <c r="ANL27" i="8"/>
  <c r="AQX27" i="8" s="1"/>
  <c r="ANK27" i="8"/>
  <c r="AQW27" i="8" s="1"/>
  <c r="ANJ27" i="8"/>
  <c r="AQV27" i="8" s="1"/>
  <c r="ANI27" i="8"/>
  <c r="AQU27" i="8" s="1"/>
  <c r="AME27" i="8"/>
  <c r="AMD27" i="8"/>
  <c r="AMC27" i="8"/>
  <c r="AMB27" i="8"/>
  <c r="AMA27" i="8"/>
  <c r="ALZ27" i="8"/>
  <c r="ALY27" i="8"/>
  <c r="ALG27" i="8"/>
  <c r="ALW27" i="8" s="1"/>
  <c r="ALF27" i="8"/>
  <c r="ALV27" i="8" s="1"/>
  <c r="ALE27" i="8"/>
  <c r="ALU27" i="8" s="1"/>
  <c r="ALD27" i="8"/>
  <c r="ALT27" i="8" s="1"/>
  <c r="ALC27" i="8"/>
  <c r="ALS27" i="8" s="1"/>
  <c r="ALB27" i="8"/>
  <c r="ALR27" i="8" s="1"/>
  <c r="ALA27" i="8"/>
  <c r="ALQ27" i="8" s="1"/>
  <c r="AKY27" i="8"/>
  <c r="AKX27" i="8"/>
  <c r="AKW27" i="8"/>
  <c r="AKV27" i="8"/>
  <c r="AKU27" i="8"/>
  <c r="AKT27" i="8"/>
  <c r="AKS27" i="8"/>
  <c r="AKQ27" i="8"/>
  <c r="AKP27" i="8"/>
  <c r="AKO27" i="8"/>
  <c r="AKN27" i="8"/>
  <c r="AKM27" i="8"/>
  <c r="AKL27" i="8"/>
  <c r="AKK27" i="8"/>
  <c r="AKI27" i="8"/>
  <c r="YB27" i="8" s="1"/>
  <c r="ALO27" i="8" s="1"/>
  <c r="AJP27" i="8"/>
  <c r="AJO27" i="8"/>
  <c r="AJN27" i="8"/>
  <c r="AJM27" i="8"/>
  <c r="AJL27" i="8"/>
  <c r="AJK27" i="8"/>
  <c r="AJJ27" i="8"/>
  <c r="AJH27" i="8"/>
  <c r="AJG27" i="8"/>
  <c r="AJF27" i="8"/>
  <c r="AJE27" i="8"/>
  <c r="AJD27" i="8"/>
  <c r="AJC27" i="8"/>
  <c r="AJB27" i="8"/>
  <c r="AIZ27" i="8"/>
  <c r="AIY27" i="8"/>
  <c r="AIX27" i="8"/>
  <c r="AIW27" i="8"/>
  <c r="AIV27" i="8"/>
  <c r="AIU27" i="8"/>
  <c r="AIT27" i="8"/>
  <c r="AIJ27" i="8"/>
  <c r="AIR27" i="8" s="1"/>
  <c r="AII27" i="8"/>
  <c r="AIQ27" i="8" s="1"/>
  <c r="AIH27" i="8"/>
  <c r="AIP27" i="8" s="1"/>
  <c r="AIG27" i="8"/>
  <c r="AIO27" i="8" s="1"/>
  <c r="AIF27" i="8"/>
  <c r="AIN27" i="8" s="1"/>
  <c r="AIE27" i="8"/>
  <c r="AIM27" i="8" s="1"/>
  <c r="AID27" i="8"/>
  <c r="AIL27" i="8" s="1"/>
  <c r="AIB27" i="8"/>
  <c r="AIA27" i="8"/>
  <c r="AHZ27" i="8"/>
  <c r="AHY27" i="8"/>
  <c r="AHX27" i="8"/>
  <c r="AHW27" i="8"/>
  <c r="AHV27" i="8"/>
  <c r="AHL27" i="8"/>
  <c r="AHT27" i="8" s="1"/>
  <c r="AHK27" i="8"/>
  <c r="AHS27" i="8" s="1"/>
  <c r="AHJ27" i="8"/>
  <c r="AHR27" i="8" s="1"/>
  <c r="AHI27" i="8"/>
  <c r="AHQ27" i="8" s="1"/>
  <c r="AHH27" i="8"/>
  <c r="AHP27" i="8" s="1"/>
  <c r="AHG27" i="8"/>
  <c r="AHO27" i="8" s="1"/>
  <c r="AHF27" i="8"/>
  <c r="AHN27" i="8" s="1"/>
  <c r="AHD27" i="8"/>
  <c r="AHC27" i="8"/>
  <c r="AHB27" i="8"/>
  <c r="AHA27" i="8"/>
  <c r="AGZ27" i="8"/>
  <c r="AGY27" i="8"/>
  <c r="AGX27" i="8"/>
  <c r="AGV27" i="8"/>
  <c r="AGU27" i="8"/>
  <c r="AGT27" i="8"/>
  <c r="AGS27" i="8"/>
  <c r="AGR27" i="8"/>
  <c r="AGQ27" i="8"/>
  <c r="AGP27" i="8"/>
  <c r="AGF27" i="8"/>
  <c r="AGN27" i="8" s="1"/>
  <c r="AGE27" i="8"/>
  <c r="AGM27" i="8" s="1"/>
  <c r="AGD27" i="8"/>
  <c r="AGL27" i="8" s="1"/>
  <c r="AGC27" i="8"/>
  <c r="AGK27" i="8" s="1"/>
  <c r="AGB27" i="8"/>
  <c r="AGJ27" i="8" s="1"/>
  <c r="AGA27" i="8"/>
  <c r="AGI27" i="8" s="1"/>
  <c r="AFZ27" i="8"/>
  <c r="AGH27" i="8" s="1"/>
  <c r="AFX27" i="8"/>
  <c r="AFW27" i="8"/>
  <c r="AFV27" i="8"/>
  <c r="AFU27" i="8"/>
  <c r="AFT27" i="8"/>
  <c r="AFS27" i="8"/>
  <c r="AFR27" i="8"/>
  <c r="AFP27" i="8"/>
  <c r="AFO27" i="8"/>
  <c r="AFN27" i="8"/>
  <c r="AFM27" i="8"/>
  <c r="AFL27" i="8"/>
  <c r="AFK27" i="8"/>
  <c r="AFJ27" i="8"/>
  <c r="YA27" i="8"/>
  <c r="ALN27" i="8" s="1"/>
  <c r="XZ27" i="8"/>
  <c r="ALM27" i="8" s="1"/>
  <c r="XY27" i="8"/>
  <c r="ALL27" i="8" s="1"/>
  <c r="XX27" i="8"/>
  <c r="ALK27" i="8" s="1"/>
  <c r="XW27" i="8"/>
  <c r="ALJ27" i="8" s="1"/>
  <c r="XV27" i="8"/>
  <c r="ALI27" i="8" s="1"/>
  <c r="W27" i="8"/>
  <c r="AQK26" i="8"/>
  <c r="AQS26" i="8" s="1"/>
  <c r="AQJ26" i="8"/>
  <c r="AQR26" i="8" s="1"/>
  <c r="AQI26" i="8"/>
  <c r="AQQ26" i="8" s="1"/>
  <c r="AQH26" i="8"/>
  <c r="AQP26" i="8" s="1"/>
  <c r="AQG26" i="8"/>
  <c r="AQO26" i="8" s="1"/>
  <c r="AQF26" i="8"/>
  <c r="AQN26" i="8" s="1"/>
  <c r="AQE26" i="8"/>
  <c r="AQM26" i="8" s="1"/>
  <c r="ANO26" i="8"/>
  <c r="ARA26" i="8" s="1"/>
  <c r="ANN26" i="8"/>
  <c r="AQZ26" i="8" s="1"/>
  <c r="ANM26" i="8"/>
  <c r="AQY26" i="8" s="1"/>
  <c r="ANL26" i="8"/>
  <c r="AQX26" i="8" s="1"/>
  <c r="ANK26" i="8"/>
  <c r="AQW26" i="8" s="1"/>
  <c r="ANJ26" i="8"/>
  <c r="AQV26" i="8" s="1"/>
  <c r="ANI26" i="8"/>
  <c r="AQU26" i="8" s="1"/>
  <c r="AME26" i="8"/>
  <c r="AMD26" i="8"/>
  <c r="AMC26" i="8"/>
  <c r="AMB26" i="8"/>
  <c r="AMA26" i="8"/>
  <c r="ALZ26" i="8"/>
  <c r="ALY26" i="8"/>
  <c r="ALG26" i="8"/>
  <c r="ALW26" i="8" s="1"/>
  <c r="ALF26" i="8"/>
  <c r="ALV26" i="8" s="1"/>
  <c r="ALE26" i="8"/>
  <c r="ALU26" i="8" s="1"/>
  <c r="ALD26" i="8"/>
  <c r="ALT26" i="8" s="1"/>
  <c r="ALC26" i="8"/>
  <c r="ALS26" i="8" s="1"/>
  <c r="ALB26" i="8"/>
  <c r="ALR26" i="8" s="1"/>
  <c r="ALA26" i="8"/>
  <c r="ALQ26" i="8" s="1"/>
  <c r="AKY26" i="8"/>
  <c r="AKX26" i="8"/>
  <c r="AKW26" i="8"/>
  <c r="AKV26" i="8"/>
  <c r="AKU26" i="8"/>
  <c r="AKT26" i="8"/>
  <c r="AKS26" i="8"/>
  <c r="AKQ26" i="8"/>
  <c r="AKP26" i="8"/>
  <c r="AKO26" i="8"/>
  <c r="AKN26" i="8"/>
  <c r="AKM26" i="8"/>
  <c r="AKL26" i="8"/>
  <c r="AKK26" i="8"/>
  <c r="AJP26" i="8"/>
  <c r="AJO26" i="8"/>
  <c r="AJN26" i="8"/>
  <c r="AJM26" i="8"/>
  <c r="AJL26" i="8"/>
  <c r="AJK26" i="8"/>
  <c r="AJJ26" i="8"/>
  <c r="AJH26" i="8"/>
  <c r="AJG26" i="8"/>
  <c r="AJF26" i="8"/>
  <c r="AJE26" i="8"/>
  <c r="AJD26" i="8"/>
  <c r="AJC26" i="8"/>
  <c r="AJB26" i="8"/>
  <c r="AIZ26" i="8"/>
  <c r="AIY26" i="8"/>
  <c r="AIX26" i="8"/>
  <c r="AIW26" i="8"/>
  <c r="AIV26" i="8"/>
  <c r="AIU26" i="8"/>
  <c r="AIT26" i="8"/>
  <c r="AIJ26" i="8"/>
  <c r="AIR26" i="8" s="1"/>
  <c r="AII26" i="8"/>
  <c r="AIQ26" i="8" s="1"/>
  <c r="AIH26" i="8"/>
  <c r="AIP26" i="8" s="1"/>
  <c r="AIG26" i="8"/>
  <c r="AIO26" i="8" s="1"/>
  <c r="AIF26" i="8"/>
  <c r="AIN26" i="8" s="1"/>
  <c r="AIE26" i="8"/>
  <c r="AIM26" i="8" s="1"/>
  <c r="AID26" i="8"/>
  <c r="AIL26" i="8" s="1"/>
  <c r="AIB26" i="8"/>
  <c r="AIA26" i="8"/>
  <c r="AHZ26" i="8"/>
  <c r="AHY26" i="8"/>
  <c r="AHX26" i="8"/>
  <c r="AHW26" i="8"/>
  <c r="AHV26" i="8"/>
  <c r="AHL26" i="8"/>
  <c r="AHT26" i="8" s="1"/>
  <c r="AHK26" i="8"/>
  <c r="AHS26" i="8" s="1"/>
  <c r="AHJ26" i="8"/>
  <c r="AHR26" i="8" s="1"/>
  <c r="AHI26" i="8"/>
  <c r="AHQ26" i="8" s="1"/>
  <c r="AHH26" i="8"/>
  <c r="AHP26" i="8" s="1"/>
  <c r="AHG26" i="8"/>
  <c r="AHO26" i="8" s="1"/>
  <c r="AHF26" i="8"/>
  <c r="AHN26" i="8" s="1"/>
  <c r="AHD26" i="8"/>
  <c r="AHC26" i="8"/>
  <c r="AHB26" i="8"/>
  <c r="AHA26" i="8"/>
  <c r="AGZ26" i="8"/>
  <c r="AGY26" i="8"/>
  <c r="AGX26" i="8"/>
  <c r="AGV26" i="8"/>
  <c r="AGU26" i="8"/>
  <c r="AGT26" i="8"/>
  <c r="AGS26" i="8"/>
  <c r="AGR26" i="8"/>
  <c r="AGQ26" i="8"/>
  <c r="AGP26" i="8"/>
  <c r="AGF26" i="8"/>
  <c r="AGN26" i="8" s="1"/>
  <c r="AGE26" i="8"/>
  <c r="AGM26" i="8" s="1"/>
  <c r="AGD26" i="8"/>
  <c r="AGL26" i="8" s="1"/>
  <c r="AGC26" i="8"/>
  <c r="AGK26" i="8" s="1"/>
  <c r="AGB26" i="8"/>
  <c r="AGJ26" i="8" s="1"/>
  <c r="AGA26" i="8"/>
  <c r="AGI26" i="8" s="1"/>
  <c r="AFZ26" i="8"/>
  <c r="AGH26" i="8" s="1"/>
  <c r="AFX26" i="8"/>
  <c r="AFW26" i="8"/>
  <c r="AFV26" i="8"/>
  <c r="AFU26" i="8"/>
  <c r="AFT26" i="8"/>
  <c r="AFS26" i="8"/>
  <c r="AFR26" i="8"/>
  <c r="AFP26" i="8"/>
  <c r="AFO26" i="8"/>
  <c r="AFN26" i="8"/>
  <c r="AFM26" i="8"/>
  <c r="AFL26" i="8"/>
  <c r="AFK26" i="8"/>
  <c r="AFJ26" i="8"/>
  <c r="YB26" i="8"/>
  <c r="ALO26" i="8" s="1"/>
  <c r="YA26" i="8"/>
  <c r="ALN26" i="8" s="1"/>
  <c r="XZ26" i="8"/>
  <c r="ALM26" i="8" s="1"/>
  <c r="XY26" i="8"/>
  <c r="ALL26" i="8" s="1"/>
  <c r="XX26" i="8"/>
  <c r="ALK26" i="8" s="1"/>
  <c r="XW26" i="8"/>
  <c r="ALJ26" i="8" s="1"/>
  <c r="XV26" i="8"/>
  <c r="ALI26" i="8" s="1"/>
  <c r="W26" i="8"/>
  <c r="AQK25" i="8"/>
  <c r="AQS25" i="8" s="1"/>
  <c r="AQJ25" i="8"/>
  <c r="AQR25" i="8" s="1"/>
  <c r="AQI25" i="8"/>
  <c r="AQQ25" i="8" s="1"/>
  <c r="AQH25" i="8"/>
  <c r="AQP25" i="8" s="1"/>
  <c r="AQG25" i="8"/>
  <c r="AQO25" i="8" s="1"/>
  <c r="AQF25" i="8"/>
  <c r="AQN25" i="8" s="1"/>
  <c r="AQE25" i="8"/>
  <c r="AQM25" i="8" s="1"/>
  <c r="ANO25" i="8"/>
  <c r="ARA25" i="8" s="1"/>
  <c r="ANN25" i="8"/>
  <c r="AQZ25" i="8" s="1"/>
  <c r="ANM25" i="8"/>
  <c r="AQY25" i="8" s="1"/>
  <c r="ANL25" i="8"/>
  <c r="AQX25" i="8" s="1"/>
  <c r="ANK25" i="8"/>
  <c r="AQW25" i="8" s="1"/>
  <c r="ANJ25" i="8"/>
  <c r="AQV25" i="8" s="1"/>
  <c r="ANI25" i="8"/>
  <c r="AQU25" i="8" s="1"/>
  <c r="AME25" i="8"/>
  <c r="AMD25" i="8"/>
  <c r="AMC25" i="8"/>
  <c r="AMB25" i="8"/>
  <c r="AMA25" i="8"/>
  <c r="ALZ25" i="8"/>
  <c r="ALY25" i="8"/>
  <c r="ALG25" i="8"/>
  <c r="ALW25" i="8" s="1"/>
  <c r="ALF25" i="8"/>
  <c r="ALV25" i="8" s="1"/>
  <c r="ALE25" i="8"/>
  <c r="ALU25" i="8" s="1"/>
  <c r="ALD25" i="8"/>
  <c r="ALT25" i="8" s="1"/>
  <c r="ALC25" i="8"/>
  <c r="ALS25" i="8" s="1"/>
  <c r="ALB25" i="8"/>
  <c r="ALR25" i="8" s="1"/>
  <c r="ALA25" i="8"/>
  <c r="ALQ25" i="8" s="1"/>
  <c r="AKY25" i="8"/>
  <c r="AKX25" i="8"/>
  <c r="AKW25" i="8"/>
  <c r="AKV25" i="8"/>
  <c r="AKU25" i="8"/>
  <c r="AKT25" i="8"/>
  <c r="AKS25" i="8"/>
  <c r="AKQ25" i="8"/>
  <c r="AKP25" i="8"/>
  <c r="AKO25" i="8"/>
  <c r="AKN25" i="8"/>
  <c r="AKM25" i="8"/>
  <c r="AKL25" i="8"/>
  <c r="AKK25" i="8"/>
  <c r="AJP25" i="8"/>
  <c r="AJO25" i="8"/>
  <c r="AJN25" i="8"/>
  <c r="AJM25" i="8"/>
  <c r="AJL25" i="8"/>
  <c r="AJK25" i="8"/>
  <c r="AJJ25" i="8"/>
  <c r="AJH25" i="8"/>
  <c r="AJG25" i="8"/>
  <c r="AJF25" i="8"/>
  <c r="AJE25" i="8"/>
  <c r="AJD25" i="8"/>
  <c r="AJC25" i="8"/>
  <c r="AJB25" i="8"/>
  <c r="AIZ25" i="8"/>
  <c r="AIY25" i="8"/>
  <c r="AIX25" i="8"/>
  <c r="AIW25" i="8"/>
  <c r="AIV25" i="8"/>
  <c r="AIU25" i="8"/>
  <c r="AIT25" i="8"/>
  <c r="AIJ25" i="8"/>
  <c r="AIR25" i="8" s="1"/>
  <c r="AII25" i="8"/>
  <c r="AIQ25" i="8" s="1"/>
  <c r="AIH25" i="8"/>
  <c r="AIP25" i="8" s="1"/>
  <c r="AIG25" i="8"/>
  <c r="AIO25" i="8" s="1"/>
  <c r="AIF25" i="8"/>
  <c r="AIN25" i="8" s="1"/>
  <c r="AIE25" i="8"/>
  <c r="AIM25" i="8" s="1"/>
  <c r="AID25" i="8"/>
  <c r="AIL25" i="8" s="1"/>
  <c r="AIB25" i="8"/>
  <c r="AIA25" i="8"/>
  <c r="AHZ25" i="8"/>
  <c r="AHY25" i="8"/>
  <c r="AHX25" i="8"/>
  <c r="AHW25" i="8"/>
  <c r="AHV25" i="8"/>
  <c r="AHL25" i="8"/>
  <c r="AHT25" i="8" s="1"/>
  <c r="AHK25" i="8"/>
  <c r="AHS25" i="8" s="1"/>
  <c r="AHJ25" i="8"/>
  <c r="AHR25" i="8" s="1"/>
  <c r="AHI25" i="8"/>
  <c r="AHQ25" i="8" s="1"/>
  <c r="AHH25" i="8"/>
  <c r="AHP25" i="8" s="1"/>
  <c r="AHG25" i="8"/>
  <c r="AHO25" i="8" s="1"/>
  <c r="AHF25" i="8"/>
  <c r="AHN25" i="8" s="1"/>
  <c r="AHD25" i="8"/>
  <c r="AHC25" i="8"/>
  <c r="AHB25" i="8"/>
  <c r="AHA25" i="8"/>
  <c r="AGZ25" i="8"/>
  <c r="AGY25" i="8"/>
  <c r="AGX25" i="8"/>
  <c r="AGV25" i="8"/>
  <c r="AGU25" i="8"/>
  <c r="AGT25" i="8"/>
  <c r="AGS25" i="8"/>
  <c r="AGR25" i="8"/>
  <c r="AGQ25" i="8"/>
  <c r="AGP25" i="8"/>
  <c r="AGF25" i="8"/>
  <c r="AGN25" i="8" s="1"/>
  <c r="AGE25" i="8"/>
  <c r="AGM25" i="8" s="1"/>
  <c r="AGD25" i="8"/>
  <c r="AGL25" i="8" s="1"/>
  <c r="AGC25" i="8"/>
  <c r="AGK25" i="8" s="1"/>
  <c r="AGB25" i="8"/>
  <c r="AGJ25" i="8" s="1"/>
  <c r="AGA25" i="8"/>
  <c r="AGI25" i="8" s="1"/>
  <c r="AFZ25" i="8"/>
  <c r="AGH25" i="8" s="1"/>
  <c r="AFX25" i="8"/>
  <c r="AFW25" i="8"/>
  <c r="AFV25" i="8"/>
  <c r="AFU25" i="8"/>
  <c r="AFT25" i="8"/>
  <c r="AFS25" i="8"/>
  <c r="AFR25" i="8"/>
  <c r="AFP25" i="8"/>
  <c r="AFO25" i="8"/>
  <c r="AFN25" i="8"/>
  <c r="AFM25" i="8"/>
  <c r="AFL25" i="8"/>
  <c r="AFK25" i="8"/>
  <c r="AFJ25" i="8"/>
  <c r="YB25" i="8"/>
  <c r="ALO25" i="8" s="1"/>
  <c r="YA25" i="8"/>
  <c r="ALN25" i="8" s="1"/>
  <c r="XZ25" i="8"/>
  <c r="ALM25" i="8" s="1"/>
  <c r="XY25" i="8"/>
  <c r="ALL25" i="8" s="1"/>
  <c r="XX25" i="8"/>
  <c r="ALK25" i="8" s="1"/>
  <c r="XW25" i="8"/>
  <c r="ALJ25" i="8" s="1"/>
  <c r="XV25" i="8"/>
  <c r="ALI25" i="8" s="1"/>
  <c r="W25" i="8"/>
  <c r="AQK24" i="8"/>
  <c r="AQS24" i="8" s="1"/>
  <c r="AQJ24" i="8"/>
  <c r="AQR24" i="8" s="1"/>
  <c r="AQI24" i="8"/>
  <c r="AQQ24" i="8" s="1"/>
  <c r="AQH24" i="8"/>
  <c r="AQP24" i="8" s="1"/>
  <c r="AQG24" i="8"/>
  <c r="AQO24" i="8" s="1"/>
  <c r="AQF24" i="8"/>
  <c r="AQN24" i="8" s="1"/>
  <c r="AQE24" i="8"/>
  <c r="AQM24" i="8" s="1"/>
  <c r="ANO24" i="8"/>
  <c r="ARA24" i="8" s="1"/>
  <c r="ANN24" i="8"/>
  <c r="AQZ24" i="8" s="1"/>
  <c r="ANM24" i="8"/>
  <c r="AQY24" i="8" s="1"/>
  <c r="ANL24" i="8"/>
  <c r="AQX24" i="8" s="1"/>
  <c r="ANK24" i="8"/>
  <c r="AQW24" i="8" s="1"/>
  <c r="ANJ24" i="8"/>
  <c r="AQV24" i="8" s="1"/>
  <c r="ANI24" i="8"/>
  <c r="AQU24" i="8" s="1"/>
  <c r="AME24" i="8"/>
  <c r="AMD24" i="8"/>
  <c r="AMC24" i="8"/>
  <c r="AMB24" i="8"/>
  <c r="AMA24" i="8"/>
  <c r="ALZ24" i="8"/>
  <c r="ALY24" i="8"/>
  <c r="ALG24" i="8"/>
  <c r="ALW24" i="8" s="1"/>
  <c r="ALF24" i="8"/>
  <c r="ALV24" i="8" s="1"/>
  <c r="ALE24" i="8"/>
  <c r="ALU24" i="8" s="1"/>
  <c r="ALD24" i="8"/>
  <c r="ALT24" i="8" s="1"/>
  <c r="ALC24" i="8"/>
  <c r="ALS24" i="8" s="1"/>
  <c r="ALB24" i="8"/>
  <c r="ALR24" i="8" s="1"/>
  <c r="ALA24" i="8"/>
  <c r="ALQ24" i="8" s="1"/>
  <c r="AKY24" i="8"/>
  <c r="AKX24" i="8"/>
  <c r="AKW24" i="8"/>
  <c r="AKV24" i="8"/>
  <c r="AKU24" i="8"/>
  <c r="AKT24" i="8"/>
  <c r="AKS24" i="8"/>
  <c r="AKQ24" i="8"/>
  <c r="AKP24" i="8"/>
  <c r="AKO24" i="8"/>
  <c r="AKN24" i="8"/>
  <c r="AKM24" i="8"/>
  <c r="AKL24" i="8"/>
  <c r="AKK24" i="8"/>
  <c r="AJP24" i="8"/>
  <c r="AJO24" i="8"/>
  <c r="AJN24" i="8"/>
  <c r="AJM24" i="8"/>
  <c r="AJL24" i="8"/>
  <c r="AJK24" i="8"/>
  <c r="AJJ24" i="8"/>
  <c r="AJH24" i="8"/>
  <c r="AJG24" i="8"/>
  <c r="AJF24" i="8"/>
  <c r="AJE24" i="8"/>
  <c r="AJD24" i="8"/>
  <c r="AJC24" i="8"/>
  <c r="AJB24" i="8"/>
  <c r="AIZ24" i="8"/>
  <c r="AIY24" i="8"/>
  <c r="AIX24" i="8"/>
  <c r="AIW24" i="8"/>
  <c r="AIV24" i="8"/>
  <c r="AIU24" i="8"/>
  <c r="AIT24" i="8"/>
  <c r="AIJ24" i="8"/>
  <c r="AIR24" i="8" s="1"/>
  <c r="AII24" i="8"/>
  <c r="AIQ24" i="8" s="1"/>
  <c r="AIH24" i="8"/>
  <c r="AIP24" i="8" s="1"/>
  <c r="AIG24" i="8"/>
  <c r="AIO24" i="8" s="1"/>
  <c r="AIF24" i="8"/>
  <c r="AIN24" i="8" s="1"/>
  <c r="AIE24" i="8"/>
  <c r="AIM24" i="8" s="1"/>
  <c r="AID24" i="8"/>
  <c r="AIL24" i="8" s="1"/>
  <c r="AIB24" i="8"/>
  <c r="AIA24" i="8"/>
  <c r="AHZ24" i="8"/>
  <c r="AHY24" i="8"/>
  <c r="AHX24" i="8"/>
  <c r="AHW24" i="8"/>
  <c r="AHV24" i="8"/>
  <c r="AHL24" i="8"/>
  <c r="AHT24" i="8" s="1"/>
  <c r="AHK24" i="8"/>
  <c r="AHS24" i="8" s="1"/>
  <c r="AHJ24" i="8"/>
  <c r="AHR24" i="8" s="1"/>
  <c r="AHI24" i="8"/>
  <c r="AHQ24" i="8" s="1"/>
  <c r="AHH24" i="8"/>
  <c r="AHP24" i="8" s="1"/>
  <c r="AHG24" i="8"/>
  <c r="AHO24" i="8" s="1"/>
  <c r="AHF24" i="8"/>
  <c r="AHN24" i="8" s="1"/>
  <c r="AHD24" i="8"/>
  <c r="AHC24" i="8"/>
  <c r="AHB24" i="8"/>
  <c r="AHA24" i="8"/>
  <c r="AGZ24" i="8"/>
  <c r="AGY24" i="8"/>
  <c r="AGX24" i="8"/>
  <c r="AGV24" i="8"/>
  <c r="AGU24" i="8"/>
  <c r="AGT24" i="8"/>
  <c r="AGS24" i="8"/>
  <c r="AGR24" i="8"/>
  <c r="AGQ24" i="8"/>
  <c r="AGP24" i="8"/>
  <c r="AGF24" i="8"/>
  <c r="AGN24" i="8" s="1"/>
  <c r="AGE24" i="8"/>
  <c r="AGM24" i="8" s="1"/>
  <c r="AGD24" i="8"/>
  <c r="AGL24" i="8" s="1"/>
  <c r="AGC24" i="8"/>
  <c r="AGK24" i="8" s="1"/>
  <c r="AGB24" i="8"/>
  <c r="AGJ24" i="8" s="1"/>
  <c r="AGA24" i="8"/>
  <c r="AGI24" i="8" s="1"/>
  <c r="AFZ24" i="8"/>
  <c r="AGH24" i="8" s="1"/>
  <c r="AFX24" i="8"/>
  <c r="AFW24" i="8"/>
  <c r="AFV24" i="8"/>
  <c r="AFU24" i="8"/>
  <c r="AFT24" i="8"/>
  <c r="AFS24" i="8"/>
  <c r="AFR24" i="8"/>
  <c r="AFP24" i="8"/>
  <c r="AFO24" i="8"/>
  <c r="AFN24" i="8"/>
  <c r="AFM24" i="8"/>
  <c r="AFL24" i="8"/>
  <c r="AFK24" i="8"/>
  <c r="AFJ24" i="8"/>
  <c r="YB24" i="8"/>
  <c r="ALO24" i="8" s="1"/>
  <c r="YA24" i="8"/>
  <c r="ALN24" i="8" s="1"/>
  <c r="XZ24" i="8"/>
  <c r="ALM24" i="8" s="1"/>
  <c r="XY24" i="8"/>
  <c r="ALL24" i="8" s="1"/>
  <c r="XX24" i="8"/>
  <c r="ALK24" i="8" s="1"/>
  <c r="XW24" i="8"/>
  <c r="ALJ24" i="8" s="1"/>
  <c r="XV24" i="8"/>
  <c r="ALI24" i="8" s="1"/>
  <c r="W24" i="8"/>
  <c r="AQK23" i="8"/>
  <c r="AQS23" i="8" s="1"/>
  <c r="AQJ23" i="8"/>
  <c r="AQR23" i="8" s="1"/>
  <c r="AQI23" i="8"/>
  <c r="AQQ23" i="8" s="1"/>
  <c r="AQH23" i="8"/>
  <c r="AQP23" i="8" s="1"/>
  <c r="AQG23" i="8"/>
  <c r="AQO23" i="8" s="1"/>
  <c r="AQF23" i="8"/>
  <c r="AQN23" i="8" s="1"/>
  <c r="AQE23" i="8"/>
  <c r="AQM23" i="8" s="1"/>
  <c r="ANO23" i="8"/>
  <c r="ARA23" i="8" s="1"/>
  <c r="ANN23" i="8"/>
  <c r="AQZ23" i="8" s="1"/>
  <c r="ANM23" i="8"/>
  <c r="AQY23" i="8" s="1"/>
  <c r="ANL23" i="8"/>
  <c r="AQX23" i="8" s="1"/>
  <c r="ANK23" i="8"/>
  <c r="AQW23" i="8" s="1"/>
  <c r="ANJ23" i="8"/>
  <c r="AQV23" i="8" s="1"/>
  <c r="ANI23" i="8"/>
  <c r="AQU23" i="8" s="1"/>
  <c r="AME23" i="8"/>
  <c r="AMD23" i="8"/>
  <c r="AMC23" i="8"/>
  <c r="AMB23" i="8"/>
  <c r="AMA23" i="8"/>
  <c r="ALZ23" i="8"/>
  <c r="ALY23" i="8"/>
  <c r="ALG23" i="8"/>
  <c r="ALW23" i="8" s="1"/>
  <c r="ALF23" i="8"/>
  <c r="ALV23" i="8" s="1"/>
  <c r="ALE23" i="8"/>
  <c r="ALU23" i="8" s="1"/>
  <c r="ALD23" i="8"/>
  <c r="ALT23" i="8" s="1"/>
  <c r="ALC23" i="8"/>
  <c r="ALS23" i="8" s="1"/>
  <c r="ALB23" i="8"/>
  <c r="ALR23" i="8" s="1"/>
  <c r="ALA23" i="8"/>
  <c r="ALQ23" i="8" s="1"/>
  <c r="AKY23" i="8"/>
  <c r="AKX23" i="8"/>
  <c r="AKW23" i="8"/>
  <c r="AKV23" i="8"/>
  <c r="AKU23" i="8"/>
  <c r="AKT23" i="8"/>
  <c r="AKS23" i="8"/>
  <c r="AKQ23" i="8"/>
  <c r="AKP23" i="8"/>
  <c r="AKO23" i="8"/>
  <c r="AKN23" i="8"/>
  <c r="AKM23" i="8"/>
  <c r="AKL23" i="8"/>
  <c r="AKK23" i="8"/>
  <c r="AJP23" i="8"/>
  <c r="AJO23" i="8"/>
  <c r="AJN23" i="8"/>
  <c r="AJM23" i="8"/>
  <c r="AJL23" i="8"/>
  <c r="AJK23" i="8"/>
  <c r="AJJ23" i="8"/>
  <c r="AJH23" i="8"/>
  <c r="AJG23" i="8"/>
  <c r="AJF23" i="8"/>
  <c r="AJE23" i="8"/>
  <c r="AJD23" i="8"/>
  <c r="AJC23" i="8"/>
  <c r="AJB23" i="8"/>
  <c r="AIZ23" i="8"/>
  <c r="AIY23" i="8"/>
  <c r="AIX23" i="8"/>
  <c r="AIW23" i="8"/>
  <c r="AIV23" i="8"/>
  <c r="AIU23" i="8"/>
  <c r="AIT23" i="8"/>
  <c r="AIJ23" i="8"/>
  <c r="AIR23" i="8" s="1"/>
  <c r="AII23" i="8"/>
  <c r="AIQ23" i="8" s="1"/>
  <c r="AIH23" i="8"/>
  <c r="AIP23" i="8" s="1"/>
  <c r="AIG23" i="8"/>
  <c r="AIO23" i="8" s="1"/>
  <c r="AIF23" i="8"/>
  <c r="AIN23" i="8" s="1"/>
  <c r="AIE23" i="8"/>
  <c r="AIM23" i="8" s="1"/>
  <c r="AID23" i="8"/>
  <c r="AIL23" i="8" s="1"/>
  <c r="AIB23" i="8"/>
  <c r="AIA23" i="8"/>
  <c r="AHZ23" i="8"/>
  <c r="AHY23" i="8"/>
  <c r="AHX23" i="8"/>
  <c r="AHW23" i="8"/>
  <c r="AHV23" i="8"/>
  <c r="AHL23" i="8"/>
  <c r="AHT23" i="8" s="1"/>
  <c r="AHK23" i="8"/>
  <c r="AHS23" i="8" s="1"/>
  <c r="AHJ23" i="8"/>
  <c r="AHR23" i="8" s="1"/>
  <c r="AHI23" i="8"/>
  <c r="AHQ23" i="8" s="1"/>
  <c r="AHH23" i="8"/>
  <c r="AHP23" i="8" s="1"/>
  <c r="AHG23" i="8"/>
  <c r="AHO23" i="8" s="1"/>
  <c r="AHF23" i="8"/>
  <c r="AHN23" i="8" s="1"/>
  <c r="AHD23" i="8"/>
  <c r="AHC23" i="8"/>
  <c r="AHB23" i="8"/>
  <c r="AHA23" i="8"/>
  <c r="AGZ23" i="8"/>
  <c r="AGY23" i="8"/>
  <c r="AGX23" i="8"/>
  <c r="AGV23" i="8"/>
  <c r="AGU23" i="8"/>
  <c r="AGT23" i="8"/>
  <c r="AGS23" i="8"/>
  <c r="AGR23" i="8"/>
  <c r="AGQ23" i="8"/>
  <c r="AGP23" i="8"/>
  <c r="AGF23" i="8"/>
  <c r="AGN23" i="8" s="1"/>
  <c r="AGE23" i="8"/>
  <c r="AGM23" i="8" s="1"/>
  <c r="AGD23" i="8"/>
  <c r="AGL23" i="8" s="1"/>
  <c r="AGC23" i="8"/>
  <c r="AGK23" i="8" s="1"/>
  <c r="AGB23" i="8"/>
  <c r="AGJ23" i="8" s="1"/>
  <c r="AGA23" i="8"/>
  <c r="AGI23" i="8" s="1"/>
  <c r="AFZ23" i="8"/>
  <c r="AGH23" i="8" s="1"/>
  <c r="AFX23" i="8"/>
  <c r="AFW23" i="8"/>
  <c r="AFV23" i="8"/>
  <c r="AFU23" i="8"/>
  <c r="AFT23" i="8"/>
  <c r="AFS23" i="8"/>
  <c r="AFR23" i="8"/>
  <c r="AFP23" i="8"/>
  <c r="AFO23" i="8"/>
  <c r="AFN23" i="8"/>
  <c r="AFM23" i="8"/>
  <c r="AFL23" i="8"/>
  <c r="AFK23" i="8"/>
  <c r="AFJ23" i="8"/>
  <c r="YB23" i="8"/>
  <c r="ALO23" i="8" s="1"/>
  <c r="YA23" i="8"/>
  <c r="ALN23" i="8" s="1"/>
  <c r="XZ23" i="8"/>
  <c r="ALM23" i="8" s="1"/>
  <c r="XY23" i="8"/>
  <c r="ALL23" i="8" s="1"/>
  <c r="XX23" i="8"/>
  <c r="ALK23" i="8" s="1"/>
  <c r="XW23" i="8"/>
  <c r="ALJ23" i="8" s="1"/>
  <c r="XV23" i="8"/>
  <c r="ALI23" i="8" s="1"/>
  <c r="W23" i="8"/>
  <c r="AQK22" i="8"/>
  <c r="AQS22" i="8" s="1"/>
  <c r="AQJ22" i="8"/>
  <c r="AQR22" i="8" s="1"/>
  <c r="AQI22" i="8"/>
  <c r="AQQ22" i="8" s="1"/>
  <c r="AQH22" i="8"/>
  <c r="AQP22" i="8" s="1"/>
  <c r="AQG22" i="8"/>
  <c r="AQO22" i="8" s="1"/>
  <c r="AQF22" i="8"/>
  <c r="AQN22" i="8" s="1"/>
  <c r="AQE22" i="8"/>
  <c r="AQM22" i="8" s="1"/>
  <c r="ANO22" i="8"/>
  <c r="ARA22" i="8" s="1"/>
  <c r="ANN22" i="8"/>
  <c r="AQZ22" i="8" s="1"/>
  <c r="ANM22" i="8"/>
  <c r="AQY22" i="8" s="1"/>
  <c r="ANL22" i="8"/>
  <c r="AQX22" i="8" s="1"/>
  <c r="ANK22" i="8"/>
  <c r="AQW22" i="8" s="1"/>
  <c r="ANJ22" i="8"/>
  <c r="AQV22" i="8" s="1"/>
  <c r="ANI22" i="8"/>
  <c r="AQU22" i="8" s="1"/>
  <c r="AME22" i="8"/>
  <c r="AMD22" i="8"/>
  <c r="AMC22" i="8"/>
  <c r="AMB22" i="8"/>
  <c r="AMA22" i="8"/>
  <c r="ALZ22" i="8"/>
  <c r="ALY22" i="8"/>
  <c r="ALG22" i="8"/>
  <c r="ALW22" i="8" s="1"/>
  <c r="ALF22" i="8"/>
  <c r="ALV22" i="8" s="1"/>
  <c r="ALE22" i="8"/>
  <c r="ALU22" i="8" s="1"/>
  <c r="ALD22" i="8"/>
  <c r="ALT22" i="8" s="1"/>
  <c r="ALC22" i="8"/>
  <c r="ALS22" i="8" s="1"/>
  <c r="ALB22" i="8"/>
  <c r="ALR22" i="8" s="1"/>
  <c r="ALA22" i="8"/>
  <c r="ALQ22" i="8" s="1"/>
  <c r="AKY22" i="8"/>
  <c r="AKX22" i="8"/>
  <c r="AKW22" i="8"/>
  <c r="AKV22" i="8"/>
  <c r="AKU22" i="8"/>
  <c r="AKT22" i="8"/>
  <c r="AKS22" i="8"/>
  <c r="AKQ22" i="8"/>
  <c r="AKP22" i="8"/>
  <c r="AKO22" i="8"/>
  <c r="AKN22" i="8"/>
  <c r="AKM22" i="8"/>
  <c r="AKL22" i="8"/>
  <c r="AKK22" i="8"/>
  <c r="AJP22" i="8"/>
  <c r="AJO22" i="8"/>
  <c r="AJN22" i="8"/>
  <c r="AJM22" i="8"/>
  <c r="AJL22" i="8"/>
  <c r="AJK22" i="8"/>
  <c r="AJJ22" i="8"/>
  <c r="AJH22" i="8"/>
  <c r="AJG22" i="8"/>
  <c r="AIZ22" i="8"/>
  <c r="AIY22" i="8"/>
  <c r="AIX22" i="8"/>
  <c r="AIW22" i="8"/>
  <c r="AIV22" i="8"/>
  <c r="AIU22" i="8"/>
  <c r="AIT22" i="8"/>
  <c r="AIJ22" i="8"/>
  <c r="AIR22" i="8" s="1"/>
  <c r="AII22" i="8"/>
  <c r="AIQ22" i="8" s="1"/>
  <c r="AIH22" i="8"/>
  <c r="AIP22" i="8" s="1"/>
  <c r="AIG22" i="8"/>
  <c r="AIO22" i="8" s="1"/>
  <c r="AIF22" i="8"/>
  <c r="AIN22" i="8" s="1"/>
  <c r="AIE22" i="8"/>
  <c r="AIM22" i="8" s="1"/>
  <c r="AID22" i="8"/>
  <c r="AIL22" i="8" s="1"/>
  <c r="AIB22" i="8"/>
  <c r="AIA22" i="8"/>
  <c r="AHZ22" i="8"/>
  <c r="AHY22" i="8"/>
  <c r="AHX22" i="8"/>
  <c r="AHW22" i="8"/>
  <c r="AHV22" i="8"/>
  <c r="AHL22" i="8"/>
  <c r="AHT22" i="8" s="1"/>
  <c r="AHK22" i="8"/>
  <c r="AHS22" i="8" s="1"/>
  <c r="AHD22" i="8"/>
  <c r="AHC22" i="8"/>
  <c r="AHB22" i="8"/>
  <c r="AHA22" i="8"/>
  <c r="AGZ22" i="8"/>
  <c r="AGY22" i="8"/>
  <c r="AGX22" i="8"/>
  <c r="AGV22" i="8"/>
  <c r="AGU22" i="8"/>
  <c r="AGT22" i="8"/>
  <c r="AGS22" i="8"/>
  <c r="AGR22" i="8"/>
  <c r="AGQ22" i="8"/>
  <c r="AGP22" i="8"/>
  <c r="AGF22" i="8"/>
  <c r="AGN22" i="8" s="1"/>
  <c r="AGE22" i="8"/>
  <c r="AGM22" i="8" s="1"/>
  <c r="AGD22" i="8"/>
  <c r="AGL22" i="8" s="1"/>
  <c r="AGC22" i="8"/>
  <c r="AGK22" i="8" s="1"/>
  <c r="AGB22" i="8"/>
  <c r="AGJ22" i="8" s="1"/>
  <c r="AGA22" i="8"/>
  <c r="AGI22" i="8" s="1"/>
  <c r="AFZ22" i="8"/>
  <c r="AGH22" i="8" s="1"/>
  <c r="AFX22" i="8"/>
  <c r="AFW22" i="8"/>
  <c r="AFV22" i="8"/>
  <c r="AFU22" i="8"/>
  <c r="AFT22" i="8"/>
  <c r="AFS22" i="8"/>
  <c r="AFR22" i="8"/>
  <c r="AFP22" i="8"/>
  <c r="AFO22" i="8"/>
  <c r="AFN22" i="8"/>
  <c r="AFM22" i="8"/>
  <c r="AFL22" i="8"/>
  <c r="AFK22" i="8"/>
  <c r="AFJ22" i="8"/>
  <c r="YB22" i="8"/>
  <c r="ALO22" i="8" s="1"/>
  <c r="YA22" i="8"/>
  <c r="ALN22" i="8" s="1"/>
  <c r="XZ22" i="8"/>
  <c r="ALM22" i="8" s="1"/>
  <c r="XY22" i="8"/>
  <c r="ALL22" i="8" s="1"/>
  <c r="XX22" i="8"/>
  <c r="ALK22" i="8" s="1"/>
  <c r="XW22" i="8"/>
  <c r="ALJ22" i="8" s="1"/>
  <c r="XV22" i="8"/>
  <c r="ALI22" i="8" s="1"/>
  <c r="BR22" i="8"/>
  <c r="AJF22" i="8" s="1"/>
  <c r="BQ22" i="8"/>
  <c r="AJE22" i="8" s="1"/>
  <c r="BP22" i="8"/>
  <c r="AHH22" i="8" s="1"/>
  <c r="AHP22" i="8" s="1"/>
  <c r="BO22" i="8"/>
  <c r="AHG22" i="8" s="1"/>
  <c r="AHO22" i="8" s="1"/>
  <c r="BN22" i="8"/>
  <c r="AHF22" i="8" s="1"/>
  <c r="AHN22" i="8" s="1"/>
  <c r="W22" i="8"/>
  <c r="AQK21" i="8"/>
  <c r="AQS21" i="8" s="1"/>
  <c r="AQJ21" i="8"/>
  <c r="AQR21" i="8" s="1"/>
  <c r="AQI21" i="8"/>
  <c r="AQQ21" i="8" s="1"/>
  <c r="AQH21" i="8"/>
  <c r="AQP21" i="8" s="1"/>
  <c r="AQG21" i="8"/>
  <c r="AQO21" i="8" s="1"/>
  <c r="AQF21" i="8"/>
  <c r="AQN21" i="8" s="1"/>
  <c r="AQE21" i="8"/>
  <c r="AQM21" i="8" s="1"/>
  <c r="ANO21" i="8"/>
  <c r="ARA21" i="8" s="1"/>
  <c r="ANN21" i="8"/>
  <c r="AQZ21" i="8" s="1"/>
  <c r="ANM21" i="8"/>
  <c r="AQY21" i="8" s="1"/>
  <c r="ANL21" i="8"/>
  <c r="AQX21" i="8" s="1"/>
  <c r="ANK21" i="8"/>
  <c r="AQW21" i="8" s="1"/>
  <c r="ANJ21" i="8"/>
  <c r="AQV21" i="8" s="1"/>
  <c r="ANI21" i="8"/>
  <c r="AQU21" i="8" s="1"/>
  <c r="AME21" i="8"/>
  <c r="AMD21" i="8"/>
  <c r="AMC21" i="8"/>
  <c r="AMB21" i="8"/>
  <c r="AMA21" i="8"/>
  <c r="ALZ21" i="8"/>
  <c r="ALY21" i="8"/>
  <c r="ALG21" i="8"/>
  <c r="ALW21" i="8" s="1"/>
  <c r="ALF21" i="8"/>
  <c r="ALV21" i="8" s="1"/>
  <c r="ALE21" i="8"/>
  <c r="ALU21" i="8" s="1"/>
  <c r="ALD21" i="8"/>
  <c r="ALT21" i="8" s="1"/>
  <c r="ALC21" i="8"/>
  <c r="ALS21" i="8" s="1"/>
  <c r="ALB21" i="8"/>
  <c r="ALR21" i="8" s="1"/>
  <c r="ALA21" i="8"/>
  <c r="ALQ21" i="8" s="1"/>
  <c r="AKY21" i="8"/>
  <c r="AKX21" i="8"/>
  <c r="AKW21" i="8"/>
  <c r="AKV21" i="8"/>
  <c r="AKU21" i="8"/>
  <c r="AKT21" i="8"/>
  <c r="AKS21" i="8"/>
  <c r="AKQ21" i="8"/>
  <c r="AKP21" i="8"/>
  <c r="AKO21" i="8"/>
  <c r="AKN21" i="8"/>
  <c r="AKM21" i="8"/>
  <c r="AKL21" i="8"/>
  <c r="AKK21" i="8"/>
  <c r="AJP21" i="8"/>
  <c r="AJO21" i="8"/>
  <c r="AJN21" i="8"/>
  <c r="AJM21" i="8"/>
  <c r="AJL21" i="8"/>
  <c r="AJK21" i="8"/>
  <c r="AJJ21" i="8"/>
  <c r="AJH21" i="8"/>
  <c r="AJG21" i="8"/>
  <c r="AJF21" i="8"/>
  <c r="AJD21" i="8"/>
  <c r="AJB21" i="8"/>
  <c r="AIZ21" i="8"/>
  <c r="AIY21" i="8"/>
  <c r="AIX21" i="8"/>
  <c r="AIW21" i="8"/>
  <c r="AIV21" i="8"/>
  <c r="AIU21" i="8"/>
  <c r="AIT21" i="8"/>
  <c r="AIJ21" i="8"/>
  <c r="AIR21" i="8" s="1"/>
  <c r="AII21" i="8"/>
  <c r="AIQ21" i="8" s="1"/>
  <c r="AIH21" i="8"/>
  <c r="AIP21" i="8" s="1"/>
  <c r="AIG21" i="8"/>
  <c r="AIO21" i="8" s="1"/>
  <c r="AIF21" i="8"/>
  <c r="AIN21" i="8" s="1"/>
  <c r="AIE21" i="8"/>
  <c r="AIM21" i="8" s="1"/>
  <c r="AID21" i="8"/>
  <c r="AIL21" i="8" s="1"/>
  <c r="AIB21" i="8"/>
  <c r="AIA21" i="8"/>
  <c r="AHZ21" i="8"/>
  <c r="AHY21" i="8"/>
  <c r="AHX21" i="8"/>
  <c r="AHW21" i="8"/>
  <c r="AHV21" i="8"/>
  <c r="AHL21" i="8"/>
  <c r="AHT21" i="8" s="1"/>
  <c r="AHK21" i="8"/>
  <c r="AHS21" i="8" s="1"/>
  <c r="AHJ21" i="8"/>
  <c r="AHR21" i="8" s="1"/>
  <c r="AHH21" i="8"/>
  <c r="AHP21" i="8" s="1"/>
  <c r="AHF21" i="8"/>
  <c r="AHN21" i="8" s="1"/>
  <c r="AHD21" i="8"/>
  <c r="AHC21" i="8"/>
  <c r="AHB21" i="8"/>
  <c r="AHA21" i="8"/>
  <c r="AGZ21" i="8"/>
  <c r="AGY21" i="8"/>
  <c r="AGX21" i="8"/>
  <c r="AGV21" i="8"/>
  <c r="AGU21" i="8"/>
  <c r="AGT21" i="8"/>
  <c r="AGS21" i="8"/>
  <c r="AGR21" i="8"/>
  <c r="AGQ21" i="8"/>
  <c r="AGP21" i="8"/>
  <c r="AGF21" i="8"/>
  <c r="AGN21" i="8" s="1"/>
  <c r="AGE21" i="8"/>
  <c r="AGM21" i="8" s="1"/>
  <c r="AGD21" i="8"/>
  <c r="AGL21" i="8" s="1"/>
  <c r="AGC21" i="8"/>
  <c r="AGK21" i="8" s="1"/>
  <c r="AGB21" i="8"/>
  <c r="AGJ21" i="8" s="1"/>
  <c r="AGA21" i="8"/>
  <c r="AGI21" i="8" s="1"/>
  <c r="AFZ21" i="8"/>
  <c r="AGH21" i="8" s="1"/>
  <c r="AFX21" i="8"/>
  <c r="AFW21" i="8"/>
  <c r="AFV21" i="8"/>
  <c r="AFU21" i="8"/>
  <c r="AFT21" i="8"/>
  <c r="AFS21" i="8"/>
  <c r="AFR21" i="8"/>
  <c r="AFP21" i="8"/>
  <c r="AFO21" i="8"/>
  <c r="AFN21" i="8"/>
  <c r="AFM21" i="8"/>
  <c r="AFL21" i="8"/>
  <c r="AFK21" i="8"/>
  <c r="AFJ21" i="8"/>
  <c r="YB21" i="8"/>
  <c r="ALO21" i="8" s="1"/>
  <c r="YA21" i="8"/>
  <c r="ALN21" i="8" s="1"/>
  <c r="XZ21" i="8"/>
  <c r="ALM21" i="8" s="1"/>
  <c r="XY21" i="8"/>
  <c r="ALL21" i="8" s="1"/>
  <c r="XX21" i="8"/>
  <c r="ALK21" i="8" s="1"/>
  <c r="XW21" i="8"/>
  <c r="ALJ21" i="8" s="1"/>
  <c r="XV21" i="8"/>
  <c r="ALI21" i="8" s="1"/>
  <c r="BQ21" i="8"/>
  <c r="BO21" i="8"/>
  <c r="W21" i="8"/>
  <c r="AQK20" i="8"/>
  <c r="AQS20" i="8" s="1"/>
  <c r="AQJ20" i="8"/>
  <c r="AQR20" i="8" s="1"/>
  <c r="AQI20" i="8"/>
  <c r="AQQ20" i="8" s="1"/>
  <c r="AQH20" i="8"/>
  <c r="AQP20" i="8" s="1"/>
  <c r="AQG20" i="8"/>
  <c r="AQO20" i="8" s="1"/>
  <c r="AQF20" i="8"/>
  <c r="AQN20" i="8" s="1"/>
  <c r="AQE20" i="8"/>
  <c r="AQM20" i="8" s="1"/>
  <c r="ANO20" i="8"/>
  <c r="ARA20" i="8" s="1"/>
  <c r="ANN20" i="8"/>
  <c r="AQZ20" i="8" s="1"/>
  <c r="ANM20" i="8"/>
  <c r="AQY20" i="8" s="1"/>
  <c r="ANL20" i="8"/>
  <c r="AQX20" i="8" s="1"/>
  <c r="ANK20" i="8"/>
  <c r="AQW20" i="8" s="1"/>
  <c r="ANJ20" i="8"/>
  <c r="AQV20" i="8" s="1"/>
  <c r="ANI20" i="8"/>
  <c r="AQU20" i="8" s="1"/>
  <c r="AME20" i="8"/>
  <c r="AMD20" i="8"/>
  <c r="AMC20" i="8"/>
  <c r="AMB20" i="8"/>
  <c r="AMA20" i="8"/>
  <c r="ALZ20" i="8"/>
  <c r="ALY20" i="8"/>
  <c r="ALG20" i="8"/>
  <c r="ALW20" i="8" s="1"/>
  <c r="ALF20" i="8"/>
  <c r="ALV20" i="8" s="1"/>
  <c r="ALE20" i="8"/>
  <c r="ALU20" i="8" s="1"/>
  <c r="ALD20" i="8"/>
  <c r="ALT20" i="8" s="1"/>
  <c r="ALC20" i="8"/>
  <c r="ALS20" i="8" s="1"/>
  <c r="ALB20" i="8"/>
  <c r="ALR20" i="8" s="1"/>
  <c r="ALA20" i="8"/>
  <c r="ALQ20" i="8" s="1"/>
  <c r="AKY20" i="8"/>
  <c r="AKX20" i="8"/>
  <c r="AKW20" i="8"/>
  <c r="AKV20" i="8"/>
  <c r="AKU20" i="8"/>
  <c r="AKT20" i="8"/>
  <c r="AKS20" i="8"/>
  <c r="AKQ20" i="8"/>
  <c r="AKP20" i="8"/>
  <c r="AKO20" i="8"/>
  <c r="AKN20" i="8"/>
  <c r="AKM20" i="8"/>
  <c r="AKL20" i="8"/>
  <c r="AKK20" i="8"/>
  <c r="AJP20" i="8"/>
  <c r="AJO20" i="8"/>
  <c r="AJN20" i="8"/>
  <c r="AJM20" i="8"/>
  <c r="AJL20" i="8"/>
  <c r="AJK20" i="8"/>
  <c r="AJJ20" i="8"/>
  <c r="AJH20" i="8"/>
  <c r="AJG20" i="8"/>
  <c r="AJF20" i="8"/>
  <c r="AJE20" i="8"/>
  <c r="AJD20" i="8"/>
  <c r="AJC20" i="8"/>
  <c r="AJB20" i="8"/>
  <c r="AIZ20" i="8"/>
  <c r="AIY20" i="8"/>
  <c r="AIX20" i="8"/>
  <c r="AIW20" i="8"/>
  <c r="AIV20" i="8"/>
  <c r="AIU20" i="8"/>
  <c r="AIT20" i="8"/>
  <c r="AIJ20" i="8"/>
  <c r="AIR20" i="8" s="1"/>
  <c r="AII20" i="8"/>
  <c r="AIQ20" i="8" s="1"/>
  <c r="AIH20" i="8"/>
  <c r="AIP20" i="8" s="1"/>
  <c r="AIG20" i="8"/>
  <c r="AIO20" i="8" s="1"/>
  <c r="AIF20" i="8"/>
  <c r="AIN20" i="8" s="1"/>
  <c r="AIE20" i="8"/>
  <c r="AIM20" i="8" s="1"/>
  <c r="AID20" i="8"/>
  <c r="AIL20" i="8" s="1"/>
  <c r="AIB20" i="8"/>
  <c r="AIA20" i="8"/>
  <c r="AHZ20" i="8"/>
  <c r="AHY20" i="8"/>
  <c r="AHX20" i="8"/>
  <c r="AHW20" i="8"/>
  <c r="AHV20" i="8"/>
  <c r="AHL20" i="8"/>
  <c r="AHT20" i="8" s="1"/>
  <c r="AHK20" i="8"/>
  <c r="AHS20" i="8" s="1"/>
  <c r="AHJ20" i="8"/>
  <c r="AHR20" i="8" s="1"/>
  <c r="AHI20" i="8"/>
  <c r="AHQ20" i="8" s="1"/>
  <c r="AHH20" i="8"/>
  <c r="AHP20" i="8" s="1"/>
  <c r="AHG20" i="8"/>
  <c r="AHO20" i="8" s="1"/>
  <c r="AHF20" i="8"/>
  <c r="AHN20" i="8" s="1"/>
  <c r="AHD20" i="8"/>
  <c r="AHC20" i="8"/>
  <c r="AHB20" i="8"/>
  <c r="AHA20" i="8"/>
  <c r="AGZ20" i="8"/>
  <c r="AGY20" i="8"/>
  <c r="AGX20" i="8"/>
  <c r="AGV20" i="8"/>
  <c r="AGU20" i="8"/>
  <c r="AGT20" i="8"/>
  <c r="AGS20" i="8"/>
  <c r="AGR20" i="8"/>
  <c r="AGQ20" i="8"/>
  <c r="AGP20" i="8"/>
  <c r="AGF20" i="8"/>
  <c r="AGN20" i="8" s="1"/>
  <c r="AGE20" i="8"/>
  <c r="AGM20" i="8" s="1"/>
  <c r="AGD20" i="8"/>
  <c r="AGL20" i="8" s="1"/>
  <c r="AGC20" i="8"/>
  <c r="AGK20" i="8" s="1"/>
  <c r="AGB20" i="8"/>
  <c r="AGJ20" i="8" s="1"/>
  <c r="AGA20" i="8"/>
  <c r="AGI20" i="8" s="1"/>
  <c r="AFZ20" i="8"/>
  <c r="AGH20" i="8" s="1"/>
  <c r="AFX20" i="8"/>
  <c r="AFW20" i="8"/>
  <c r="AFV20" i="8"/>
  <c r="AFU20" i="8"/>
  <c r="AFT20" i="8"/>
  <c r="AFS20" i="8"/>
  <c r="AFR20" i="8"/>
  <c r="AFP20" i="8"/>
  <c r="AFO20" i="8"/>
  <c r="AFN20" i="8"/>
  <c r="AFM20" i="8"/>
  <c r="AFL20" i="8"/>
  <c r="AFK20" i="8"/>
  <c r="AFJ20" i="8"/>
  <c r="YB20" i="8"/>
  <c r="ALO20" i="8" s="1"/>
  <c r="YA20" i="8"/>
  <c r="ALN20" i="8" s="1"/>
  <c r="XZ20" i="8"/>
  <c r="ALM20" i="8" s="1"/>
  <c r="XY20" i="8"/>
  <c r="ALL20" i="8" s="1"/>
  <c r="XX20" i="8"/>
  <c r="ALK20" i="8" s="1"/>
  <c r="XW20" i="8"/>
  <c r="ALJ20" i="8" s="1"/>
  <c r="XV20" i="8"/>
  <c r="ALI20" i="8" s="1"/>
  <c r="W20" i="8"/>
  <c r="AQK19" i="8"/>
  <c r="AQS19" i="8" s="1"/>
  <c r="AQJ19" i="8"/>
  <c r="AQR19" i="8" s="1"/>
  <c r="AQI19" i="8"/>
  <c r="AQQ19" i="8" s="1"/>
  <c r="AQH19" i="8"/>
  <c r="AQP19" i="8" s="1"/>
  <c r="AQG19" i="8"/>
  <c r="AQO19" i="8" s="1"/>
  <c r="AQF19" i="8"/>
  <c r="AQN19" i="8" s="1"/>
  <c r="AQE19" i="8"/>
  <c r="AQM19" i="8" s="1"/>
  <c r="ANO19" i="8"/>
  <c r="ARA19" i="8" s="1"/>
  <c r="ANN19" i="8"/>
  <c r="AQZ19" i="8" s="1"/>
  <c r="ANM19" i="8"/>
  <c r="AQY19" i="8" s="1"/>
  <c r="ANL19" i="8"/>
  <c r="AQX19" i="8" s="1"/>
  <c r="ANK19" i="8"/>
  <c r="AQW19" i="8" s="1"/>
  <c r="ANJ19" i="8"/>
  <c r="AQV19" i="8" s="1"/>
  <c r="ANI19" i="8"/>
  <c r="AQU19" i="8" s="1"/>
  <c r="AME19" i="8"/>
  <c r="AMD19" i="8"/>
  <c r="AMC19" i="8"/>
  <c r="AMB19" i="8"/>
  <c r="AMA19" i="8"/>
  <c r="ALZ19" i="8"/>
  <c r="ALY19" i="8"/>
  <c r="ALG19" i="8"/>
  <c r="ALW19" i="8" s="1"/>
  <c r="ALF19" i="8"/>
  <c r="ALV19" i="8" s="1"/>
  <c r="ALE19" i="8"/>
  <c r="ALU19" i="8" s="1"/>
  <c r="ALD19" i="8"/>
  <c r="ALT19" i="8" s="1"/>
  <c r="ALC19" i="8"/>
  <c r="ALS19" i="8" s="1"/>
  <c r="ALB19" i="8"/>
  <c r="ALR19" i="8" s="1"/>
  <c r="ALA19" i="8"/>
  <c r="ALQ19" i="8" s="1"/>
  <c r="AKY19" i="8"/>
  <c r="AKX19" i="8"/>
  <c r="AKW19" i="8"/>
  <c r="AKV19" i="8"/>
  <c r="AKU19" i="8"/>
  <c r="AKT19" i="8"/>
  <c r="AKS19" i="8"/>
  <c r="AKQ19" i="8"/>
  <c r="AKP19" i="8"/>
  <c r="AKO19" i="8"/>
  <c r="AKN19" i="8"/>
  <c r="AKM19" i="8"/>
  <c r="AKL19" i="8"/>
  <c r="AKK19" i="8"/>
  <c r="AJP19" i="8"/>
  <c r="AJO19" i="8"/>
  <c r="AJN19" i="8"/>
  <c r="AJM19" i="8"/>
  <c r="AJL19" i="8"/>
  <c r="AJK19" i="8"/>
  <c r="AJJ19" i="8"/>
  <c r="AJH19" i="8"/>
  <c r="AJG19" i="8"/>
  <c r="AJF19" i="8"/>
  <c r="AJE19" i="8"/>
  <c r="AJD19" i="8"/>
  <c r="AJC19" i="8"/>
  <c r="AJB19" i="8"/>
  <c r="AIZ19" i="8"/>
  <c r="AIY19" i="8"/>
  <c r="AIX19" i="8"/>
  <c r="AIW19" i="8"/>
  <c r="AIV19" i="8"/>
  <c r="AIU19" i="8"/>
  <c r="AIT19" i="8"/>
  <c r="AIJ19" i="8"/>
  <c r="AIR19" i="8" s="1"/>
  <c r="AII19" i="8"/>
  <c r="AIQ19" i="8" s="1"/>
  <c r="AIH19" i="8"/>
  <c r="AIP19" i="8" s="1"/>
  <c r="AIG19" i="8"/>
  <c r="AIO19" i="8" s="1"/>
  <c r="AIF19" i="8"/>
  <c r="AIN19" i="8" s="1"/>
  <c r="AIE19" i="8"/>
  <c r="AIM19" i="8" s="1"/>
  <c r="AID19" i="8"/>
  <c r="AIL19" i="8" s="1"/>
  <c r="AIB19" i="8"/>
  <c r="AIA19" i="8"/>
  <c r="AHZ19" i="8"/>
  <c r="AHY19" i="8"/>
  <c r="AHX19" i="8"/>
  <c r="AHW19" i="8"/>
  <c r="AHV19" i="8"/>
  <c r="AHL19" i="8"/>
  <c r="AHT19" i="8" s="1"/>
  <c r="AHK19" i="8"/>
  <c r="AHS19" i="8" s="1"/>
  <c r="AHJ19" i="8"/>
  <c r="AHR19" i="8" s="1"/>
  <c r="AHI19" i="8"/>
  <c r="AHQ19" i="8" s="1"/>
  <c r="AHH19" i="8"/>
  <c r="AHP19" i="8" s="1"/>
  <c r="AHG19" i="8"/>
  <c r="AHO19" i="8" s="1"/>
  <c r="AHF19" i="8"/>
  <c r="AHN19" i="8" s="1"/>
  <c r="AHD19" i="8"/>
  <c r="AHC19" i="8"/>
  <c r="AHB19" i="8"/>
  <c r="AHA19" i="8"/>
  <c r="AGZ19" i="8"/>
  <c r="AGY19" i="8"/>
  <c r="AGX19" i="8"/>
  <c r="AGV19" i="8"/>
  <c r="AGU19" i="8"/>
  <c r="AGT19" i="8"/>
  <c r="AGS19" i="8"/>
  <c r="AGR19" i="8"/>
  <c r="AGQ19" i="8"/>
  <c r="AGP19" i="8"/>
  <c r="AGF19" i="8"/>
  <c r="AGN19" i="8" s="1"/>
  <c r="AGE19" i="8"/>
  <c r="AGM19" i="8" s="1"/>
  <c r="AGD19" i="8"/>
  <c r="AGL19" i="8" s="1"/>
  <c r="AGC19" i="8"/>
  <c r="AGK19" i="8" s="1"/>
  <c r="AGB19" i="8"/>
  <c r="AGJ19" i="8" s="1"/>
  <c r="AGA19" i="8"/>
  <c r="AGI19" i="8" s="1"/>
  <c r="AFZ19" i="8"/>
  <c r="AGH19" i="8" s="1"/>
  <c r="AFX19" i="8"/>
  <c r="AFW19" i="8"/>
  <c r="AFV19" i="8"/>
  <c r="AFU19" i="8"/>
  <c r="AFT19" i="8"/>
  <c r="AFS19" i="8"/>
  <c r="AFR19" i="8"/>
  <c r="AFP19" i="8"/>
  <c r="AFO19" i="8"/>
  <c r="AFN19" i="8"/>
  <c r="AFM19" i="8"/>
  <c r="AFL19" i="8"/>
  <c r="AFK19" i="8"/>
  <c r="AFJ19" i="8"/>
  <c r="YB19" i="8"/>
  <c r="ALO19" i="8" s="1"/>
  <c r="YA19" i="8"/>
  <c r="ALN19" i="8" s="1"/>
  <c r="XZ19" i="8"/>
  <c r="ALM19" i="8" s="1"/>
  <c r="XY19" i="8"/>
  <c r="ALL19" i="8" s="1"/>
  <c r="XX19" i="8"/>
  <c r="ALK19" i="8" s="1"/>
  <c r="XW19" i="8"/>
  <c r="ALJ19" i="8" s="1"/>
  <c r="XV19" i="8"/>
  <c r="ALI19" i="8" s="1"/>
  <c r="W19" i="8"/>
  <c r="AQK18" i="8"/>
  <c r="AQS18" i="8" s="1"/>
  <c r="AQJ18" i="8"/>
  <c r="AQR18" i="8" s="1"/>
  <c r="AQI18" i="8"/>
  <c r="AQQ18" i="8" s="1"/>
  <c r="AQH18" i="8"/>
  <c r="AQP18" i="8" s="1"/>
  <c r="AQG18" i="8"/>
  <c r="AQO18" i="8" s="1"/>
  <c r="AQF18" i="8"/>
  <c r="AQN18" i="8" s="1"/>
  <c r="AQE18" i="8"/>
  <c r="AQM18" i="8" s="1"/>
  <c r="ANO18" i="8"/>
  <c r="ARA18" i="8" s="1"/>
  <c r="ANN18" i="8"/>
  <c r="AQZ18" i="8" s="1"/>
  <c r="ANM18" i="8"/>
  <c r="AQY18" i="8" s="1"/>
  <c r="ANL18" i="8"/>
  <c r="AQX18" i="8" s="1"/>
  <c r="ANK18" i="8"/>
  <c r="AQW18" i="8" s="1"/>
  <c r="ANJ18" i="8"/>
  <c r="AQV18" i="8" s="1"/>
  <c r="ANI18" i="8"/>
  <c r="AQU18" i="8" s="1"/>
  <c r="AME18" i="8"/>
  <c r="AMD18" i="8"/>
  <c r="AMC18" i="8"/>
  <c r="AMB18" i="8"/>
  <c r="AMA18" i="8"/>
  <c r="ALZ18" i="8"/>
  <c r="ALY18" i="8"/>
  <c r="ALG18" i="8"/>
  <c r="ALW18" i="8" s="1"/>
  <c r="ALF18" i="8"/>
  <c r="ALV18" i="8" s="1"/>
  <c r="ALE18" i="8"/>
  <c r="ALU18" i="8" s="1"/>
  <c r="ALD18" i="8"/>
  <c r="ALT18" i="8" s="1"/>
  <c r="ALC18" i="8"/>
  <c r="ALS18" i="8" s="1"/>
  <c r="ALB18" i="8"/>
  <c r="ALR18" i="8" s="1"/>
  <c r="ALA18" i="8"/>
  <c r="ALQ18" i="8" s="1"/>
  <c r="AKY18" i="8"/>
  <c r="AKX18" i="8"/>
  <c r="AKW18" i="8"/>
  <c r="AKV18" i="8"/>
  <c r="AKU18" i="8"/>
  <c r="AKT18" i="8"/>
  <c r="AKS18" i="8"/>
  <c r="AKQ18" i="8"/>
  <c r="AKP18" i="8"/>
  <c r="AKO18" i="8"/>
  <c r="AKN18" i="8"/>
  <c r="AKM18" i="8"/>
  <c r="AKL18" i="8"/>
  <c r="AKK18" i="8"/>
  <c r="AJP18" i="8"/>
  <c r="AJO18" i="8"/>
  <c r="AJN18" i="8"/>
  <c r="AJM18" i="8"/>
  <c r="AJL18" i="8"/>
  <c r="AJK18" i="8"/>
  <c r="AJJ18" i="8"/>
  <c r="AJH18" i="8"/>
  <c r="AJG18" i="8"/>
  <c r="AJF18" i="8"/>
  <c r="AJE18" i="8"/>
  <c r="AJD18" i="8"/>
  <c r="AJC18" i="8"/>
  <c r="AJB18" i="8"/>
  <c r="AIZ18" i="8"/>
  <c r="AIY18" i="8"/>
  <c r="AIX18" i="8"/>
  <c r="AIW18" i="8"/>
  <c r="AIV18" i="8"/>
  <c r="AIU18" i="8"/>
  <c r="AIT18" i="8"/>
  <c r="AIJ18" i="8"/>
  <c r="AIR18" i="8" s="1"/>
  <c r="AII18" i="8"/>
  <c r="AIQ18" i="8" s="1"/>
  <c r="AIH18" i="8"/>
  <c r="AIP18" i="8" s="1"/>
  <c r="AIG18" i="8"/>
  <c r="AIO18" i="8" s="1"/>
  <c r="AIF18" i="8"/>
  <c r="AIN18" i="8" s="1"/>
  <c r="AIE18" i="8"/>
  <c r="AIM18" i="8" s="1"/>
  <c r="AID18" i="8"/>
  <c r="AIL18" i="8" s="1"/>
  <c r="AIB18" i="8"/>
  <c r="AIA18" i="8"/>
  <c r="AHZ18" i="8"/>
  <c r="AHY18" i="8"/>
  <c r="AHX18" i="8"/>
  <c r="AHW18" i="8"/>
  <c r="AHV18" i="8"/>
  <c r="AHL18" i="8"/>
  <c r="AHT18" i="8" s="1"/>
  <c r="AHK18" i="8"/>
  <c r="AHS18" i="8" s="1"/>
  <c r="AHJ18" i="8"/>
  <c r="AHR18" i="8" s="1"/>
  <c r="AHI18" i="8"/>
  <c r="AHQ18" i="8" s="1"/>
  <c r="AHH18" i="8"/>
  <c r="AHP18" i="8" s="1"/>
  <c r="AHG18" i="8"/>
  <c r="AHO18" i="8" s="1"/>
  <c r="AHF18" i="8"/>
  <c r="AHN18" i="8" s="1"/>
  <c r="AHD18" i="8"/>
  <c r="AHC18" i="8"/>
  <c r="AHB18" i="8"/>
  <c r="AHA18" i="8"/>
  <c r="AGZ18" i="8"/>
  <c r="AGY18" i="8"/>
  <c r="AGX18" i="8"/>
  <c r="AGV18" i="8"/>
  <c r="AGU18" i="8"/>
  <c r="AGT18" i="8"/>
  <c r="AGS18" i="8"/>
  <c r="AGR18" i="8"/>
  <c r="AGQ18" i="8"/>
  <c r="AGP18" i="8"/>
  <c r="AGF18" i="8"/>
  <c r="AGN18" i="8" s="1"/>
  <c r="AGE18" i="8"/>
  <c r="AGM18" i="8" s="1"/>
  <c r="AGD18" i="8"/>
  <c r="AGL18" i="8" s="1"/>
  <c r="AGC18" i="8"/>
  <c r="AGK18" i="8" s="1"/>
  <c r="AGB18" i="8"/>
  <c r="AGJ18" i="8" s="1"/>
  <c r="AGA18" i="8"/>
  <c r="AGI18" i="8" s="1"/>
  <c r="AFZ18" i="8"/>
  <c r="AGH18" i="8" s="1"/>
  <c r="AFX18" i="8"/>
  <c r="AFW18" i="8"/>
  <c r="AFV18" i="8"/>
  <c r="AFU18" i="8"/>
  <c r="AFT18" i="8"/>
  <c r="AFS18" i="8"/>
  <c r="AFR18" i="8"/>
  <c r="AFP18" i="8"/>
  <c r="AFO18" i="8"/>
  <c r="AFN18" i="8"/>
  <c r="AFM18" i="8"/>
  <c r="AFL18" i="8"/>
  <c r="AFK18" i="8"/>
  <c r="AFJ18" i="8"/>
  <c r="YB18" i="8"/>
  <c r="ALO18" i="8" s="1"/>
  <c r="YA18" i="8"/>
  <c r="ALN18" i="8" s="1"/>
  <c r="XZ18" i="8"/>
  <c r="ALM18" i="8" s="1"/>
  <c r="XY18" i="8"/>
  <c r="ALL18" i="8" s="1"/>
  <c r="XX18" i="8"/>
  <c r="ALK18" i="8" s="1"/>
  <c r="XW18" i="8"/>
  <c r="ALJ18" i="8" s="1"/>
  <c r="XV18" i="8"/>
  <c r="ALI18" i="8" s="1"/>
  <c r="W18" i="8"/>
  <c r="AQK17" i="8"/>
  <c r="AQS17" i="8" s="1"/>
  <c r="AQJ17" i="8"/>
  <c r="AQR17" i="8" s="1"/>
  <c r="AQI17" i="8"/>
  <c r="AQQ17" i="8" s="1"/>
  <c r="AQH17" i="8"/>
  <c r="AQP17" i="8" s="1"/>
  <c r="AQG17" i="8"/>
  <c r="AQO17" i="8" s="1"/>
  <c r="AQF17" i="8"/>
  <c r="AQN17" i="8" s="1"/>
  <c r="AQE17" i="8"/>
  <c r="AQM17" i="8" s="1"/>
  <c r="ANO17" i="8"/>
  <c r="ARA17" i="8" s="1"/>
  <c r="ANN17" i="8"/>
  <c r="AQZ17" i="8" s="1"/>
  <c r="ANM17" i="8"/>
  <c r="AQY17" i="8" s="1"/>
  <c r="ANL17" i="8"/>
  <c r="AQX17" i="8" s="1"/>
  <c r="ANK17" i="8"/>
  <c r="AQW17" i="8" s="1"/>
  <c r="ANJ17" i="8"/>
  <c r="AQV17" i="8" s="1"/>
  <c r="ANI17" i="8"/>
  <c r="AQU17" i="8" s="1"/>
  <c r="AME17" i="8"/>
  <c r="AMD17" i="8"/>
  <c r="AMC17" i="8"/>
  <c r="AMB17" i="8"/>
  <c r="AMA17" i="8"/>
  <c r="ALZ17" i="8"/>
  <c r="ALY17" i="8"/>
  <c r="ALG17" i="8"/>
  <c r="ALW17" i="8" s="1"/>
  <c r="ALF17" i="8"/>
  <c r="ALV17" i="8" s="1"/>
  <c r="ALE17" i="8"/>
  <c r="ALU17" i="8" s="1"/>
  <c r="ALD17" i="8"/>
  <c r="ALT17" i="8" s="1"/>
  <c r="ALC17" i="8"/>
  <c r="ALS17" i="8" s="1"/>
  <c r="ALB17" i="8"/>
  <c r="ALR17" i="8" s="1"/>
  <c r="ALA17" i="8"/>
  <c r="ALQ17" i="8" s="1"/>
  <c r="AKY17" i="8"/>
  <c r="AKX17" i="8"/>
  <c r="AKW17" i="8"/>
  <c r="AKV17" i="8"/>
  <c r="AKU17" i="8"/>
  <c r="AKT17" i="8"/>
  <c r="AKS17" i="8"/>
  <c r="AKQ17" i="8"/>
  <c r="AKP17" i="8"/>
  <c r="AKO17" i="8"/>
  <c r="AKN17" i="8"/>
  <c r="AKM17" i="8"/>
  <c r="AKL17" i="8"/>
  <c r="AKK17" i="8"/>
  <c r="AJP17" i="8"/>
  <c r="AJO17" i="8"/>
  <c r="AJN17" i="8"/>
  <c r="AJM17" i="8"/>
  <c r="AJL17" i="8"/>
  <c r="AJK17" i="8"/>
  <c r="AJJ17" i="8"/>
  <c r="AJH17" i="8"/>
  <c r="AJG17" i="8"/>
  <c r="AJF17" i="8"/>
  <c r="AJE17" i="8"/>
  <c r="AJD17" i="8"/>
  <c r="AJC17" i="8"/>
  <c r="AJB17" i="8"/>
  <c r="AIZ17" i="8"/>
  <c r="AIY17" i="8"/>
  <c r="AIX17" i="8"/>
  <c r="AIW17" i="8"/>
  <c r="AIV17" i="8"/>
  <c r="AIU17" i="8"/>
  <c r="AIT17" i="8"/>
  <c r="AIJ17" i="8"/>
  <c r="AIR17" i="8" s="1"/>
  <c r="AII17" i="8"/>
  <c r="AIQ17" i="8" s="1"/>
  <c r="AIH17" i="8"/>
  <c r="AIP17" i="8" s="1"/>
  <c r="AIG17" i="8"/>
  <c r="AIO17" i="8" s="1"/>
  <c r="AIF17" i="8"/>
  <c r="AIN17" i="8" s="1"/>
  <c r="AIE17" i="8"/>
  <c r="AIM17" i="8" s="1"/>
  <c r="AID17" i="8"/>
  <c r="AIL17" i="8" s="1"/>
  <c r="AIB17" i="8"/>
  <c r="AIA17" i="8"/>
  <c r="AHZ17" i="8"/>
  <c r="AHY17" i="8"/>
  <c r="AHX17" i="8"/>
  <c r="AHW17" i="8"/>
  <c r="AHV17" i="8"/>
  <c r="AHL17" i="8"/>
  <c r="AHT17" i="8" s="1"/>
  <c r="AHK17" i="8"/>
  <c r="AHS17" i="8" s="1"/>
  <c r="AHJ17" i="8"/>
  <c r="AHR17" i="8" s="1"/>
  <c r="AHI17" i="8"/>
  <c r="AHQ17" i="8" s="1"/>
  <c r="AHH17" i="8"/>
  <c r="AHP17" i="8" s="1"/>
  <c r="AHG17" i="8"/>
  <c r="AHO17" i="8" s="1"/>
  <c r="AHF17" i="8"/>
  <c r="AHN17" i="8" s="1"/>
  <c r="AHD17" i="8"/>
  <c r="AHC17" i="8"/>
  <c r="AHB17" i="8"/>
  <c r="AHA17" i="8"/>
  <c r="AGZ17" i="8"/>
  <c r="AGY17" i="8"/>
  <c r="AGX17" i="8"/>
  <c r="AGV17" i="8"/>
  <c r="AGU17" i="8"/>
  <c r="AGT17" i="8"/>
  <c r="AGS17" i="8"/>
  <c r="AGR17" i="8"/>
  <c r="AGQ17" i="8"/>
  <c r="AGP17" i="8"/>
  <c r="AGF17" i="8"/>
  <c r="AGN17" i="8" s="1"/>
  <c r="AGE17" i="8"/>
  <c r="AGM17" i="8" s="1"/>
  <c r="AGD17" i="8"/>
  <c r="AGL17" i="8" s="1"/>
  <c r="AGC17" i="8"/>
  <c r="AGK17" i="8" s="1"/>
  <c r="AGB17" i="8"/>
  <c r="AGJ17" i="8" s="1"/>
  <c r="AGA17" i="8"/>
  <c r="AGI17" i="8" s="1"/>
  <c r="AFZ17" i="8"/>
  <c r="AGH17" i="8" s="1"/>
  <c r="AFX17" i="8"/>
  <c r="AFW17" i="8"/>
  <c r="AFV17" i="8"/>
  <c r="AFU17" i="8"/>
  <c r="AFT17" i="8"/>
  <c r="AFS17" i="8"/>
  <c r="AFR17" i="8"/>
  <c r="AFP17" i="8"/>
  <c r="AFO17" i="8"/>
  <c r="AFN17" i="8"/>
  <c r="AFM17" i="8"/>
  <c r="AFL17" i="8"/>
  <c r="AFK17" i="8"/>
  <c r="AFJ17" i="8"/>
  <c r="YB17" i="8"/>
  <c r="ALO17" i="8" s="1"/>
  <c r="YA17" i="8"/>
  <c r="ALN17" i="8" s="1"/>
  <c r="XZ17" i="8"/>
  <c r="ALM17" i="8" s="1"/>
  <c r="XY17" i="8"/>
  <c r="ALL17" i="8" s="1"/>
  <c r="XX17" i="8"/>
  <c r="ALK17" i="8" s="1"/>
  <c r="XW17" i="8"/>
  <c r="ALJ17" i="8" s="1"/>
  <c r="XV17" i="8"/>
  <c r="ALI17" i="8" s="1"/>
  <c r="W17" i="8"/>
  <c r="AQK16" i="8"/>
  <c r="AQS16" i="8" s="1"/>
  <c r="AQJ16" i="8"/>
  <c r="AQR16" i="8" s="1"/>
  <c r="AQI16" i="8"/>
  <c r="AQQ16" i="8" s="1"/>
  <c r="AQH16" i="8"/>
  <c r="AQP16" i="8" s="1"/>
  <c r="AQG16" i="8"/>
  <c r="AQO16" i="8" s="1"/>
  <c r="AQF16" i="8"/>
  <c r="AQN16" i="8" s="1"/>
  <c r="AQE16" i="8"/>
  <c r="AQM16" i="8" s="1"/>
  <c r="ANO16" i="8"/>
  <c r="ARA16" i="8" s="1"/>
  <c r="ANN16" i="8"/>
  <c r="AQZ16" i="8" s="1"/>
  <c r="ANM16" i="8"/>
  <c r="AQY16" i="8" s="1"/>
  <c r="ANL16" i="8"/>
  <c r="AQX16" i="8" s="1"/>
  <c r="ANK16" i="8"/>
  <c r="AQW16" i="8" s="1"/>
  <c r="ANJ16" i="8"/>
  <c r="AQV16" i="8" s="1"/>
  <c r="ANI16" i="8"/>
  <c r="AQU16" i="8" s="1"/>
  <c r="AME16" i="8"/>
  <c r="AMD16" i="8"/>
  <c r="AMC16" i="8"/>
  <c r="AMB16" i="8"/>
  <c r="AMA16" i="8"/>
  <c r="ALZ16" i="8"/>
  <c r="ALY16" i="8"/>
  <c r="ALG16" i="8"/>
  <c r="ALW16" i="8" s="1"/>
  <c r="ALF16" i="8"/>
  <c r="ALV16" i="8" s="1"/>
  <c r="ALE16" i="8"/>
  <c r="ALU16" i="8" s="1"/>
  <c r="ALD16" i="8"/>
  <c r="ALT16" i="8" s="1"/>
  <c r="ALC16" i="8"/>
  <c r="ALS16" i="8" s="1"/>
  <c r="ALB16" i="8"/>
  <c r="ALR16" i="8" s="1"/>
  <c r="ALA16" i="8"/>
  <c r="ALQ16" i="8" s="1"/>
  <c r="AKY16" i="8"/>
  <c r="AKX16" i="8"/>
  <c r="AKW16" i="8"/>
  <c r="AKV16" i="8"/>
  <c r="AKU16" i="8"/>
  <c r="AKT16" i="8"/>
  <c r="AKS16" i="8"/>
  <c r="AKQ16" i="8"/>
  <c r="AKP16" i="8"/>
  <c r="AKO16" i="8"/>
  <c r="AKN16" i="8"/>
  <c r="AKM16" i="8"/>
  <c r="AKL16" i="8"/>
  <c r="AKK16" i="8"/>
  <c r="AJP16" i="8"/>
  <c r="AJO16" i="8"/>
  <c r="AJN16" i="8"/>
  <c r="AJM16" i="8"/>
  <c r="AJL16" i="8"/>
  <c r="AJK16" i="8"/>
  <c r="AJJ16" i="8"/>
  <c r="AJH16" i="8"/>
  <c r="AJG16" i="8"/>
  <c r="AJF16" i="8"/>
  <c r="AJE16" i="8"/>
  <c r="AJD16" i="8"/>
  <c r="AJC16" i="8"/>
  <c r="AJB16" i="8"/>
  <c r="AIZ16" i="8"/>
  <c r="AIY16" i="8"/>
  <c r="AIX16" i="8"/>
  <c r="AIW16" i="8"/>
  <c r="AIV16" i="8"/>
  <c r="AIU16" i="8"/>
  <c r="AIT16" i="8"/>
  <c r="AIJ16" i="8"/>
  <c r="AIR16" i="8" s="1"/>
  <c r="AII16" i="8"/>
  <c r="AIQ16" i="8" s="1"/>
  <c r="AIH16" i="8"/>
  <c r="AIP16" i="8" s="1"/>
  <c r="AIG16" i="8"/>
  <c r="AIO16" i="8" s="1"/>
  <c r="AIF16" i="8"/>
  <c r="AIN16" i="8" s="1"/>
  <c r="AIE16" i="8"/>
  <c r="AIM16" i="8" s="1"/>
  <c r="AID16" i="8"/>
  <c r="AIL16" i="8" s="1"/>
  <c r="AIB16" i="8"/>
  <c r="AIA16" i="8"/>
  <c r="AHZ16" i="8"/>
  <c r="AHY16" i="8"/>
  <c r="AHX16" i="8"/>
  <c r="AHW16" i="8"/>
  <c r="AHV16" i="8"/>
  <c r="AHL16" i="8"/>
  <c r="AHT16" i="8" s="1"/>
  <c r="AHK16" i="8"/>
  <c r="AHS16" i="8" s="1"/>
  <c r="AHJ16" i="8"/>
  <c r="AHR16" i="8" s="1"/>
  <c r="AHI16" i="8"/>
  <c r="AHQ16" i="8" s="1"/>
  <c r="AHH16" i="8"/>
  <c r="AHP16" i="8" s="1"/>
  <c r="AHG16" i="8"/>
  <c r="AHO16" i="8" s="1"/>
  <c r="AHF16" i="8"/>
  <c r="AHN16" i="8" s="1"/>
  <c r="AHD16" i="8"/>
  <c r="AHC16" i="8"/>
  <c r="AHB16" i="8"/>
  <c r="AHA16" i="8"/>
  <c r="AGZ16" i="8"/>
  <c r="AGY16" i="8"/>
  <c r="AGX16" i="8"/>
  <c r="AGV16" i="8"/>
  <c r="AGU16" i="8"/>
  <c r="AGT16" i="8"/>
  <c r="AGS16" i="8"/>
  <c r="AGR16" i="8"/>
  <c r="AGQ16" i="8"/>
  <c r="AGP16" i="8"/>
  <c r="AGF16" i="8"/>
  <c r="AGN16" i="8" s="1"/>
  <c r="AGE16" i="8"/>
  <c r="AGM16" i="8" s="1"/>
  <c r="AGD16" i="8"/>
  <c r="AGL16" i="8" s="1"/>
  <c r="AGC16" i="8"/>
  <c r="AGK16" i="8" s="1"/>
  <c r="AGB16" i="8"/>
  <c r="AGJ16" i="8" s="1"/>
  <c r="AGA16" i="8"/>
  <c r="AGI16" i="8" s="1"/>
  <c r="AFZ16" i="8"/>
  <c r="AGH16" i="8" s="1"/>
  <c r="AFX16" i="8"/>
  <c r="AFW16" i="8"/>
  <c r="AFV16" i="8"/>
  <c r="AFU16" i="8"/>
  <c r="AFT16" i="8"/>
  <c r="AFS16" i="8"/>
  <c r="AFR16" i="8"/>
  <c r="AFP16" i="8"/>
  <c r="AFO16" i="8"/>
  <c r="AFN16" i="8"/>
  <c r="AFM16" i="8"/>
  <c r="AFL16" i="8"/>
  <c r="AFK16" i="8"/>
  <c r="AFJ16" i="8"/>
  <c r="YB16" i="8"/>
  <c r="ALO16" i="8" s="1"/>
  <c r="YA16" i="8"/>
  <c r="ALN16" i="8" s="1"/>
  <c r="XZ16" i="8"/>
  <c r="ALM16" i="8" s="1"/>
  <c r="XY16" i="8"/>
  <c r="ALL16" i="8" s="1"/>
  <c r="XX16" i="8"/>
  <c r="ALK16" i="8" s="1"/>
  <c r="XW16" i="8"/>
  <c r="ALJ16" i="8" s="1"/>
  <c r="XV16" i="8"/>
  <c r="ALI16" i="8" s="1"/>
  <c r="W16" i="8"/>
  <c r="AQK15" i="8"/>
  <c r="AQS15" i="8" s="1"/>
  <c r="AQJ15" i="8"/>
  <c r="AQR15" i="8" s="1"/>
  <c r="AQI15" i="8"/>
  <c r="AQQ15" i="8" s="1"/>
  <c r="AQH15" i="8"/>
  <c r="AQP15" i="8" s="1"/>
  <c r="AQG15" i="8"/>
  <c r="AQO15" i="8" s="1"/>
  <c r="AQF15" i="8"/>
  <c r="AQN15" i="8" s="1"/>
  <c r="AQE15" i="8"/>
  <c r="AQM15" i="8" s="1"/>
  <c r="ANO15" i="8"/>
  <c r="ARA15" i="8" s="1"/>
  <c r="ANN15" i="8"/>
  <c r="AQZ15" i="8" s="1"/>
  <c r="ANM15" i="8"/>
  <c r="AQY15" i="8" s="1"/>
  <c r="ANL15" i="8"/>
  <c r="AQX15" i="8" s="1"/>
  <c r="ANK15" i="8"/>
  <c r="AQW15" i="8" s="1"/>
  <c r="ANJ15" i="8"/>
  <c r="AQV15" i="8" s="1"/>
  <c r="ANI15" i="8"/>
  <c r="AQU15" i="8" s="1"/>
  <c r="AME15" i="8"/>
  <c r="AMD15" i="8"/>
  <c r="AMC15" i="8"/>
  <c r="AMB15" i="8"/>
  <c r="AMA15" i="8"/>
  <c r="ALZ15" i="8"/>
  <c r="ALY15" i="8"/>
  <c r="ALG15" i="8"/>
  <c r="ALW15" i="8" s="1"/>
  <c r="ALF15" i="8"/>
  <c r="ALV15" i="8" s="1"/>
  <c r="ALE15" i="8"/>
  <c r="ALU15" i="8" s="1"/>
  <c r="ALD15" i="8"/>
  <c r="ALT15" i="8" s="1"/>
  <c r="ALC15" i="8"/>
  <c r="ALS15" i="8" s="1"/>
  <c r="ALB15" i="8"/>
  <c r="ALR15" i="8" s="1"/>
  <c r="ALA15" i="8"/>
  <c r="ALQ15" i="8" s="1"/>
  <c r="AKY15" i="8"/>
  <c r="AKX15" i="8"/>
  <c r="AKW15" i="8"/>
  <c r="AKV15" i="8"/>
  <c r="AKU15" i="8"/>
  <c r="AKT15" i="8"/>
  <c r="AKS15" i="8"/>
  <c r="AKQ15" i="8"/>
  <c r="AKP15" i="8"/>
  <c r="AKO15" i="8"/>
  <c r="AKN15" i="8"/>
  <c r="AKM15" i="8"/>
  <c r="AKL15" i="8"/>
  <c r="AKK15" i="8"/>
  <c r="AJP15" i="8"/>
  <c r="AJO15" i="8"/>
  <c r="AJN15" i="8"/>
  <c r="AJM15" i="8"/>
  <c r="AJL15" i="8"/>
  <c r="AJK15" i="8"/>
  <c r="AJJ15" i="8"/>
  <c r="AJH15" i="8"/>
  <c r="AJG15" i="8"/>
  <c r="AJF15" i="8"/>
  <c r="AJE15" i="8"/>
  <c r="AJD15" i="8"/>
  <c r="AJC15" i="8"/>
  <c r="AJB15" i="8"/>
  <c r="AIZ15" i="8"/>
  <c r="AIY15" i="8"/>
  <c r="AIX15" i="8"/>
  <c r="AIW15" i="8"/>
  <c r="AIV15" i="8"/>
  <c r="AIU15" i="8"/>
  <c r="AIT15" i="8"/>
  <c r="AIJ15" i="8"/>
  <c r="AIR15" i="8" s="1"/>
  <c r="AII15" i="8"/>
  <c r="AIQ15" i="8" s="1"/>
  <c r="AIH15" i="8"/>
  <c r="AIP15" i="8" s="1"/>
  <c r="AIG15" i="8"/>
  <c r="AIO15" i="8" s="1"/>
  <c r="AIF15" i="8"/>
  <c r="AIN15" i="8" s="1"/>
  <c r="AIE15" i="8"/>
  <c r="AIM15" i="8" s="1"/>
  <c r="AID15" i="8"/>
  <c r="AIL15" i="8" s="1"/>
  <c r="AIB15" i="8"/>
  <c r="AIA15" i="8"/>
  <c r="AHZ15" i="8"/>
  <c r="AHY15" i="8"/>
  <c r="AHX15" i="8"/>
  <c r="AHW15" i="8"/>
  <c r="AHV15" i="8"/>
  <c r="AHL15" i="8"/>
  <c r="AHT15" i="8" s="1"/>
  <c r="AHK15" i="8"/>
  <c r="AHS15" i="8" s="1"/>
  <c r="AHJ15" i="8"/>
  <c r="AHR15" i="8" s="1"/>
  <c r="AHI15" i="8"/>
  <c r="AHQ15" i="8" s="1"/>
  <c r="AHH15" i="8"/>
  <c r="AHP15" i="8" s="1"/>
  <c r="AHG15" i="8"/>
  <c r="AHO15" i="8" s="1"/>
  <c r="AHF15" i="8"/>
  <c r="AHN15" i="8" s="1"/>
  <c r="AHD15" i="8"/>
  <c r="AHC15" i="8"/>
  <c r="AHB15" i="8"/>
  <c r="AHA15" i="8"/>
  <c r="AGZ15" i="8"/>
  <c r="AGY15" i="8"/>
  <c r="AGX15" i="8"/>
  <c r="AGV15" i="8"/>
  <c r="AGU15" i="8"/>
  <c r="AGT15" i="8"/>
  <c r="AGS15" i="8"/>
  <c r="AGR15" i="8"/>
  <c r="AGQ15" i="8"/>
  <c r="AGP15" i="8"/>
  <c r="AGF15" i="8"/>
  <c r="AGN15" i="8" s="1"/>
  <c r="AGE15" i="8"/>
  <c r="AGM15" i="8" s="1"/>
  <c r="AGD15" i="8"/>
  <c r="AGL15" i="8" s="1"/>
  <c r="AGC15" i="8"/>
  <c r="AGK15" i="8" s="1"/>
  <c r="AGB15" i="8"/>
  <c r="AGJ15" i="8" s="1"/>
  <c r="AGA15" i="8"/>
  <c r="AGI15" i="8" s="1"/>
  <c r="AFZ15" i="8"/>
  <c r="AGH15" i="8" s="1"/>
  <c r="AFX15" i="8"/>
  <c r="AFW15" i="8"/>
  <c r="AFV15" i="8"/>
  <c r="AFU15" i="8"/>
  <c r="AFT15" i="8"/>
  <c r="AFS15" i="8"/>
  <c r="AFR15" i="8"/>
  <c r="AFP15" i="8"/>
  <c r="AFO15" i="8"/>
  <c r="AFN15" i="8"/>
  <c r="AFM15" i="8"/>
  <c r="AFL15" i="8"/>
  <c r="AFK15" i="8"/>
  <c r="AFJ15" i="8"/>
  <c r="YB15" i="8"/>
  <c r="ALO15" i="8" s="1"/>
  <c r="YA15" i="8"/>
  <c r="ALN15" i="8" s="1"/>
  <c r="XZ15" i="8"/>
  <c r="ALM15" i="8" s="1"/>
  <c r="XY15" i="8"/>
  <c r="ALL15" i="8" s="1"/>
  <c r="XX15" i="8"/>
  <c r="ALK15" i="8" s="1"/>
  <c r="XW15" i="8"/>
  <c r="ALJ15" i="8" s="1"/>
  <c r="XV15" i="8"/>
  <c r="ALI15" i="8" s="1"/>
  <c r="W15" i="8"/>
  <c r="AQK14" i="8"/>
  <c r="AQS14" i="8" s="1"/>
  <c r="AQJ14" i="8"/>
  <c r="AQR14" i="8" s="1"/>
  <c r="AQI14" i="8"/>
  <c r="AQQ14" i="8" s="1"/>
  <c r="AQH14" i="8"/>
  <c r="AQP14" i="8" s="1"/>
  <c r="AQG14" i="8"/>
  <c r="AQO14" i="8" s="1"/>
  <c r="AQF14" i="8"/>
  <c r="AQN14" i="8" s="1"/>
  <c r="AQE14" i="8"/>
  <c r="AQM14" i="8" s="1"/>
  <c r="ANO14" i="8"/>
  <c r="ARA14" i="8" s="1"/>
  <c r="ANN14" i="8"/>
  <c r="AQZ14" i="8" s="1"/>
  <c r="ANM14" i="8"/>
  <c r="AQY14" i="8" s="1"/>
  <c r="ANL14" i="8"/>
  <c r="AQX14" i="8" s="1"/>
  <c r="ANK14" i="8"/>
  <c r="AQW14" i="8" s="1"/>
  <c r="ANJ14" i="8"/>
  <c r="AQV14" i="8" s="1"/>
  <c r="ANI14" i="8"/>
  <c r="AQU14" i="8" s="1"/>
  <c r="AME14" i="8"/>
  <c r="AMD14" i="8"/>
  <c r="AMC14" i="8"/>
  <c r="AMB14" i="8"/>
  <c r="AMA14" i="8"/>
  <c r="ALZ14" i="8"/>
  <c r="ALY14" i="8"/>
  <c r="ALG14" i="8"/>
  <c r="ALW14" i="8" s="1"/>
  <c r="ALF14" i="8"/>
  <c r="ALV14" i="8" s="1"/>
  <c r="ALE14" i="8"/>
  <c r="ALU14" i="8" s="1"/>
  <c r="ALD14" i="8"/>
  <c r="ALT14" i="8" s="1"/>
  <c r="ALC14" i="8"/>
  <c r="ALS14" i="8" s="1"/>
  <c r="ALB14" i="8"/>
  <c r="ALR14" i="8" s="1"/>
  <c r="ALA14" i="8"/>
  <c r="ALQ14" i="8" s="1"/>
  <c r="AKY14" i="8"/>
  <c r="AKX14" i="8"/>
  <c r="AKW14" i="8"/>
  <c r="AKV14" i="8"/>
  <c r="AKU14" i="8"/>
  <c r="AKT14" i="8"/>
  <c r="AKS14" i="8"/>
  <c r="AKQ14" i="8"/>
  <c r="AKP14" i="8"/>
  <c r="AKO14" i="8"/>
  <c r="AKN14" i="8"/>
  <c r="AKM14" i="8"/>
  <c r="AKL14" i="8"/>
  <c r="AKK14" i="8"/>
  <c r="AJP14" i="8"/>
  <c r="AJO14" i="8"/>
  <c r="AJN14" i="8"/>
  <c r="AJM14" i="8"/>
  <c r="AJL14" i="8"/>
  <c r="AJK14" i="8"/>
  <c r="AJJ14" i="8"/>
  <c r="AJH14" i="8"/>
  <c r="AJG14" i="8"/>
  <c r="AJF14" i="8"/>
  <c r="AJE14" i="8"/>
  <c r="AJD14" i="8"/>
  <c r="AJC14" i="8"/>
  <c r="AJB14" i="8"/>
  <c r="AIZ14" i="8"/>
  <c r="AIY14" i="8"/>
  <c r="AIX14" i="8"/>
  <c r="AIW14" i="8"/>
  <c r="AIV14" i="8"/>
  <c r="AIU14" i="8"/>
  <c r="AIT14" i="8"/>
  <c r="AIJ14" i="8"/>
  <c r="AIR14" i="8" s="1"/>
  <c r="AII14" i="8"/>
  <c r="AIQ14" i="8" s="1"/>
  <c r="AIH14" i="8"/>
  <c r="AIP14" i="8" s="1"/>
  <c r="AIG14" i="8"/>
  <c r="AIO14" i="8" s="1"/>
  <c r="AIF14" i="8"/>
  <c r="AIN14" i="8" s="1"/>
  <c r="AIE14" i="8"/>
  <c r="AIM14" i="8" s="1"/>
  <c r="AID14" i="8"/>
  <c r="AIL14" i="8" s="1"/>
  <c r="AIB14" i="8"/>
  <c r="AIA14" i="8"/>
  <c r="AHZ14" i="8"/>
  <c r="AHY14" i="8"/>
  <c r="AHX14" i="8"/>
  <c r="AHW14" i="8"/>
  <c r="AHV14" i="8"/>
  <c r="AHL14" i="8"/>
  <c r="AHT14" i="8" s="1"/>
  <c r="AHK14" i="8"/>
  <c r="AHS14" i="8" s="1"/>
  <c r="AHJ14" i="8"/>
  <c r="AHR14" i="8" s="1"/>
  <c r="AHI14" i="8"/>
  <c r="AHQ14" i="8" s="1"/>
  <c r="AHH14" i="8"/>
  <c r="AHP14" i="8" s="1"/>
  <c r="AHG14" i="8"/>
  <c r="AHO14" i="8" s="1"/>
  <c r="AHF14" i="8"/>
  <c r="AHN14" i="8" s="1"/>
  <c r="AHD14" i="8"/>
  <c r="AHC14" i="8"/>
  <c r="AHB14" i="8"/>
  <c r="AHA14" i="8"/>
  <c r="AGZ14" i="8"/>
  <c r="AGY14" i="8"/>
  <c r="AGX14" i="8"/>
  <c r="AGV14" i="8"/>
  <c r="AGU14" i="8"/>
  <c r="AGT14" i="8"/>
  <c r="AGS14" i="8"/>
  <c r="AGR14" i="8"/>
  <c r="AGQ14" i="8"/>
  <c r="AGP14" i="8"/>
  <c r="AGF14" i="8"/>
  <c r="AGN14" i="8" s="1"/>
  <c r="AGE14" i="8"/>
  <c r="AGM14" i="8" s="1"/>
  <c r="AGD14" i="8"/>
  <c r="AGL14" i="8" s="1"/>
  <c r="AGC14" i="8"/>
  <c r="AGK14" i="8" s="1"/>
  <c r="AGB14" i="8"/>
  <c r="AGJ14" i="8" s="1"/>
  <c r="AGA14" i="8"/>
  <c r="AGI14" i="8" s="1"/>
  <c r="AFZ14" i="8"/>
  <c r="AGH14" i="8" s="1"/>
  <c r="AFX14" i="8"/>
  <c r="AFW14" i="8"/>
  <c r="AFV14" i="8"/>
  <c r="AFU14" i="8"/>
  <c r="AFT14" i="8"/>
  <c r="AFS14" i="8"/>
  <c r="AFR14" i="8"/>
  <c r="AFP14" i="8"/>
  <c r="AFO14" i="8"/>
  <c r="AFN14" i="8"/>
  <c r="AFM14" i="8"/>
  <c r="AFL14" i="8"/>
  <c r="AFK14" i="8"/>
  <c r="AFJ14" i="8"/>
  <c r="YB14" i="8"/>
  <c r="ALO14" i="8" s="1"/>
  <c r="YA14" i="8"/>
  <c r="ALN14" i="8" s="1"/>
  <c r="XZ14" i="8"/>
  <c r="ALM14" i="8" s="1"/>
  <c r="XY14" i="8"/>
  <c r="ALL14" i="8" s="1"/>
  <c r="XX14" i="8"/>
  <c r="ALK14" i="8" s="1"/>
  <c r="XW14" i="8"/>
  <c r="ALJ14" i="8" s="1"/>
  <c r="XV14" i="8"/>
  <c r="ALI14" i="8" s="1"/>
  <c r="W14" i="8"/>
  <c r="AQK13" i="8"/>
  <c r="AQS13" i="8" s="1"/>
  <c r="AQJ13" i="8"/>
  <c r="AQR13" i="8" s="1"/>
  <c r="AQI13" i="8"/>
  <c r="AQQ13" i="8" s="1"/>
  <c r="AQH13" i="8"/>
  <c r="AQP13" i="8" s="1"/>
  <c r="AQG13" i="8"/>
  <c r="AQO13" i="8" s="1"/>
  <c r="AQF13" i="8"/>
  <c r="AQN13" i="8" s="1"/>
  <c r="AQE13" i="8"/>
  <c r="AQM13" i="8" s="1"/>
  <c r="ANO13" i="8"/>
  <c r="ARA13" i="8" s="1"/>
  <c r="ANN13" i="8"/>
  <c r="AQZ13" i="8" s="1"/>
  <c r="ANM13" i="8"/>
  <c r="AQY13" i="8" s="1"/>
  <c r="ANL13" i="8"/>
  <c r="AQX13" i="8" s="1"/>
  <c r="ANK13" i="8"/>
  <c r="AQW13" i="8" s="1"/>
  <c r="ANJ13" i="8"/>
  <c r="AQV13" i="8" s="1"/>
  <c r="ANI13" i="8"/>
  <c r="AQU13" i="8" s="1"/>
  <c r="AME13" i="8"/>
  <c r="AMD13" i="8"/>
  <c r="AMC13" i="8"/>
  <c r="AMB13" i="8"/>
  <c r="AMA13" i="8"/>
  <c r="ALZ13" i="8"/>
  <c r="ALY13" i="8"/>
  <c r="ALG13" i="8"/>
  <c r="ALW13" i="8" s="1"/>
  <c r="ALF13" i="8"/>
  <c r="ALV13" i="8" s="1"/>
  <c r="ALE13" i="8"/>
  <c r="ALU13" i="8" s="1"/>
  <c r="ALD13" i="8"/>
  <c r="ALT13" i="8" s="1"/>
  <c r="ALC13" i="8"/>
  <c r="ALS13" i="8" s="1"/>
  <c r="ALB13" i="8"/>
  <c r="ALR13" i="8" s="1"/>
  <c r="ALA13" i="8"/>
  <c r="ALQ13" i="8" s="1"/>
  <c r="AKY13" i="8"/>
  <c r="AKX13" i="8"/>
  <c r="AKW13" i="8"/>
  <c r="AKV13" i="8"/>
  <c r="AKU13" i="8"/>
  <c r="AKT13" i="8"/>
  <c r="AKS13" i="8"/>
  <c r="AKQ13" i="8"/>
  <c r="AKP13" i="8"/>
  <c r="AKO13" i="8"/>
  <c r="AKN13" i="8"/>
  <c r="AKM13" i="8"/>
  <c r="AKL13" i="8"/>
  <c r="AKK13" i="8"/>
  <c r="AJP13" i="8"/>
  <c r="AJO13" i="8"/>
  <c r="AJN13" i="8"/>
  <c r="AJM13" i="8"/>
  <c r="AJL13" i="8"/>
  <c r="AJK13" i="8"/>
  <c r="AJJ13" i="8"/>
  <c r="AJH13" i="8"/>
  <c r="AJG13" i="8"/>
  <c r="AJF13" i="8"/>
  <c r="AJE13" i="8"/>
  <c r="AJD13" i="8"/>
  <c r="AJC13" i="8"/>
  <c r="AJB13" i="8"/>
  <c r="AIZ13" i="8"/>
  <c r="AIY13" i="8"/>
  <c r="AIX13" i="8"/>
  <c r="AIW13" i="8"/>
  <c r="AIV13" i="8"/>
  <c r="AIU13" i="8"/>
  <c r="AIT13" i="8"/>
  <c r="AIJ13" i="8"/>
  <c r="AIR13" i="8" s="1"/>
  <c r="AII13" i="8"/>
  <c r="AIQ13" i="8" s="1"/>
  <c r="AIH13" i="8"/>
  <c r="AIP13" i="8" s="1"/>
  <c r="AIG13" i="8"/>
  <c r="AIO13" i="8" s="1"/>
  <c r="AIF13" i="8"/>
  <c r="AIN13" i="8" s="1"/>
  <c r="AIE13" i="8"/>
  <c r="AIM13" i="8" s="1"/>
  <c r="AID13" i="8"/>
  <c r="AIL13" i="8" s="1"/>
  <c r="AIB13" i="8"/>
  <c r="AIA13" i="8"/>
  <c r="AHZ13" i="8"/>
  <c r="AHY13" i="8"/>
  <c r="AHX13" i="8"/>
  <c r="AHW13" i="8"/>
  <c r="AHV13" i="8"/>
  <c r="AHL13" i="8"/>
  <c r="AHT13" i="8" s="1"/>
  <c r="AHK13" i="8"/>
  <c r="AHS13" i="8" s="1"/>
  <c r="AHJ13" i="8"/>
  <c r="AHR13" i="8" s="1"/>
  <c r="AHI13" i="8"/>
  <c r="AHQ13" i="8" s="1"/>
  <c r="AHH13" i="8"/>
  <c r="AHP13" i="8" s="1"/>
  <c r="AHG13" i="8"/>
  <c r="AHO13" i="8" s="1"/>
  <c r="AHF13" i="8"/>
  <c r="AHN13" i="8" s="1"/>
  <c r="AHD13" i="8"/>
  <c r="AHC13" i="8"/>
  <c r="AHB13" i="8"/>
  <c r="AHA13" i="8"/>
  <c r="AGZ13" i="8"/>
  <c r="AGY13" i="8"/>
  <c r="AGX13" i="8"/>
  <c r="AGV13" i="8"/>
  <c r="AGU13" i="8"/>
  <c r="AGT13" i="8"/>
  <c r="AGS13" i="8"/>
  <c r="AGR13" i="8"/>
  <c r="AGQ13" i="8"/>
  <c r="AGP13" i="8"/>
  <c r="AGF13" i="8"/>
  <c r="AGN13" i="8" s="1"/>
  <c r="AGE13" i="8"/>
  <c r="AGM13" i="8" s="1"/>
  <c r="AGD13" i="8"/>
  <c r="AGL13" i="8" s="1"/>
  <c r="AGC13" i="8"/>
  <c r="AGK13" i="8" s="1"/>
  <c r="AGB13" i="8"/>
  <c r="AGJ13" i="8" s="1"/>
  <c r="AGA13" i="8"/>
  <c r="AGI13" i="8" s="1"/>
  <c r="AFZ13" i="8"/>
  <c r="AGH13" i="8" s="1"/>
  <c r="AFX13" i="8"/>
  <c r="AFW13" i="8"/>
  <c r="AFV13" i="8"/>
  <c r="AFU13" i="8"/>
  <c r="AFT13" i="8"/>
  <c r="AFS13" i="8"/>
  <c r="AFR13" i="8"/>
  <c r="AFP13" i="8"/>
  <c r="AFO13" i="8"/>
  <c r="AFN13" i="8"/>
  <c r="AFM13" i="8"/>
  <c r="AFL13" i="8"/>
  <c r="AFK13" i="8"/>
  <c r="AFJ13" i="8"/>
  <c r="YB13" i="8"/>
  <c r="ALO13" i="8" s="1"/>
  <c r="YA13" i="8"/>
  <c r="ALN13" i="8" s="1"/>
  <c r="XZ13" i="8"/>
  <c r="ALM13" i="8" s="1"/>
  <c r="XY13" i="8"/>
  <c r="ALL13" i="8" s="1"/>
  <c r="XX13" i="8"/>
  <c r="ALK13" i="8" s="1"/>
  <c r="XW13" i="8"/>
  <c r="ALJ13" i="8" s="1"/>
  <c r="XV13" i="8"/>
  <c r="ALI13" i="8" s="1"/>
  <c r="W13" i="8"/>
  <c r="AQK12" i="8"/>
  <c r="AQS12" i="8" s="1"/>
  <c r="AQJ12" i="8"/>
  <c r="AQR12" i="8" s="1"/>
  <c r="AQI12" i="8"/>
  <c r="AQQ12" i="8" s="1"/>
  <c r="AQH12" i="8"/>
  <c r="AQP12" i="8" s="1"/>
  <c r="AQG12" i="8"/>
  <c r="AQO12" i="8" s="1"/>
  <c r="AQF12" i="8"/>
  <c r="AQN12" i="8" s="1"/>
  <c r="AQE12" i="8"/>
  <c r="AQM12" i="8" s="1"/>
  <c r="ANO12" i="8"/>
  <c r="ARA12" i="8" s="1"/>
  <c r="ANN12" i="8"/>
  <c r="AQZ12" i="8" s="1"/>
  <c r="ANM12" i="8"/>
  <c r="AQY12" i="8" s="1"/>
  <c r="ANL12" i="8"/>
  <c r="AQX12" i="8" s="1"/>
  <c r="ANK12" i="8"/>
  <c r="AQW12" i="8" s="1"/>
  <c r="ANJ12" i="8"/>
  <c r="AQV12" i="8" s="1"/>
  <c r="ANI12" i="8"/>
  <c r="AQU12" i="8" s="1"/>
  <c r="AME12" i="8"/>
  <c r="AMD12" i="8"/>
  <c r="AMC12" i="8"/>
  <c r="AMB12" i="8"/>
  <c r="AMA12" i="8"/>
  <c r="ALZ12" i="8"/>
  <c r="ALY12" i="8"/>
  <c r="ALG12" i="8"/>
  <c r="ALW12" i="8" s="1"/>
  <c r="ALF12" i="8"/>
  <c r="ALV12" i="8" s="1"/>
  <c r="ALE12" i="8"/>
  <c r="ALU12" i="8" s="1"/>
  <c r="ALD12" i="8"/>
  <c r="ALT12" i="8" s="1"/>
  <c r="ALC12" i="8"/>
  <c r="ALS12" i="8" s="1"/>
  <c r="ALB12" i="8"/>
  <c r="ALR12" i="8" s="1"/>
  <c r="ALA12" i="8"/>
  <c r="ALQ12" i="8" s="1"/>
  <c r="AKY12" i="8"/>
  <c r="AKX12" i="8"/>
  <c r="AKW12" i="8"/>
  <c r="AKV12" i="8"/>
  <c r="AKU12" i="8"/>
  <c r="AKT12" i="8"/>
  <c r="AKS12" i="8"/>
  <c r="AKQ12" i="8"/>
  <c r="AKP12" i="8"/>
  <c r="AKO12" i="8"/>
  <c r="AKN12" i="8"/>
  <c r="AKM12" i="8"/>
  <c r="AKL12" i="8"/>
  <c r="AKK12" i="8"/>
  <c r="AJP12" i="8"/>
  <c r="AJO12" i="8"/>
  <c r="AJN12" i="8"/>
  <c r="AJM12" i="8"/>
  <c r="AJL12" i="8"/>
  <c r="AJK12" i="8"/>
  <c r="AJJ12" i="8"/>
  <c r="AJH12" i="8"/>
  <c r="AJG12" i="8"/>
  <c r="AJF12" i="8"/>
  <c r="AJE12" i="8"/>
  <c r="AJD12" i="8"/>
  <c r="AJC12" i="8"/>
  <c r="AJB12" i="8"/>
  <c r="AIZ12" i="8"/>
  <c r="AIY12" i="8"/>
  <c r="AIX12" i="8"/>
  <c r="AIW12" i="8"/>
  <c r="AIV12" i="8"/>
  <c r="AIU12" i="8"/>
  <c r="AIT12" i="8"/>
  <c r="AIJ12" i="8"/>
  <c r="AIR12" i="8" s="1"/>
  <c r="AII12" i="8"/>
  <c r="AIQ12" i="8" s="1"/>
  <c r="AIH12" i="8"/>
  <c r="AIP12" i="8" s="1"/>
  <c r="AIG12" i="8"/>
  <c r="AIO12" i="8" s="1"/>
  <c r="AIF12" i="8"/>
  <c r="AIN12" i="8" s="1"/>
  <c r="AIE12" i="8"/>
  <c r="AIM12" i="8" s="1"/>
  <c r="AID12" i="8"/>
  <c r="AIL12" i="8" s="1"/>
  <c r="AIB12" i="8"/>
  <c r="AIA12" i="8"/>
  <c r="AHZ12" i="8"/>
  <c r="AHY12" i="8"/>
  <c r="AHX12" i="8"/>
  <c r="AHW12" i="8"/>
  <c r="AHV12" i="8"/>
  <c r="AHT12" i="8"/>
  <c r="AHK12" i="8"/>
  <c r="AHS12" i="8" s="1"/>
  <c r="AHJ12" i="8"/>
  <c r="AHR12" i="8" s="1"/>
  <c r="AHI12" i="8"/>
  <c r="AHQ12" i="8" s="1"/>
  <c r="AHH12" i="8"/>
  <c r="AHP12" i="8" s="1"/>
  <c r="AHG12" i="8"/>
  <c r="AHO12" i="8" s="1"/>
  <c r="AHF12" i="8"/>
  <c r="AHN12" i="8" s="1"/>
  <c r="AHD12" i="8"/>
  <c r="AHC12" i="8"/>
  <c r="AHB12" i="8"/>
  <c r="AHA12" i="8"/>
  <c r="AGZ12" i="8"/>
  <c r="AGY12" i="8"/>
  <c r="AGX12" i="8"/>
  <c r="AGV12" i="8"/>
  <c r="AGU12" i="8"/>
  <c r="AGT12" i="8"/>
  <c r="AGS12" i="8"/>
  <c r="AGR12" i="8"/>
  <c r="AGQ12" i="8"/>
  <c r="AGP12" i="8"/>
  <c r="AGF12" i="8"/>
  <c r="AGN12" i="8" s="1"/>
  <c r="AGE12" i="8"/>
  <c r="AGM12" i="8" s="1"/>
  <c r="AGD12" i="8"/>
  <c r="AGL12" i="8" s="1"/>
  <c r="AGC12" i="8"/>
  <c r="AGK12" i="8" s="1"/>
  <c r="AGB12" i="8"/>
  <c r="AGJ12" i="8" s="1"/>
  <c r="AGA12" i="8"/>
  <c r="AGI12" i="8" s="1"/>
  <c r="AFZ12" i="8"/>
  <c r="AGH12" i="8" s="1"/>
  <c r="AFX12" i="8"/>
  <c r="AFW12" i="8"/>
  <c r="AFV12" i="8"/>
  <c r="AFU12" i="8"/>
  <c r="AFT12" i="8"/>
  <c r="AFS12" i="8"/>
  <c r="AFR12" i="8"/>
  <c r="AFP12" i="8"/>
  <c r="AFO12" i="8"/>
  <c r="AFN12" i="8"/>
  <c r="AFM12" i="8"/>
  <c r="AFL12" i="8"/>
  <c r="AFK12" i="8"/>
  <c r="AFJ12" i="8"/>
  <c r="YB12" i="8"/>
  <c r="ALO12" i="8" s="1"/>
  <c r="YA12" i="8"/>
  <c r="ALN12" i="8" s="1"/>
  <c r="XZ12" i="8"/>
  <c r="ALM12" i="8" s="1"/>
  <c r="XY12" i="8"/>
  <c r="ALL12" i="8" s="1"/>
  <c r="XX12" i="8"/>
  <c r="ALK12" i="8" s="1"/>
  <c r="XW12" i="8"/>
  <c r="ALJ12" i="8" s="1"/>
  <c r="XV12" i="8"/>
  <c r="ALI12" i="8" s="1"/>
  <c r="W12" i="8"/>
  <c r="AQK11" i="8"/>
  <c r="AQS11" i="8" s="1"/>
  <c r="AQJ11" i="8"/>
  <c r="AQR11" i="8" s="1"/>
  <c r="AQI11" i="8"/>
  <c r="AQQ11" i="8" s="1"/>
  <c r="AQH11" i="8"/>
  <c r="AQP11" i="8" s="1"/>
  <c r="AQG11" i="8"/>
  <c r="AQO11" i="8" s="1"/>
  <c r="AQF11" i="8"/>
  <c r="AQN11" i="8" s="1"/>
  <c r="AQE11" i="8"/>
  <c r="AQM11" i="8" s="1"/>
  <c r="ANO11" i="8"/>
  <c r="ARA11" i="8" s="1"/>
  <c r="ANN11" i="8"/>
  <c r="AQZ11" i="8" s="1"/>
  <c r="ANM11" i="8"/>
  <c r="AQY11" i="8" s="1"/>
  <c r="ANL11" i="8"/>
  <c r="AQX11" i="8" s="1"/>
  <c r="ANK11" i="8"/>
  <c r="AQW11" i="8" s="1"/>
  <c r="ANJ11" i="8"/>
  <c r="AQV11" i="8" s="1"/>
  <c r="ANI11" i="8"/>
  <c r="AQU11" i="8" s="1"/>
  <c r="AME11" i="8"/>
  <c r="AMD11" i="8"/>
  <c r="AMC11" i="8"/>
  <c r="AMB11" i="8"/>
  <c r="AMA11" i="8"/>
  <c r="ALZ11" i="8"/>
  <c r="ALY11" i="8"/>
  <c r="ALG11" i="8"/>
  <c r="ALW11" i="8" s="1"/>
  <c r="ALF11" i="8"/>
  <c r="ALV11" i="8" s="1"/>
  <c r="ALE11" i="8"/>
  <c r="ALU11" i="8" s="1"/>
  <c r="ALD11" i="8"/>
  <c r="ALT11" i="8" s="1"/>
  <c r="ALC11" i="8"/>
  <c r="ALS11" i="8" s="1"/>
  <c r="ALB11" i="8"/>
  <c r="ALR11" i="8" s="1"/>
  <c r="ALA11" i="8"/>
  <c r="ALQ11" i="8" s="1"/>
  <c r="AKY11" i="8"/>
  <c r="AKX11" i="8"/>
  <c r="AKW11" i="8"/>
  <c r="AKV11" i="8"/>
  <c r="AKU11" i="8"/>
  <c r="AKT11" i="8"/>
  <c r="AKS11" i="8"/>
  <c r="AKQ11" i="8"/>
  <c r="AKP11" i="8"/>
  <c r="AKO11" i="8"/>
  <c r="AKN11" i="8"/>
  <c r="AKM11" i="8"/>
  <c r="AKL11" i="8"/>
  <c r="AKK11" i="8"/>
  <c r="AJP11" i="8"/>
  <c r="AJO11" i="8"/>
  <c r="AJN11" i="8"/>
  <c r="AJM11" i="8"/>
  <c r="AJL11" i="8"/>
  <c r="AJK11" i="8"/>
  <c r="AJJ11" i="8"/>
  <c r="AJH11" i="8"/>
  <c r="AJG11" i="8"/>
  <c r="AJF11" i="8"/>
  <c r="AJE11" i="8"/>
  <c r="AJD11" i="8"/>
  <c r="AJC11" i="8"/>
  <c r="AJB11" i="8"/>
  <c r="AIZ11" i="8"/>
  <c r="AIY11" i="8"/>
  <c r="AIX11" i="8"/>
  <c r="AIW11" i="8"/>
  <c r="AIV11" i="8"/>
  <c r="AIU11" i="8"/>
  <c r="AIT11" i="8"/>
  <c r="AIJ11" i="8"/>
  <c r="AIR11" i="8" s="1"/>
  <c r="AII11" i="8"/>
  <c r="AIQ11" i="8" s="1"/>
  <c r="AIH11" i="8"/>
  <c r="AIP11" i="8" s="1"/>
  <c r="AIG11" i="8"/>
  <c r="AIO11" i="8" s="1"/>
  <c r="AIF11" i="8"/>
  <c r="AIN11" i="8" s="1"/>
  <c r="AIE11" i="8"/>
  <c r="AIM11" i="8" s="1"/>
  <c r="AID11" i="8"/>
  <c r="AIL11" i="8" s="1"/>
  <c r="AIB11" i="8"/>
  <c r="AIA11" i="8"/>
  <c r="AHZ11" i="8"/>
  <c r="AHY11" i="8"/>
  <c r="AHX11" i="8"/>
  <c r="AHW11" i="8"/>
  <c r="AHV11" i="8"/>
  <c r="AHL11" i="8"/>
  <c r="AHT11" i="8" s="1"/>
  <c r="AHK11" i="8"/>
  <c r="AHS11" i="8" s="1"/>
  <c r="AHJ11" i="8"/>
  <c r="AHR11" i="8" s="1"/>
  <c r="AHI11" i="8"/>
  <c r="AHQ11" i="8" s="1"/>
  <c r="AHH11" i="8"/>
  <c r="AHP11" i="8" s="1"/>
  <c r="AHG11" i="8"/>
  <c r="AHO11" i="8" s="1"/>
  <c r="AHF11" i="8"/>
  <c r="AHN11" i="8" s="1"/>
  <c r="AHD11" i="8"/>
  <c r="AHC11" i="8"/>
  <c r="AHB11" i="8"/>
  <c r="AHA11" i="8"/>
  <c r="AGZ11" i="8"/>
  <c r="AGY11" i="8"/>
  <c r="AGX11" i="8"/>
  <c r="AGV11" i="8"/>
  <c r="AGU11" i="8"/>
  <c r="AGT11" i="8"/>
  <c r="AGS11" i="8"/>
  <c r="AGR11" i="8"/>
  <c r="AGQ11" i="8"/>
  <c r="AGP11" i="8"/>
  <c r="AGF11" i="8"/>
  <c r="AGN11" i="8" s="1"/>
  <c r="AGE11" i="8"/>
  <c r="AGM11" i="8" s="1"/>
  <c r="AGD11" i="8"/>
  <c r="AGL11" i="8" s="1"/>
  <c r="AGC11" i="8"/>
  <c r="AGK11" i="8" s="1"/>
  <c r="AGB11" i="8"/>
  <c r="AGJ11" i="8" s="1"/>
  <c r="AGA11" i="8"/>
  <c r="AGI11" i="8" s="1"/>
  <c r="AFZ11" i="8"/>
  <c r="AGH11" i="8" s="1"/>
  <c r="AFX11" i="8"/>
  <c r="AFW11" i="8"/>
  <c r="AFV11" i="8"/>
  <c r="AFU11" i="8"/>
  <c r="AFT11" i="8"/>
  <c r="AFS11" i="8"/>
  <c r="AFR11" i="8"/>
  <c r="AFP11" i="8"/>
  <c r="AFO11" i="8"/>
  <c r="AFN11" i="8"/>
  <c r="AFM11" i="8"/>
  <c r="AFL11" i="8"/>
  <c r="AFK11" i="8"/>
  <c r="AFJ11" i="8"/>
  <c r="YB11" i="8"/>
  <c r="ALO11" i="8" s="1"/>
  <c r="YA11" i="8"/>
  <c r="ALN11" i="8" s="1"/>
  <c r="XZ11" i="8"/>
  <c r="ALM11" i="8" s="1"/>
  <c r="XY11" i="8"/>
  <c r="ALL11" i="8" s="1"/>
  <c r="XX11" i="8"/>
  <c r="ALK11" i="8" s="1"/>
  <c r="XW11" i="8"/>
  <c r="ALJ11" i="8" s="1"/>
  <c r="XV11" i="8"/>
  <c r="ALI11" i="8" s="1"/>
  <c r="W11" i="8"/>
  <c r="AQK10" i="8"/>
  <c r="AQS10" i="8" s="1"/>
  <c r="AQJ10" i="8"/>
  <c r="AQR10" i="8" s="1"/>
  <c r="AQI10" i="8"/>
  <c r="AQQ10" i="8" s="1"/>
  <c r="AQH10" i="8"/>
  <c r="AQP10" i="8" s="1"/>
  <c r="AQG10" i="8"/>
  <c r="AQO10" i="8" s="1"/>
  <c r="AQF10" i="8"/>
  <c r="AQN10" i="8" s="1"/>
  <c r="AQE10" i="8"/>
  <c r="AQM10" i="8" s="1"/>
  <c r="ANO10" i="8"/>
  <c r="ARA10" i="8" s="1"/>
  <c r="ANN10" i="8"/>
  <c r="AQZ10" i="8" s="1"/>
  <c r="ANM10" i="8"/>
  <c r="AQY10" i="8" s="1"/>
  <c r="ANL10" i="8"/>
  <c r="AQX10" i="8" s="1"/>
  <c r="ANK10" i="8"/>
  <c r="AQW10" i="8" s="1"/>
  <c r="ANJ10" i="8"/>
  <c r="AQV10" i="8" s="1"/>
  <c r="ANI10" i="8"/>
  <c r="AQU10" i="8" s="1"/>
  <c r="AME10" i="8"/>
  <c r="AMD10" i="8"/>
  <c r="AMC10" i="8"/>
  <c r="AMB10" i="8"/>
  <c r="AMA10" i="8"/>
  <c r="ALZ10" i="8"/>
  <c r="ALY10" i="8"/>
  <c r="ALG10" i="8"/>
  <c r="ALW10" i="8" s="1"/>
  <c r="ALF10" i="8"/>
  <c r="ALV10" i="8" s="1"/>
  <c r="ALE10" i="8"/>
  <c r="ALU10" i="8" s="1"/>
  <c r="ALD10" i="8"/>
  <c r="ALT10" i="8" s="1"/>
  <c r="ALC10" i="8"/>
  <c r="ALS10" i="8" s="1"/>
  <c r="ALB10" i="8"/>
  <c r="ALR10" i="8" s="1"/>
  <c r="ALA10" i="8"/>
  <c r="ALQ10" i="8" s="1"/>
  <c r="AKY10" i="8"/>
  <c r="AKX10" i="8"/>
  <c r="AKW10" i="8"/>
  <c r="AKV10" i="8"/>
  <c r="AKU10" i="8"/>
  <c r="AKT10" i="8"/>
  <c r="AKS10" i="8"/>
  <c r="AKQ10" i="8"/>
  <c r="AKP10" i="8"/>
  <c r="AKO10" i="8"/>
  <c r="AKN10" i="8"/>
  <c r="AKM10" i="8"/>
  <c r="AKL10" i="8"/>
  <c r="AKK10" i="8"/>
  <c r="AJP10" i="8"/>
  <c r="AJO10" i="8"/>
  <c r="AJN10" i="8"/>
  <c r="AJM10" i="8"/>
  <c r="AJL10" i="8"/>
  <c r="AJK10" i="8"/>
  <c r="AJJ10" i="8"/>
  <c r="AJH10" i="8"/>
  <c r="AJG10" i="8"/>
  <c r="AJF10" i="8"/>
  <c r="AJE10" i="8"/>
  <c r="AJD10" i="8"/>
  <c r="AJC10" i="8"/>
  <c r="AJB10" i="8"/>
  <c r="AIZ10" i="8"/>
  <c r="AIY10" i="8"/>
  <c r="AIX10" i="8"/>
  <c r="AIW10" i="8"/>
  <c r="AIV10" i="8"/>
  <c r="AIU10" i="8"/>
  <c r="AIT10" i="8"/>
  <c r="AIJ10" i="8"/>
  <c r="AIR10" i="8" s="1"/>
  <c r="AII10" i="8"/>
  <c r="AIQ10" i="8" s="1"/>
  <c r="AIH10" i="8"/>
  <c r="AIP10" i="8" s="1"/>
  <c r="AIG10" i="8"/>
  <c r="AIO10" i="8" s="1"/>
  <c r="AIF10" i="8"/>
  <c r="AIN10" i="8" s="1"/>
  <c r="AIE10" i="8"/>
  <c r="AIM10" i="8" s="1"/>
  <c r="AID10" i="8"/>
  <c r="AIL10" i="8" s="1"/>
  <c r="AIB10" i="8"/>
  <c r="AIA10" i="8"/>
  <c r="AHZ10" i="8"/>
  <c r="AHY10" i="8"/>
  <c r="AHX10" i="8"/>
  <c r="AHW10" i="8"/>
  <c r="AHV10" i="8"/>
  <c r="AHL10" i="8"/>
  <c r="AHT10" i="8" s="1"/>
  <c r="AHK10" i="8"/>
  <c r="AHS10" i="8" s="1"/>
  <c r="AHJ10" i="8"/>
  <c r="AHR10" i="8" s="1"/>
  <c r="AHI10" i="8"/>
  <c r="AHQ10" i="8" s="1"/>
  <c r="AHH10" i="8"/>
  <c r="AHP10" i="8" s="1"/>
  <c r="AHG10" i="8"/>
  <c r="AHO10" i="8" s="1"/>
  <c r="AHF10" i="8"/>
  <c r="AHN10" i="8" s="1"/>
  <c r="AHD10" i="8"/>
  <c r="AHC10" i="8"/>
  <c r="AHB10" i="8"/>
  <c r="AHA10" i="8"/>
  <c r="AGZ10" i="8"/>
  <c r="AGY10" i="8"/>
  <c r="AGX10" i="8"/>
  <c r="AGV10" i="8"/>
  <c r="AGU10" i="8"/>
  <c r="AGT10" i="8"/>
  <c r="AGS10" i="8"/>
  <c r="AGR10" i="8"/>
  <c r="AGQ10" i="8"/>
  <c r="AGP10" i="8"/>
  <c r="AGF10" i="8"/>
  <c r="AGN10" i="8" s="1"/>
  <c r="AGE10" i="8"/>
  <c r="AGM10" i="8" s="1"/>
  <c r="AGD10" i="8"/>
  <c r="AGL10" i="8" s="1"/>
  <c r="AGC10" i="8"/>
  <c r="AGK10" i="8" s="1"/>
  <c r="AGB10" i="8"/>
  <c r="AGJ10" i="8" s="1"/>
  <c r="AGA10" i="8"/>
  <c r="AGI10" i="8" s="1"/>
  <c r="AFZ10" i="8"/>
  <c r="AGH10" i="8" s="1"/>
  <c r="AFX10" i="8"/>
  <c r="AFW10" i="8"/>
  <c r="AFV10" i="8"/>
  <c r="AFU10" i="8"/>
  <c r="AFT10" i="8"/>
  <c r="AFS10" i="8"/>
  <c r="AFR10" i="8"/>
  <c r="AFP10" i="8"/>
  <c r="AFO10" i="8"/>
  <c r="AFN10" i="8"/>
  <c r="AFM10" i="8"/>
  <c r="AFL10" i="8"/>
  <c r="AFK10" i="8"/>
  <c r="AFJ10" i="8"/>
  <c r="YB10" i="8"/>
  <c r="ALO10" i="8" s="1"/>
  <c r="YA10" i="8"/>
  <c r="ALN10" i="8" s="1"/>
  <c r="XZ10" i="8"/>
  <c r="ALM10" i="8" s="1"/>
  <c r="XY10" i="8"/>
  <c r="ALL10" i="8" s="1"/>
  <c r="XX10" i="8"/>
  <c r="ALK10" i="8" s="1"/>
  <c r="XW10" i="8"/>
  <c r="ALJ10" i="8" s="1"/>
  <c r="XV10" i="8"/>
  <c r="ALI10" i="8" s="1"/>
  <c r="W10" i="8"/>
  <c r="AQK9" i="8"/>
  <c r="AQS9" i="8" s="1"/>
  <c r="AQJ9" i="8"/>
  <c r="AQR9" i="8" s="1"/>
  <c r="AQI9" i="8"/>
  <c r="AQQ9" i="8" s="1"/>
  <c r="AQH9" i="8"/>
  <c r="AQP9" i="8" s="1"/>
  <c r="AQG9" i="8"/>
  <c r="AQO9" i="8" s="1"/>
  <c r="AQF9" i="8"/>
  <c r="AQN9" i="8" s="1"/>
  <c r="AQE9" i="8"/>
  <c r="AQM9" i="8" s="1"/>
  <c r="ANO9" i="8"/>
  <c r="ARA9" i="8" s="1"/>
  <c r="ANN9" i="8"/>
  <c r="AQZ9" i="8" s="1"/>
  <c r="ANM9" i="8"/>
  <c r="AQY9" i="8" s="1"/>
  <c r="ANL9" i="8"/>
  <c r="AQX9" i="8" s="1"/>
  <c r="ANK9" i="8"/>
  <c r="AQW9" i="8" s="1"/>
  <c r="ANJ9" i="8"/>
  <c r="AQV9" i="8" s="1"/>
  <c r="ANI9" i="8"/>
  <c r="AQU9" i="8" s="1"/>
  <c r="AME9" i="8"/>
  <c r="AMD9" i="8"/>
  <c r="AMC9" i="8"/>
  <c r="AMB9" i="8"/>
  <c r="AMA9" i="8"/>
  <c r="ALZ9" i="8"/>
  <c r="ALY9" i="8"/>
  <c r="ALG9" i="8"/>
  <c r="ALW9" i="8" s="1"/>
  <c r="ALF9" i="8"/>
  <c r="ALV9" i="8" s="1"/>
  <c r="ALE9" i="8"/>
  <c r="ALU9" i="8" s="1"/>
  <c r="ALD9" i="8"/>
  <c r="ALT9" i="8" s="1"/>
  <c r="ALC9" i="8"/>
  <c r="ALS9" i="8" s="1"/>
  <c r="ALB9" i="8"/>
  <c r="ALR9" i="8" s="1"/>
  <c r="ALA9" i="8"/>
  <c r="ALQ9" i="8" s="1"/>
  <c r="AKY9" i="8"/>
  <c r="AKX9" i="8"/>
  <c r="AKW9" i="8"/>
  <c r="AKV9" i="8"/>
  <c r="AKU9" i="8"/>
  <c r="AKT9" i="8"/>
  <c r="AKS9" i="8"/>
  <c r="AKQ9" i="8"/>
  <c r="AKP9" i="8"/>
  <c r="AKO9" i="8"/>
  <c r="AKN9" i="8"/>
  <c r="AKM9" i="8"/>
  <c r="AKL9" i="8"/>
  <c r="AKK9" i="8"/>
  <c r="AJP9" i="8"/>
  <c r="AJO9" i="8"/>
  <c r="AJN9" i="8"/>
  <c r="AJM9" i="8"/>
  <c r="AJL9" i="8"/>
  <c r="AJK9" i="8"/>
  <c r="AJJ9" i="8"/>
  <c r="AJH9" i="8"/>
  <c r="AJG9" i="8"/>
  <c r="AJF9" i="8"/>
  <c r="AJE9" i="8"/>
  <c r="AJD9" i="8"/>
  <c r="AJC9" i="8"/>
  <c r="AJB9" i="8"/>
  <c r="AIZ9" i="8"/>
  <c r="AIY9" i="8"/>
  <c r="AIX9" i="8"/>
  <c r="AIW9" i="8"/>
  <c r="AIV9" i="8"/>
  <c r="AIU9" i="8"/>
  <c r="AIT9" i="8"/>
  <c r="AIJ9" i="8"/>
  <c r="AIR9" i="8" s="1"/>
  <c r="AII9" i="8"/>
  <c r="AIQ9" i="8" s="1"/>
  <c r="AIH9" i="8"/>
  <c r="AIP9" i="8" s="1"/>
  <c r="AIG9" i="8"/>
  <c r="AIO9" i="8" s="1"/>
  <c r="AIF9" i="8"/>
  <c r="AIN9" i="8" s="1"/>
  <c r="AIE9" i="8"/>
  <c r="AIM9" i="8" s="1"/>
  <c r="AID9" i="8"/>
  <c r="AIL9" i="8" s="1"/>
  <c r="AIB9" i="8"/>
  <c r="AIA9" i="8"/>
  <c r="AHZ9" i="8"/>
  <c r="AHY9" i="8"/>
  <c r="AHX9" i="8"/>
  <c r="AHW9" i="8"/>
  <c r="AHV9" i="8"/>
  <c r="AHL9" i="8"/>
  <c r="AHT9" i="8" s="1"/>
  <c r="AHK9" i="8"/>
  <c r="AHS9" i="8" s="1"/>
  <c r="AHJ9" i="8"/>
  <c r="AHR9" i="8" s="1"/>
  <c r="AHI9" i="8"/>
  <c r="AHQ9" i="8" s="1"/>
  <c r="AHH9" i="8"/>
  <c r="AHP9" i="8" s="1"/>
  <c r="AHG9" i="8"/>
  <c r="AHO9" i="8" s="1"/>
  <c r="AHF9" i="8"/>
  <c r="AHN9" i="8" s="1"/>
  <c r="AHD9" i="8"/>
  <c r="AHC9" i="8"/>
  <c r="AHB9" i="8"/>
  <c r="AHA9" i="8"/>
  <c r="AGZ9" i="8"/>
  <c r="AGY9" i="8"/>
  <c r="AGX9" i="8"/>
  <c r="AGV9" i="8"/>
  <c r="AGU9" i="8"/>
  <c r="AGT9" i="8"/>
  <c r="AGS9" i="8"/>
  <c r="AGR9" i="8"/>
  <c r="AGQ9" i="8"/>
  <c r="AGP9" i="8"/>
  <c r="AGF9" i="8"/>
  <c r="AGN9" i="8" s="1"/>
  <c r="AGE9" i="8"/>
  <c r="AGM9" i="8" s="1"/>
  <c r="AGD9" i="8"/>
  <c r="AGL9" i="8" s="1"/>
  <c r="AGC9" i="8"/>
  <c r="AGK9" i="8" s="1"/>
  <c r="AGB9" i="8"/>
  <c r="AGJ9" i="8" s="1"/>
  <c r="AGA9" i="8"/>
  <c r="AGI9" i="8" s="1"/>
  <c r="AFZ9" i="8"/>
  <c r="AGH9" i="8" s="1"/>
  <c r="AFX9" i="8"/>
  <c r="AFW9" i="8"/>
  <c r="AFV9" i="8"/>
  <c r="AFU9" i="8"/>
  <c r="AFT9" i="8"/>
  <c r="AFS9" i="8"/>
  <c r="AFR9" i="8"/>
  <c r="AFP9" i="8"/>
  <c r="AFO9" i="8"/>
  <c r="AFN9" i="8"/>
  <c r="AFM9" i="8"/>
  <c r="AFL9" i="8"/>
  <c r="AFK9" i="8"/>
  <c r="AFJ9" i="8"/>
  <c r="YB9" i="8"/>
  <c r="ALO9" i="8" s="1"/>
  <c r="YA9" i="8"/>
  <c r="ALN9" i="8" s="1"/>
  <c r="XZ9" i="8"/>
  <c r="ALM9" i="8" s="1"/>
  <c r="XY9" i="8"/>
  <c r="ALL9" i="8" s="1"/>
  <c r="XX9" i="8"/>
  <c r="ALK9" i="8" s="1"/>
  <c r="XW9" i="8"/>
  <c r="ALJ9" i="8" s="1"/>
  <c r="XV9" i="8"/>
  <c r="ALI9" i="8" s="1"/>
  <c r="W9" i="8"/>
  <c r="AQK8" i="8"/>
  <c r="AQS8" i="8" s="1"/>
  <c r="AQJ8" i="8"/>
  <c r="AQR8" i="8" s="1"/>
  <c r="AQI8" i="8"/>
  <c r="AQQ8" i="8" s="1"/>
  <c r="AQH8" i="8"/>
  <c r="AQP8" i="8" s="1"/>
  <c r="AQG8" i="8"/>
  <c r="AQO8" i="8" s="1"/>
  <c r="AQF8" i="8"/>
  <c r="AQN8" i="8" s="1"/>
  <c r="AQE8" i="8"/>
  <c r="AQM8" i="8" s="1"/>
  <c r="ANO8" i="8"/>
  <c r="ARA8" i="8" s="1"/>
  <c r="ANN8" i="8"/>
  <c r="AQZ8" i="8" s="1"/>
  <c r="ANM8" i="8"/>
  <c r="AQY8" i="8" s="1"/>
  <c r="ANL8" i="8"/>
  <c r="AQX8" i="8" s="1"/>
  <c r="ANK8" i="8"/>
  <c r="AQW8" i="8" s="1"/>
  <c r="ANJ8" i="8"/>
  <c r="AQV8" i="8" s="1"/>
  <c r="ANI8" i="8"/>
  <c r="AQU8" i="8" s="1"/>
  <c r="AME8" i="8"/>
  <c r="AMD8" i="8"/>
  <c r="AMC8" i="8"/>
  <c r="AMB8" i="8"/>
  <c r="AMA8" i="8"/>
  <c r="ALZ8" i="8"/>
  <c r="ALY8" i="8"/>
  <c r="ALG8" i="8"/>
  <c r="ALW8" i="8" s="1"/>
  <c r="ALF8" i="8"/>
  <c r="ALV8" i="8" s="1"/>
  <c r="ALE8" i="8"/>
  <c r="ALU8" i="8" s="1"/>
  <c r="ALD8" i="8"/>
  <c r="ALT8" i="8" s="1"/>
  <c r="ALC8" i="8"/>
  <c r="ALS8" i="8" s="1"/>
  <c r="ALB8" i="8"/>
  <c r="ALR8" i="8" s="1"/>
  <c r="ALA8" i="8"/>
  <c r="ALQ8" i="8" s="1"/>
  <c r="AKY8" i="8"/>
  <c r="AKX8" i="8"/>
  <c r="AKW8" i="8"/>
  <c r="AKV8" i="8"/>
  <c r="AKU8" i="8"/>
  <c r="AKT8" i="8"/>
  <c r="AKS8" i="8"/>
  <c r="AKQ8" i="8"/>
  <c r="AKP8" i="8"/>
  <c r="AKO8" i="8"/>
  <c r="AKN8" i="8"/>
  <c r="AKM8" i="8"/>
  <c r="AKL8" i="8"/>
  <c r="AKK8" i="8"/>
  <c r="AJP8" i="8"/>
  <c r="AJO8" i="8"/>
  <c r="AJN8" i="8"/>
  <c r="AJM8" i="8"/>
  <c r="AJL8" i="8"/>
  <c r="AJK8" i="8"/>
  <c r="AJJ8" i="8"/>
  <c r="AJH8" i="8"/>
  <c r="AJG8" i="8"/>
  <c r="AJF8" i="8"/>
  <c r="AJE8" i="8"/>
  <c r="AJD8" i="8"/>
  <c r="AJC8" i="8"/>
  <c r="AJB8" i="8"/>
  <c r="AIZ8" i="8"/>
  <c r="AIY8" i="8"/>
  <c r="AIX8" i="8"/>
  <c r="AIW8" i="8"/>
  <c r="AIV8" i="8"/>
  <c r="AIU8" i="8"/>
  <c r="AIT8" i="8"/>
  <c r="AIJ8" i="8"/>
  <c r="AIR8" i="8" s="1"/>
  <c r="AII8" i="8"/>
  <c r="AIQ8" i="8" s="1"/>
  <c r="AIH8" i="8"/>
  <c r="AIP8" i="8" s="1"/>
  <c r="AIG8" i="8"/>
  <c r="AIO8" i="8" s="1"/>
  <c r="AIF8" i="8"/>
  <c r="AIN8" i="8" s="1"/>
  <c r="AIE8" i="8"/>
  <c r="AIM8" i="8" s="1"/>
  <c r="AID8" i="8"/>
  <c r="AIL8" i="8" s="1"/>
  <c r="AIB8" i="8"/>
  <c r="AIA8" i="8"/>
  <c r="AHZ8" i="8"/>
  <c r="AHY8" i="8"/>
  <c r="AHX8" i="8"/>
  <c r="AHW8" i="8"/>
  <c r="AHV8" i="8"/>
  <c r="AHL8" i="8"/>
  <c r="AHT8" i="8" s="1"/>
  <c r="AHK8" i="8"/>
  <c r="AHS8" i="8" s="1"/>
  <c r="AHJ8" i="8"/>
  <c r="AHR8" i="8" s="1"/>
  <c r="AHI8" i="8"/>
  <c r="AHQ8" i="8" s="1"/>
  <c r="AHH8" i="8"/>
  <c r="AHP8" i="8" s="1"/>
  <c r="AHG8" i="8"/>
  <c r="AHO8" i="8" s="1"/>
  <c r="AHF8" i="8"/>
  <c r="AHN8" i="8" s="1"/>
  <c r="AHD8" i="8"/>
  <c r="AHC8" i="8"/>
  <c r="AHB8" i="8"/>
  <c r="AHA8" i="8"/>
  <c r="AGZ8" i="8"/>
  <c r="AGY8" i="8"/>
  <c r="AGX8" i="8"/>
  <c r="AGV8" i="8"/>
  <c r="AGU8" i="8"/>
  <c r="AGT8" i="8"/>
  <c r="AGS8" i="8"/>
  <c r="AGR8" i="8"/>
  <c r="AGQ8" i="8"/>
  <c r="AGP8" i="8"/>
  <c r="AGF8" i="8"/>
  <c r="AGN8" i="8" s="1"/>
  <c r="AGE8" i="8"/>
  <c r="AGM8" i="8" s="1"/>
  <c r="AGD8" i="8"/>
  <c r="AGL8" i="8" s="1"/>
  <c r="AGC8" i="8"/>
  <c r="AGK8" i="8" s="1"/>
  <c r="AGB8" i="8"/>
  <c r="AGJ8" i="8" s="1"/>
  <c r="AGA8" i="8"/>
  <c r="AGI8" i="8" s="1"/>
  <c r="AFZ8" i="8"/>
  <c r="AGH8" i="8" s="1"/>
  <c r="AFX8" i="8"/>
  <c r="AFW8" i="8"/>
  <c r="AFV8" i="8"/>
  <c r="AFU8" i="8"/>
  <c r="AFT8" i="8"/>
  <c r="AFS8" i="8"/>
  <c r="AFR8" i="8"/>
  <c r="AFP8" i="8"/>
  <c r="AFO8" i="8"/>
  <c r="AFN8" i="8"/>
  <c r="AFM8" i="8"/>
  <c r="AFL8" i="8"/>
  <c r="AFK8" i="8"/>
  <c r="AFJ8" i="8"/>
  <c r="YB8" i="8"/>
  <c r="ALO8" i="8" s="1"/>
  <c r="YA8" i="8"/>
  <c r="ALN8" i="8" s="1"/>
  <c r="XZ8" i="8"/>
  <c r="ALM8" i="8" s="1"/>
  <c r="XY8" i="8"/>
  <c r="ALL8" i="8" s="1"/>
  <c r="XX8" i="8"/>
  <c r="ALK8" i="8" s="1"/>
  <c r="XW8" i="8"/>
  <c r="ALJ8" i="8" s="1"/>
  <c r="XV8" i="8"/>
  <c r="ALI8" i="8" s="1"/>
  <c r="W8" i="8"/>
  <c r="AQK7" i="8"/>
  <c r="AQS7" i="8" s="1"/>
  <c r="AQJ7" i="8"/>
  <c r="AQR7" i="8" s="1"/>
  <c r="AQI7" i="8"/>
  <c r="AQQ7" i="8" s="1"/>
  <c r="AQH7" i="8"/>
  <c r="AQP7" i="8" s="1"/>
  <c r="AQG7" i="8"/>
  <c r="AQO7" i="8" s="1"/>
  <c r="AQF7" i="8"/>
  <c r="AQN7" i="8" s="1"/>
  <c r="AQE7" i="8"/>
  <c r="AQM7" i="8" s="1"/>
  <c r="ANO7" i="8"/>
  <c r="ARA7" i="8" s="1"/>
  <c r="ANN7" i="8"/>
  <c r="AQZ7" i="8" s="1"/>
  <c r="ANM7" i="8"/>
  <c r="AQY7" i="8" s="1"/>
  <c r="ANL7" i="8"/>
  <c r="AQX7" i="8" s="1"/>
  <c r="ANK7" i="8"/>
  <c r="AQW7" i="8" s="1"/>
  <c r="ANJ7" i="8"/>
  <c r="AQV7" i="8" s="1"/>
  <c r="ANI7" i="8"/>
  <c r="AQU7" i="8" s="1"/>
  <c r="AME7" i="8"/>
  <c r="AMD7" i="8"/>
  <c r="AMC7" i="8"/>
  <c r="AMB7" i="8"/>
  <c r="AMA7" i="8"/>
  <c r="ALZ7" i="8"/>
  <c r="ALY7" i="8"/>
  <c r="ALG7" i="8"/>
  <c r="ALW7" i="8" s="1"/>
  <c r="ALF7" i="8"/>
  <c r="ALV7" i="8" s="1"/>
  <c r="ALE7" i="8"/>
  <c r="ALU7" i="8" s="1"/>
  <c r="ALD7" i="8"/>
  <c r="ALT7" i="8" s="1"/>
  <c r="ALC7" i="8"/>
  <c r="ALS7" i="8" s="1"/>
  <c r="ALB7" i="8"/>
  <c r="ALR7" i="8" s="1"/>
  <c r="ALA7" i="8"/>
  <c r="ALQ7" i="8" s="1"/>
  <c r="AKY7" i="8"/>
  <c r="AKX7" i="8"/>
  <c r="AKW7" i="8"/>
  <c r="AKV7" i="8"/>
  <c r="AKU7" i="8"/>
  <c r="AKT7" i="8"/>
  <c r="AKS7" i="8"/>
  <c r="AKQ7" i="8"/>
  <c r="AKP7" i="8"/>
  <c r="AKO7" i="8"/>
  <c r="AKN7" i="8"/>
  <c r="AKM7" i="8"/>
  <c r="AKL7" i="8"/>
  <c r="AKK7" i="8"/>
  <c r="AJP7" i="8"/>
  <c r="AJO7" i="8"/>
  <c r="AJN7" i="8"/>
  <c r="AJM7" i="8"/>
  <c r="AJL7" i="8"/>
  <c r="AJK7" i="8"/>
  <c r="AJJ7" i="8"/>
  <c r="AJH7" i="8"/>
  <c r="AJG7" i="8"/>
  <c r="AJF7" i="8"/>
  <c r="AJE7" i="8"/>
  <c r="AJD7" i="8"/>
  <c r="AJC7" i="8"/>
  <c r="AJB7" i="8"/>
  <c r="AIZ7" i="8"/>
  <c r="AIY7" i="8"/>
  <c r="AIX7" i="8"/>
  <c r="AIW7" i="8"/>
  <c r="AIV7" i="8"/>
  <c r="AIU7" i="8"/>
  <c r="AIT7" i="8"/>
  <c r="AIJ7" i="8"/>
  <c r="AIR7" i="8" s="1"/>
  <c r="AII7" i="8"/>
  <c r="AIQ7" i="8" s="1"/>
  <c r="AIH7" i="8"/>
  <c r="AIP7" i="8" s="1"/>
  <c r="AIG7" i="8"/>
  <c r="AIO7" i="8" s="1"/>
  <c r="AIF7" i="8"/>
  <c r="AIN7" i="8" s="1"/>
  <c r="AIE7" i="8"/>
  <c r="AIM7" i="8" s="1"/>
  <c r="AID7" i="8"/>
  <c r="AIL7" i="8" s="1"/>
  <c r="AIB7" i="8"/>
  <c r="AIA7" i="8"/>
  <c r="AHZ7" i="8"/>
  <c r="AHY7" i="8"/>
  <c r="AHX7" i="8"/>
  <c r="AHW7" i="8"/>
  <c r="AHV7" i="8"/>
  <c r="AHL7" i="8"/>
  <c r="AHT7" i="8" s="1"/>
  <c r="AHK7" i="8"/>
  <c r="AHS7" i="8" s="1"/>
  <c r="AHJ7" i="8"/>
  <c r="AHR7" i="8" s="1"/>
  <c r="AHI7" i="8"/>
  <c r="AHQ7" i="8" s="1"/>
  <c r="AHH7" i="8"/>
  <c r="AHP7" i="8" s="1"/>
  <c r="AHG7" i="8"/>
  <c r="AHO7" i="8" s="1"/>
  <c r="AHF7" i="8"/>
  <c r="AHN7" i="8" s="1"/>
  <c r="AHD7" i="8"/>
  <c r="AHC7" i="8"/>
  <c r="AHB7" i="8"/>
  <c r="AHA7" i="8"/>
  <c r="AGZ7" i="8"/>
  <c r="AGY7" i="8"/>
  <c r="AGX7" i="8"/>
  <c r="AGV7" i="8"/>
  <c r="AGU7" i="8"/>
  <c r="AGT7" i="8"/>
  <c r="AGS7" i="8"/>
  <c r="AGR7" i="8"/>
  <c r="AGQ7" i="8"/>
  <c r="AGP7" i="8"/>
  <c r="AGF7" i="8"/>
  <c r="AGN7" i="8" s="1"/>
  <c r="AGE7" i="8"/>
  <c r="AGM7" i="8" s="1"/>
  <c r="AGD7" i="8"/>
  <c r="AGL7" i="8" s="1"/>
  <c r="AGC7" i="8"/>
  <c r="AGK7" i="8" s="1"/>
  <c r="AGB7" i="8"/>
  <c r="AGJ7" i="8" s="1"/>
  <c r="AGA7" i="8"/>
  <c r="AGI7" i="8" s="1"/>
  <c r="AFZ7" i="8"/>
  <c r="AGH7" i="8" s="1"/>
  <c r="AFX7" i="8"/>
  <c r="AFW7" i="8"/>
  <c r="AFV7" i="8"/>
  <c r="AFU7" i="8"/>
  <c r="AFT7" i="8"/>
  <c r="AFS7" i="8"/>
  <c r="AFR7" i="8"/>
  <c r="AFP7" i="8"/>
  <c r="AFO7" i="8"/>
  <c r="AFN7" i="8"/>
  <c r="AFM7" i="8"/>
  <c r="AFL7" i="8"/>
  <c r="AFK7" i="8"/>
  <c r="AFJ7" i="8"/>
  <c r="YB7" i="8"/>
  <c r="ALO7" i="8" s="1"/>
  <c r="YA7" i="8"/>
  <c r="ALN7" i="8" s="1"/>
  <c r="XZ7" i="8"/>
  <c r="ALM7" i="8" s="1"/>
  <c r="XY7" i="8"/>
  <c r="ALL7" i="8" s="1"/>
  <c r="XX7" i="8"/>
  <c r="ALK7" i="8" s="1"/>
  <c r="XW7" i="8"/>
  <c r="ALJ7" i="8" s="1"/>
  <c r="XV7" i="8"/>
  <c r="ALI7" i="8" s="1"/>
  <c r="W7" i="8"/>
  <c r="AQK6" i="8"/>
  <c r="AQS6" i="8" s="1"/>
  <c r="AQJ6" i="8"/>
  <c r="AQR6" i="8" s="1"/>
  <c r="AQI6" i="8"/>
  <c r="AQQ6" i="8" s="1"/>
  <c r="AQH6" i="8"/>
  <c r="AQP6" i="8" s="1"/>
  <c r="AQG6" i="8"/>
  <c r="AQO6" i="8" s="1"/>
  <c r="AQF6" i="8"/>
  <c r="AQN6" i="8" s="1"/>
  <c r="AQE6" i="8"/>
  <c r="AQM6" i="8" s="1"/>
  <c r="ANO6" i="8"/>
  <c r="ARA6" i="8" s="1"/>
  <c r="ANN6" i="8"/>
  <c r="AQZ6" i="8" s="1"/>
  <c r="ANM6" i="8"/>
  <c r="AQY6" i="8" s="1"/>
  <c r="ANL6" i="8"/>
  <c r="AQX6" i="8" s="1"/>
  <c r="ANK6" i="8"/>
  <c r="AQW6" i="8" s="1"/>
  <c r="ANJ6" i="8"/>
  <c r="AQV6" i="8" s="1"/>
  <c r="ANI6" i="8"/>
  <c r="AQU6" i="8" s="1"/>
  <c r="AME6" i="8"/>
  <c r="AMD6" i="8"/>
  <c r="AMC6" i="8"/>
  <c r="AMB6" i="8"/>
  <c r="AMA6" i="8"/>
  <c r="ALZ6" i="8"/>
  <c r="ALY6" i="8"/>
  <c r="ALG6" i="8"/>
  <c r="ALW6" i="8" s="1"/>
  <c r="ALF6" i="8"/>
  <c r="ALV6" i="8" s="1"/>
  <c r="ALE6" i="8"/>
  <c r="ALU6" i="8" s="1"/>
  <c r="ALD6" i="8"/>
  <c r="ALT6" i="8" s="1"/>
  <c r="ALC6" i="8"/>
  <c r="ALS6" i="8" s="1"/>
  <c r="ALB6" i="8"/>
  <c r="ALR6" i="8" s="1"/>
  <c r="ALA6" i="8"/>
  <c r="ALQ6" i="8" s="1"/>
  <c r="AKY6" i="8"/>
  <c r="AKX6" i="8"/>
  <c r="AKW6" i="8"/>
  <c r="AKV6" i="8"/>
  <c r="AKU6" i="8"/>
  <c r="AKT6" i="8"/>
  <c r="AKS6" i="8"/>
  <c r="AKQ6" i="8"/>
  <c r="AKP6" i="8"/>
  <c r="AKO6" i="8"/>
  <c r="AKN6" i="8"/>
  <c r="AKM6" i="8"/>
  <c r="AKL6" i="8"/>
  <c r="AKK6" i="8"/>
  <c r="AJP6" i="8"/>
  <c r="AJO6" i="8"/>
  <c r="AJN6" i="8"/>
  <c r="AJM6" i="8"/>
  <c r="AJL6" i="8"/>
  <c r="AJK6" i="8"/>
  <c r="AJJ6" i="8"/>
  <c r="AJH6" i="8"/>
  <c r="AJG6" i="8"/>
  <c r="AJF6" i="8"/>
  <c r="AJE6" i="8"/>
  <c r="AJD6" i="8"/>
  <c r="AJC6" i="8"/>
  <c r="AJB6" i="8"/>
  <c r="AIZ6" i="8"/>
  <c r="AIY6" i="8"/>
  <c r="AIX6" i="8"/>
  <c r="AIW6" i="8"/>
  <c r="AIV6" i="8"/>
  <c r="AIU6" i="8"/>
  <c r="AIT6" i="8"/>
  <c r="AIJ6" i="8"/>
  <c r="AIR6" i="8" s="1"/>
  <c r="AII6" i="8"/>
  <c r="AIQ6" i="8" s="1"/>
  <c r="AIH6" i="8"/>
  <c r="AIP6" i="8" s="1"/>
  <c r="AIG6" i="8"/>
  <c r="AIO6" i="8" s="1"/>
  <c r="AIF6" i="8"/>
  <c r="AIN6" i="8" s="1"/>
  <c r="AIE6" i="8"/>
  <c r="AIM6" i="8" s="1"/>
  <c r="AID6" i="8"/>
  <c r="AIL6" i="8" s="1"/>
  <c r="AIB6" i="8"/>
  <c r="AIA6" i="8"/>
  <c r="AHZ6" i="8"/>
  <c r="AHY6" i="8"/>
  <c r="AHX6" i="8"/>
  <c r="AHW6" i="8"/>
  <c r="AHV6" i="8"/>
  <c r="AHL6" i="8"/>
  <c r="AHT6" i="8" s="1"/>
  <c r="AHK6" i="8"/>
  <c r="AHS6" i="8" s="1"/>
  <c r="AHJ6" i="8"/>
  <c r="AHR6" i="8" s="1"/>
  <c r="AHI6" i="8"/>
  <c r="AHQ6" i="8" s="1"/>
  <c r="AHH6" i="8"/>
  <c r="AHP6" i="8" s="1"/>
  <c r="AHG6" i="8"/>
  <c r="AHO6" i="8" s="1"/>
  <c r="AHF6" i="8"/>
  <c r="AHN6" i="8" s="1"/>
  <c r="AHD6" i="8"/>
  <c r="AHC6" i="8"/>
  <c r="AHB6" i="8"/>
  <c r="AHA6" i="8"/>
  <c r="AGZ6" i="8"/>
  <c r="AGY6" i="8"/>
  <c r="AGX6" i="8"/>
  <c r="AGV6" i="8"/>
  <c r="AGU6" i="8"/>
  <c r="AGT6" i="8"/>
  <c r="AGS6" i="8"/>
  <c r="AGR6" i="8"/>
  <c r="AGQ6" i="8"/>
  <c r="AGP6" i="8"/>
  <c r="AGF6" i="8"/>
  <c r="AGN6" i="8" s="1"/>
  <c r="AGE6" i="8"/>
  <c r="AGM6" i="8" s="1"/>
  <c r="AGD6" i="8"/>
  <c r="AGL6" i="8" s="1"/>
  <c r="AGC6" i="8"/>
  <c r="AGK6" i="8" s="1"/>
  <c r="AGB6" i="8"/>
  <c r="AGJ6" i="8" s="1"/>
  <c r="AGA6" i="8"/>
  <c r="AGI6" i="8" s="1"/>
  <c r="AFZ6" i="8"/>
  <c r="AGH6" i="8" s="1"/>
  <c r="AFX6" i="8"/>
  <c r="AFW6" i="8"/>
  <c r="AFV6" i="8"/>
  <c r="AFU6" i="8"/>
  <c r="AFT6" i="8"/>
  <c r="AFS6" i="8"/>
  <c r="AFR6" i="8"/>
  <c r="AFP6" i="8"/>
  <c r="AFO6" i="8"/>
  <c r="AFN6" i="8"/>
  <c r="AFM6" i="8"/>
  <c r="AFL6" i="8"/>
  <c r="AFK6" i="8"/>
  <c r="AFJ6" i="8"/>
  <c r="YB6" i="8"/>
  <c r="ALO6" i="8" s="1"/>
  <c r="YA6" i="8"/>
  <c r="ALN6" i="8" s="1"/>
  <c r="XZ6" i="8"/>
  <c r="ALM6" i="8" s="1"/>
  <c r="XY6" i="8"/>
  <c r="ALL6" i="8" s="1"/>
  <c r="XX6" i="8"/>
  <c r="ALK6" i="8" s="1"/>
  <c r="XW6" i="8"/>
  <c r="ALJ6" i="8" s="1"/>
  <c r="XV6" i="8"/>
  <c r="ALI6" i="8" s="1"/>
  <c r="W6" i="8"/>
  <c r="AQK5" i="8"/>
  <c r="AQS5" i="8" s="1"/>
  <c r="AQJ5" i="8"/>
  <c r="AQR5" i="8" s="1"/>
  <c r="AQI5" i="8"/>
  <c r="AQQ5" i="8" s="1"/>
  <c r="AQH5" i="8"/>
  <c r="AQP5" i="8" s="1"/>
  <c r="AQG5" i="8"/>
  <c r="AQO5" i="8" s="1"/>
  <c r="AQF5" i="8"/>
  <c r="AQN5" i="8" s="1"/>
  <c r="AQE5" i="8"/>
  <c r="AQM5" i="8" s="1"/>
  <c r="ANO5" i="8"/>
  <c r="ARA5" i="8" s="1"/>
  <c r="ANN5" i="8"/>
  <c r="AQZ5" i="8" s="1"/>
  <c r="ANM5" i="8"/>
  <c r="AQY5" i="8" s="1"/>
  <c r="ANL5" i="8"/>
  <c r="AQX5" i="8" s="1"/>
  <c r="ANK5" i="8"/>
  <c r="AQW5" i="8" s="1"/>
  <c r="ANJ5" i="8"/>
  <c r="AQV5" i="8" s="1"/>
  <c r="ANI5" i="8"/>
  <c r="AQU5" i="8" s="1"/>
  <c r="AME5" i="8"/>
  <c r="AMD5" i="8"/>
  <c r="AMC5" i="8"/>
  <c r="AMB5" i="8"/>
  <c r="AMA5" i="8"/>
  <c r="ALZ5" i="8"/>
  <c r="ALY5" i="8"/>
  <c r="ALG5" i="8"/>
  <c r="ALW5" i="8" s="1"/>
  <c r="ALF5" i="8"/>
  <c r="ALV5" i="8" s="1"/>
  <c r="ALE5" i="8"/>
  <c r="ALU5" i="8" s="1"/>
  <c r="ALD5" i="8"/>
  <c r="ALT5" i="8" s="1"/>
  <c r="ALC5" i="8"/>
  <c r="ALS5" i="8" s="1"/>
  <c r="ALB5" i="8"/>
  <c r="ALR5" i="8" s="1"/>
  <c r="ALA5" i="8"/>
  <c r="ALQ5" i="8" s="1"/>
  <c r="AKY5" i="8"/>
  <c r="AKX5" i="8"/>
  <c r="AKW5" i="8"/>
  <c r="AKV5" i="8"/>
  <c r="AKU5" i="8"/>
  <c r="AKT5" i="8"/>
  <c r="AKS5" i="8"/>
  <c r="AKQ5" i="8"/>
  <c r="AKP5" i="8"/>
  <c r="AKO5" i="8"/>
  <c r="AKN5" i="8"/>
  <c r="AKM5" i="8"/>
  <c r="AKL5" i="8"/>
  <c r="AKK5" i="8"/>
  <c r="AJP5" i="8"/>
  <c r="AJO5" i="8"/>
  <c r="AJN5" i="8"/>
  <c r="AJM5" i="8"/>
  <c r="AJL5" i="8"/>
  <c r="AJK5" i="8"/>
  <c r="AJJ5" i="8"/>
  <c r="AJH5" i="8"/>
  <c r="AJG5" i="8"/>
  <c r="AJF5" i="8"/>
  <c r="AJE5" i="8"/>
  <c r="AJD5" i="8"/>
  <c r="AJC5" i="8"/>
  <c r="AJB5" i="8"/>
  <c r="AIZ5" i="8"/>
  <c r="AIY5" i="8"/>
  <c r="AIX5" i="8"/>
  <c r="AIW5" i="8"/>
  <c r="AIV5" i="8"/>
  <c r="AIU5" i="8"/>
  <c r="AIT5" i="8"/>
  <c r="AIJ5" i="8"/>
  <c r="AIR5" i="8" s="1"/>
  <c r="AII5" i="8"/>
  <c r="AIQ5" i="8" s="1"/>
  <c r="AIH5" i="8"/>
  <c r="AIP5" i="8" s="1"/>
  <c r="AIG5" i="8"/>
  <c r="AIO5" i="8" s="1"/>
  <c r="AIF5" i="8"/>
  <c r="AIN5" i="8" s="1"/>
  <c r="AIE5" i="8"/>
  <c r="AIM5" i="8" s="1"/>
  <c r="AID5" i="8"/>
  <c r="AIL5" i="8" s="1"/>
  <c r="AIB5" i="8"/>
  <c r="AIA5" i="8"/>
  <c r="AHZ5" i="8"/>
  <c r="AHY5" i="8"/>
  <c r="AHX5" i="8"/>
  <c r="AHW5" i="8"/>
  <c r="AHV5" i="8"/>
  <c r="AHL5" i="8"/>
  <c r="AHT5" i="8" s="1"/>
  <c r="AHK5" i="8"/>
  <c r="AHS5" i="8" s="1"/>
  <c r="AHJ5" i="8"/>
  <c r="AHR5" i="8" s="1"/>
  <c r="AHI5" i="8"/>
  <c r="AHQ5" i="8" s="1"/>
  <c r="AHH5" i="8"/>
  <c r="AHP5" i="8" s="1"/>
  <c r="AHG5" i="8"/>
  <c r="AHO5" i="8" s="1"/>
  <c r="AHF5" i="8"/>
  <c r="AHN5" i="8" s="1"/>
  <c r="AHD5" i="8"/>
  <c r="AHC5" i="8"/>
  <c r="AHB5" i="8"/>
  <c r="AHA5" i="8"/>
  <c r="AGZ5" i="8"/>
  <c r="AGY5" i="8"/>
  <c r="AGX5" i="8"/>
  <c r="AGV5" i="8"/>
  <c r="AGU5" i="8"/>
  <c r="AGT5" i="8"/>
  <c r="AGS5" i="8"/>
  <c r="AGR5" i="8"/>
  <c r="AGQ5" i="8"/>
  <c r="AGP5" i="8"/>
  <c r="AGF5" i="8"/>
  <c r="AGN5" i="8" s="1"/>
  <c r="AGE5" i="8"/>
  <c r="AGM5" i="8" s="1"/>
  <c r="AGD5" i="8"/>
  <c r="AGL5" i="8" s="1"/>
  <c r="AGC5" i="8"/>
  <c r="AGK5" i="8" s="1"/>
  <c r="AGB5" i="8"/>
  <c r="AGJ5" i="8" s="1"/>
  <c r="AGA5" i="8"/>
  <c r="AGI5" i="8" s="1"/>
  <c r="AFZ5" i="8"/>
  <c r="AGH5" i="8" s="1"/>
  <c r="AFX5" i="8"/>
  <c r="AFW5" i="8"/>
  <c r="AFV5" i="8"/>
  <c r="AFU5" i="8"/>
  <c r="AFT5" i="8"/>
  <c r="AFS5" i="8"/>
  <c r="AFR5" i="8"/>
  <c r="AFP5" i="8"/>
  <c r="AFO5" i="8"/>
  <c r="AFN5" i="8"/>
  <c r="AFM5" i="8"/>
  <c r="AFL5" i="8"/>
  <c r="AFK5" i="8"/>
  <c r="AFJ5" i="8"/>
  <c r="YB5" i="8"/>
  <c r="ALO5" i="8" s="1"/>
  <c r="YA5" i="8"/>
  <c r="ALN5" i="8" s="1"/>
  <c r="XZ5" i="8"/>
  <c r="ALM5" i="8" s="1"/>
  <c r="XY5" i="8"/>
  <c r="ALL5" i="8" s="1"/>
  <c r="XX5" i="8"/>
  <c r="ALK5" i="8" s="1"/>
  <c r="XW5" i="8"/>
  <c r="ALJ5" i="8" s="1"/>
  <c r="XV5" i="8"/>
  <c r="ALI5" i="8" s="1"/>
  <c r="W5" i="8"/>
  <c r="AQK4" i="8"/>
  <c r="AQS4" i="8" s="1"/>
  <c r="AQJ4" i="8"/>
  <c r="AQR4" i="8" s="1"/>
  <c r="AQI4" i="8"/>
  <c r="AQQ4" i="8" s="1"/>
  <c r="AQH4" i="8"/>
  <c r="AQP4" i="8" s="1"/>
  <c r="AQG4" i="8"/>
  <c r="AQO4" i="8" s="1"/>
  <c r="AQF4" i="8"/>
  <c r="AQN4" i="8" s="1"/>
  <c r="AQE4" i="8"/>
  <c r="AQM4" i="8" s="1"/>
  <c r="ANO4" i="8"/>
  <c r="ARA4" i="8" s="1"/>
  <c r="ANN4" i="8"/>
  <c r="AQZ4" i="8" s="1"/>
  <c r="ANM4" i="8"/>
  <c r="AQY4" i="8" s="1"/>
  <c r="ANL4" i="8"/>
  <c r="AQX4" i="8" s="1"/>
  <c r="ANK4" i="8"/>
  <c r="AQW4" i="8" s="1"/>
  <c r="ANJ4" i="8"/>
  <c r="AQV4" i="8" s="1"/>
  <c r="ANI4" i="8"/>
  <c r="AQU4" i="8" s="1"/>
  <c r="AME4" i="8"/>
  <c r="AMD4" i="8"/>
  <c r="AMC4" i="8"/>
  <c r="AMB4" i="8"/>
  <c r="AMA4" i="8"/>
  <c r="ALZ4" i="8"/>
  <c r="ALY4" i="8"/>
  <c r="ALG4" i="8"/>
  <c r="ALW4" i="8" s="1"/>
  <c r="ALF4" i="8"/>
  <c r="ALV4" i="8" s="1"/>
  <c r="ALE4" i="8"/>
  <c r="ALU4" i="8" s="1"/>
  <c r="ALD4" i="8"/>
  <c r="ALT4" i="8" s="1"/>
  <c r="ALC4" i="8"/>
  <c r="ALS4" i="8" s="1"/>
  <c r="ALB4" i="8"/>
  <c r="ALR4" i="8" s="1"/>
  <c r="ALA4" i="8"/>
  <c r="ALQ4" i="8" s="1"/>
  <c r="AKY4" i="8"/>
  <c r="AKX4" i="8"/>
  <c r="AKW4" i="8"/>
  <c r="AKV4" i="8"/>
  <c r="AKU4" i="8"/>
  <c r="AKT4" i="8"/>
  <c r="AKS4" i="8"/>
  <c r="AKQ4" i="8"/>
  <c r="AKP4" i="8"/>
  <c r="AKO4" i="8"/>
  <c r="AKN4" i="8"/>
  <c r="AKM4" i="8"/>
  <c r="AKL4" i="8"/>
  <c r="AKK4" i="8"/>
  <c r="AJP4" i="8"/>
  <c r="AJO4" i="8"/>
  <c r="AJN4" i="8"/>
  <c r="AJM4" i="8"/>
  <c r="AJL4" i="8"/>
  <c r="AJK4" i="8"/>
  <c r="AJJ4" i="8"/>
  <c r="AJH4" i="8"/>
  <c r="AJG4" i="8"/>
  <c r="AJF4" i="8"/>
  <c r="AJE4" i="8"/>
  <c r="AJD4" i="8"/>
  <c r="AJC4" i="8"/>
  <c r="AJB4" i="8"/>
  <c r="AIZ4" i="8"/>
  <c r="AIY4" i="8"/>
  <c r="AIX4" i="8"/>
  <c r="AIW4" i="8"/>
  <c r="AIV4" i="8"/>
  <c r="AIU4" i="8"/>
  <c r="AIT4" i="8"/>
  <c r="AIJ4" i="8"/>
  <c r="AIR4" i="8" s="1"/>
  <c r="AII4" i="8"/>
  <c r="AIQ4" i="8" s="1"/>
  <c r="AIH4" i="8"/>
  <c r="AIP4" i="8" s="1"/>
  <c r="AIG4" i="8"/>
  <c r="AIO4" i="8" s="1"/>
  <c r="AIF4" i="8"/>
  <c r="AIN4" i="8" s="1"/>
  <c r="AIE4" i="8"/>
  <c r="AIM4" i="8" s="1"/>
  <c r="AID4" i="8"/>
  <c r="AIL4" i="8" s="1"/>
  <c r="AIB4" i="8"/>
  <c r="AIA4" i="8"/>
  <c r="AHZ4" i="8"/>
  <c r="AHY4" i="8"/>
  <c r="AHX4" i="8"/>
  <c r="AHW4" i="8"/>
  <c r="AHV4" i="8"/>
  <c r="AHL4" i="8"/>
  <c r="AHT4" i="8" s="1"/>
  <c r="AHK4" i="8"/>
  <c r="AHS4" i="8" s="1"/>
  <c r="AHJ4" i="8"/>
  <c r="AHR4" i="8" s="1"/>
  <c r="AHI4" i="8"/>
  <c r="AHQ4" i="8" s="1"/>
  <c r="AHH4" i="8"/>
  <c r="AHP4" i="8" s="1"/>
  <c r="AHG4" i="8"/>
  <c r="AHO4" i="8" s="1"/>
  <c r="AHF4" i="8"/>
  <c r="AHN4" i="8" s="1"/>
  <c r="AHD4" i="8"/>
  <c r="AHC4" i="8"/>
  <c r="AHB4" i="8"/>
  <c r="AHA4" i="8"/>
  <c r="AGZ4" i="8"/>
  <c r="AGY4" i="8"/>
  <c r="AGX4" i="8"/>
  <c r="AGV4" i="8"/>
  <c r="AGU4" i="8"/>
  <c r="AGT4" i="8"/>
  <c r="AGS4" i="8"/>
  <c r="AGR4" i="8"/>
  <c r="AGQ4" i="8"/>
  <c r="AGP4" i="8"/>
  <c r="AGF4" i="8"/>
  <c r="AGN4" i="8" s="1"/>
  <c r="AGE4" i="8"/>
  <c r="AGM4" i="8" s="1"/>
  <c r="AGD4" i="8"/>
  <c r="AGL4" i="8" s="1"/>
  <c r="AGC4" i="8"/>
  <c r="AGK4" i="8" s="1"/>
  <c r="AGB4" i="8"/>
  <c r="AGJ4" i="8" s="1"/>
  <c r="AGA4" i="8"/>
  <c r="AGI4" i="8" s="1"/>
  <c r="AFZ4" i="8"/>
  <c r="AGH4" i="8" s="1"/>
  <c r="AFX4" i="8"/>
  <c r="AFW4" i="8"/>
  <c r="AFV4" i="8"/>
  <c r="AFU4" i="8"/>
  <c r="AFT4" i="8"/>
  <c r="AFS4" i="8"/>
  <c r="AFR4" i="8"/>
  <c r="AFP4" i="8"/>
  <c r="AFO4" i="8"/>
  <c r="AFN4" i="8"/>
  <c r="AFM4" i="8"/>
  <c r="AFL4" i="8"/>
  <c r="AFK4" i="8"/>
  <c r="AFJ4" i="8"/>
  <c r="YB4" i="8"/>
  <c r="ALO4" i="8" s="1"/>
  <c r="YA4" i="8"/>
  <c r="ALN4" i="8" s="1"/>
  <c r="XZ4" i="8"/>
  <c r="ALM4" i="8" s="1"/>
  <c r="XY4" i="8"/>
  <c r="ALL4" i="8" s="1"/>
  <c r="XX4" i="8"/>
  <c r="ALK4" i="8" s="1"/>
  <c r="XW4" i="8"/>
  <c r="ALJ4" i="8" s="1"/>
  <c r="XV4" i="8"/>
  <c r="ALI4" i="8" s="1"/>
  <c r="W4" i="8"/>
  <c r="AQK3" i="8"/>
  <c r="AQS3" i="8" s="1"/>
  <c r="AQJ3" i="8"/>
  <c r="AQR3" i="8" s="1"/>
  <c r="AQI3" i="8"/>
  <c r="AQQ3" i="8" s="1"/>
  <c r="AQH3" i="8"/>
  <c r="AQP3" i="8" s="1"/>
  <c r="AQG3" i="8"/>
  <c r="AQO3" i="8" s="1"/>
  <c r="AQF3" i="8"/>
  <c r="AQN3" i="8" s="1"/>
  <c r="AQE3" i="8"/>
  <c r="AQM3" i="8" s="1"/>
  <c r="ANO3" i="8"/>
  <c r="ARA3" i="8" s="1"/>
  <c r="ANN3" i="8"/>
  <c r="AQZ3" i="8" s="1"/>
  <c r="ANM3" i="8"/>
  <c r="AQY3" i="8" s="1"/>
  <c r="ANL3" i="8"/>
  <c r="AQX3" i="8" s="1"/>
  <c r="ANK3" i="8"/>
  <c r="AQW3" i="8" s="1"/>
  <c r="ANJ3" i="8"/>
  <c r="AQV3" i="8" s="1"/>
  <c r="ANI3" i="8"/>
  <c r="AQU3" i="8" s="1"/>
  <c r="AME3" i="8"/>
  <c r="AMD3" i="8"/>
  <c r="AMC3" i="8"/>
  <c r="AMB3" i="8"/>
  <c r="AMA3" i="8"/>
  <c r="ALZ3" i="8"/>
  <c r="ALY3" i="8"/>
  <c r="ALG3" i="8"/>
  <c r="ALW3" i="8" s="1"/>
  <c r="ALF3" i="8"/>
  <c r="ALV3" i="8" s="1"/>
  <c r="ALE3" i="8"/>
  <c r="ALU3" i="8" s="1"/>
  <c r="ALD3" i="8"/>
  <c r="ALT3" i="8" s="1"/>
  <c r="ALC3" i="8"/>
  <c r="ALS3" i="8" s="1"/>
  <c r="ALB3" i="8"/>
  <c r="ALR3" i="8" s="1"/>
  <c r="ALA3" i="8"/>
  <c r="ALQ3" i="8" s="1"/>
  <c r="AKY3" i="8"/>
  <c r="AKX3" i="8"/>
  <c r="AKW3" i="8"/>
  <c r="AKV3" i="8"/>
  <c r="AKU3" i="8"/>
  <c r="AKT3" i="8"/>
  <c r="AKS3" i="8"/>
  <c r="AKQ3" i="8"/>
  <c r="AKP3" i="8"/>
  <c r="AKO3" i="8"/>
  <c r="AKN3" i="8"/>
  <c r="AKM3" i="8"/>
  <c r="AKL3" i="8"/>
  <c r="AKK3" i="8"/>
  <c r="AJP3" i="8"/>
  <c r="AJO3" i="8"/>
  <c r="AJN3" i="8"/>
  <c r="AJM3" i="8"/>
  <c r="AJL3" i="8"/>
  <c r="AJK3" i="8"/>
  <c r="AJJ3" i="8"/>
  <c r="AJH3" i="8"/>
  <c r="AJG3" i="8"/>
  <c r="AJF3" i="8"/>
  <c r="AJE3" i="8"/>
  <c r="AJD3" i="8"/>
  <c r="AJC3" i="8"/>
  <c r="AJB3" i="8"/>
  <c r="AIZ3" i="8"/>
  <c r="AIY3" i="8"/>
  <c r="AIX3" i="8"/>
  <c r="AIW3" i="8"/>
  <c r="AIV3" i="8"/>
  <c r="AIU3" i="8"/>
  <c r="AIT3" i="8"/>
  <c r="AIJ3" i="8"/>
  <c r="AIR3" i="8" s="1"/>
  <c r="AII3" i="8"/>
  <c r="AIQ3" i="8" s="1"/>
  <c r="AIH3" i="8"/>
  <c r="AIP3" i="8" s="1"/>
  <c r="AIG3" i="8"/>
  <c r="AIO3" i="8" s="1"/>
  <c r="AIF3" i="8"/>
  <c r="AIN3" i="8" s="1"/>
  <c r="AIE3" i="8"/>
  <c r="AIM3" i="8" s="1"/>
  <c r="AID3" i="8"/>
  <c r="AIL3" i="8" s="1"/>
  <c r="AIB3" i="8"/>
  <c r="AIA3" i="8"/>
  <c r="AHZ3" i="8"/>
  <c r="AHY3" i="8"/>
  <c r="AHX3" i="8"/>
  <c r="AHW3" i="8"/>
  <c r="AHV3" i="8"/>
  <c r="AHL3" i="8"/>
  <c r="AHT3" i="8" s="1"/>
  <c r="AHK3" i="8"/>
  <c r="AHS3" i="8" s="1"/>
  <c r="AHJ3" i="8"/>
  <c r="AHR3" i="8" s="1"/>
  <c r="AHI3" i="8"/>
  <c r="AHQ3" i="8" s="1"/>
  <c r="AHH3" i="8"/>
  <c r="AHP3" i="8" s="1"/>
  <c r="AHG3" i="8"/>
  <c r="AHO3" i="8" s="1"/>
  <c r="AHF3" i="8"/>
  <c r="AHN3" i="8" s="1"/>
  <c r="AHD3" i="8"/>
  <c r="AHC3" i="8"/>
  <c r="AHB3" i="8"/>
  <c r="AHA3" i="8"/>
  <c r="AGZ3" i="8"/>
  <c r="AGY3" i="8"/>
  <c r="AGX3" i="8"/>
  <c r="AGV3" i="8"/>
  <c r="AGU3" i="8"/>
  <c r="AGT3" i="8"/>
  <c r="AGS3" i="8"/>
  <c r="AGR3" i="8"/>
  <c r="AGQ3" i="8"/>
  <c r="AGP3" i="8"/>
  <c r="AGF3" i="8"/>
  <c r="AGN3" i="8" s="1"/>
  <c r="AGE3" i="8"/>
  <c r="AGM3" i="8" s="1"/>
  <c r="AGD3" i="8"/>
  <c r="AGL3" i="8" s="1"/>
  <c r="AGC3" i="8"/>
  <c r="AGK3" i="8" s="1"/>
  <c r="AGB3" i="8"/>
  <c r="AGJ3" i="8" s="1"/>
  <c r="AGA3" i="8"/>
  <c r="AGI3" i="8" s="1"/>
  <c r="AFZ3" i="8"/>
  <c r="AGH3" i="8" s="1"/>
  <c r="AFX3" i="8"/>
  <c r="AFW3" i="8"/>
  <c r="AFV3" i="8"/>
  <c r="AFU3" i="8"/>
  <c r="AFT3" i="8"/>
  <c r="AFS3" i="8"/>
  <c r="AFR3" i="8"/>
  <c r="AFP3" i="8"/>
  <c r="AFO3" i="8"/>
  <c r="AFN3" i="8"/>
  <c r="AFM3" i="8"/>
  <c r="AFL3" i="8"/>
  <c r="AFK3" i="8"/>
  <c r="AFJ3" i="8"/>
  <c r="YB3" i="8"/>
  <c r="ALO3" i="8" s="1"/>
  <c r="YA3" i="8"/>
  <c r="ALN3" i="8" s="1"/>
  <c r="XZ3" i="8"/>
  <c r="ALM3" i="8" s="1"/>
  <c r="XY3" i="8"/>
  <c r="ALL3" i="8" s="1"/>
  <c r="XX3" i="8"/>
  <c r="ALK3" i="8" s="1"/>
  <c r="XW3" i="8"/>
  <c r="ALJ3" i="8" s="1"/>
  <c r="XV3" i="8"/>
  <c r="ALI3" i="8" s="1"/>
  <c r="W3" i="8"/>
  <c r="AGT85" i="8" l="1"/>
  <c r="ALM87" i="8"/>
  <c r="ARC77" i="8"/>
  <c r="AJE82" i="8"/>
  <c r="AQK83" i="8"/>
  <c r="AQS83" i="8" s="1"/>
  <c r="AHI43" i="8"/>
  <c r="AHQ43" i="8" s="1"/>
  <c r="ARF49" i="8"/>
  <c r="AJD87" i="8"/>
  <c r="ARH28" i="8"/>
  <c r="ARF57" i="8"/>
  <c r="AJC83" i="8"/>
  <c r="AGV86" i="8"/>
  <c r="AFJ87" i="8"/>
  <c r="AGQ83" i="8"/>
  <c r="ARC54" i="8"/>
  <c r="AJF83" i="8"/>
  <c r="ALI83" i="8"/>
  <c r="AFL85" i="8"/>
  <c r="AJE87" i="8"/>
  <c r="AFN85" i="8"/>
  <c r="AHJ85" i="8"/>
  <c r="AHR85" i="8" s="1"/>
  <c r="AFJ86" i="8"/>
  <c r="AJB83" i="8"/>
  <c r="ALM83" i="8"/>
  <c r="AGV83" i="8"/>
  <c r="AQI83" i="8"/>
  <c r="AQQ83" i="8" s="1"/>
  <c r="AFP85" i="8"/>
  <c r="AGR85" i="8"/>
  <c r="AHG21" i="8"/>
  <c r="AHO21" i="8" s="1"/>
  <c r="AJC21" i="8"/>
  <c r="ARE9" i="8"/>
  <c r="ARI5" i="8"/>
  <c r="ARD31" i="8"/>
  <c r="ARC61" i="8"/>
  <c r="AQG84" i="8"/>
  <c r="AQO84" i="8" s="1"/>
  <c r="AFT84" i="8"/>
  <c r="AGR84" i="8"/>
  <c r="AFL84" i="8"/>
  <c r="ARE3" i="8"/>
  <c r="ARF4" i="8"/>
  <c r="ARH8" i="8"/>
  <c r="ARG13" i="8"/>
  <c r="ARG30" i="8"/>
  <c r="ARD56" i="8"/>
  <c r="ARC70" i="8"/>
  <c r="ARG67" i="8"/>
  <c r="AFN87" i="8"/>
  <c r="AFV87" i="8"/>
  <c r="ARG35" i="8"/>
  <c r="ALC82" i="8"/>
  <c r="ALS82" i="8" s="1"/>
  <c r="AKU82" i="8"/>
  <c r="ALK82" i="8"/>
  <c r="AGB82" i="8"/>
  <c r="AGJ82" i="8" s="1"/>
  <c r="AQI82" i="8"/>
  <c r="AQQ82" i="8" s="1"/>
  <c r="AFN82" i="8"/>
  <c r="ARD32" i="8"/>
  <c r="ARI68" i="8"/>
  <c r="ARE79" i="8"/>
  <c r="ARD40" i="8"/>
  <c r="ARG41" i="8"/>
  <c r="AJB82" i="8"/>
  <c r="ARH9" i="8"/>
  <c r="ARI22" i="8"/>
  <c r="ARD27" i="8"/>
  <c r="ARD29" i="8"/>
  <c r="ARC19" i="8"/>
  <c r="ARF33" i="8"/>
  <c r="ARE63" i="8"/>
  <c r="ARH68" i="8"/>
  <c r="ARF72" i="8"/>
  <c r="ARC80" i="8"/>
  <c r="ARC53" i="8"/>
  <c r="ARC71" i="8"/>
  <c r="ARG86" i="8"/>
  <c r="ARD63" i="8"/>
  <c r="ARE70" i="8"/>
  <c r="AJC82" i="8"/>
  <c r="AGD82" i="8"/>
  <c r="AGL82" i="8" s="1"/>
  <c r="ALM82" i="8"/>
  <c r="AFX83" i="8"/>
  <c r="ALM84" i="8"/>
  <c r="AFP86" i="8"/>
  <c r="AFP87" i="8"/>
  <c r="AHG87" i="8"/>
  <c r="AHO87" i="8" s="1"/>
  <c r="AKY87" i="8"/>
  <c r="ARE51" i="8"/>
  <c r="ARH52" i="8"/>
  <c r="AJD82" i="8"/>
  <c r="AFZ83" i="8"/>
  <c r="AGH83" i="8" s="1"/>
  <c r="AGS83" i="8"/>
  <c r="ALC84" i="8"/>
  <c r="ALS84" i="8" s="1"/>
  <c r="ARH85" i="8"/>
  <c r="AFR86" i="8"/>
  <c r="AFR87" i="8"/>
  <c r="ARC46" i="8"/>
  <c r="ARG66" i="8"/>
  <c r="ARH67" i="8"/>
  <c r="AHH73" i="8"/>
  <c r="AHP73" i="8" s="1"/>
  <c r="ARI79" i="8"/>
  <c r="AGT83" i="8"/>
  <c r="AFM84" i="8"/>
  <c r="AGV85" i="8"/>
  <c r="AQE85" i="8"/>
  <c r="AQM85" i="8" s="1"/>
  <c r="ALJ87" i="8"/>
  <c r="ARG47" i="8"/>
  <c r="ARI48" i="8"/>
  <c r="ALO83" i="8"/>
  <c r="AQH83" i="8"/>
  <c r="AQP83" i="8" s="1"/>
  <c r="ALK87" i="8"/>
  <c r="ARD44" i="8"/>
  <c r="ARE75" i="8"/>
  <c r="AJD83" i="8"/>
  <c r="AJH83" i="8"/>
  <c r="AGT84" i="8"/>
  <c r="ALL87" i="8"/>
  <c r="AQK87" i="8"/>
  <c r="AQS87" i="8" s="1"/>
  <c r="ARC10" i="8"/>
  <c r="ARH5" i="8"/>
  <c r="ARF7" i="8"/>
  <c r="ARD8" i="8"/>
  <c r="ARI9" i="8"/>
  <c r="ARF14" i="8"/>
  <c r="ARD15" i="8"/>
  <c r="ARG22" i="8"/>
  <c r="ARF24" i="8"/>
  <c r="ARG25" i="8"/>
  <c r="ARF34" i="8"/>
  <c r="ARE8" i="8"/>
  <c r="ARG8" i="8"/>
  <c r="ARH22" i="8"/>
  <c r="ARF29" i="8"/>
  <c r="ARD3" i="8"/>
  <c r="ARE4" i="8"/>
  <c r="ARE6" i="8"/>
  <c r="ARF6" i="8"/>
  <c r="ARG6" i="8"/>
  <c r="ARI10" i="8"/>
  <c r="ARC18" i="8"/>
  <c r="ARD20" i="8"/>
  <c r="ARC21" i="8"/>
  <c r="ARH25" i="8"/>
  <c r="ARC42" i="8"/>
  <c r="ARD50" i="8"/>
  <c r="ARC5" i="8"/>
  <c r="ARF13" i="8"/>
  <c r="ARH14" i="8"/>
  <c r="ARD21" i="8"/>
  <c r="ARF25" i="8"/>
  <c r="ARI25" i="8"/>
  <c r="ARD28" i="8"/>
  <c r="ARE20" i="8"/>
  <c r="ARH23" i="8"/>
  <c r="ARE28" i="8"/>
  <c r="ARC37" i="8"/>
  <c r="ARI38" i="8"/>
  <c r="ARH4" i="8"/>
  <c r="ARE5" i="8"/>
  <c r="ARF5" i="8"/>
  <c r="ARH6" i="8"/>
  <c r="ARG5" i="8"/>
  <c r="ARC8" i="8"/>
  <c r="ARC17" i="8"/>
  <c r="ARF3" i="8"/>
  <c r="ARG3" i="8"/>
  <c r="ARI4" i="8"/>
  <c r="ARD10" i="8"/>
  <c r="ARG12" i="8"/>
  <c r="ARE18" i="8"/>
  <c r="ARG20" i="8"/>
  <c r="ARI23" i="8"/>
  <c r="ARC27" i="8"/>
  <c r="ARG32" i="8"/>
  <c r="ARC35" i="8"/>
  <c r="ARH36" i="8"/>
  <c r="ARF41" i="8"/>
  <c r="ARD42" i="8"/>
  <c r="ARI61" i="8"/>
  <c r="ARF31" i="8"/>
  <c r="ARI33" i="8"/>
  <c r="ARI34" i="8"/>
  <c r="ARI35" i="8"/>
  <c r="ARI36" i="8"/>
  <c r="ARC48" i="8"/>
  <c r="ARD52" i="8"/>
  <c r="ARC23" i="8"/>
  <c r="ARG24" i="8"/>
  <c r="ARC43" i="8"/>
  <c r="ARD23" i="8"/>
  <c r="ARH24" i="8"/>
  <c r="ARH29" i="8"/>
  <c r="ARC29" i="8"/>
  <c r="ARH30" i="8"/>
  <c r="ARC62" i="8"/>
  <c r="ARD62" i="8"/>
  <c r="ARD12" i="8"/>
  <c r="ARE12" i="8"/>
  <c r="ARF12" i="8"/>
  <c r="ARG14" i="8"/>
  <c r="ARH16" i="8"/>
  <c r="ARD17" i="8"/>
  <c r="ARF19" i="8"/>
  <c r="ARF20" i="8"/>
  <c r="ARC31" i="8"/>
  <c r="ARC36" i="8"/>
  <c r="ARD37" i="8"/>
  <c r="ARG38" i="8"/>
  <c r="ARC39" i="8"/>
  <c r="ARE43" i="8"/>
  <c r="ARH46" i="8"/>
  <c r="ARE13" i="8"/>
  <c r="ARG15" i="8"/>
  <c r="ARH15" i="8"/>
  <c r="ARI15" i="8"/>
  <c r="AHI22" i="8"/>
  <c r="AHQ22" i="8" s="1"/>
  <c r="ARG26" i="8"/>
  <c r="ARH26" i="8"/>
  <c r="ARI26" i="8"/>
  <c r="ARC30" i="8"/>
  <c r="ARD39" i="8"/>
  <c r="ARE40" i="8"/>
  <c r="ARH47" i="8"/>
  <c r="ARH51" i="8"/>
  <c r="ARC9" i="8"/>
  <c r="ARG11" i="8"/>
  <c r="ARF17" i="8"/>
  <c r="ARF21" i="8"/>
  <c r="AHJ22" i="8"/>
  <c r="AHR22" i="8" s="1"/>
  <c r="ARE22" i="8"/>
  <c r="ARI24" i="8"/>
  <c r="ARC28" i="8"/>
  <c r="ARG34" i="8"/>
  <c r="ARC41" i="8"/>
  <c r="ARH42" i="8"/>
  <c r="ARF61" i="8"/>
  <c r="ARD64" i="8"/>
  <c r="ARI44" i="8"/>
  <c r="ARI51" i="8"/>
  <c r="ARD53" i="8"/>
  <c r="ARE56" i="8"/>
  <c r="ARH56" i="8"/>
  <c r="ARE65" i="8"/>
  <c r="AKW84" i="8"/>
  <c r="AGD84" i="8"/>
  <c r="AGL84" i="8" s="1"/>
  <c r="ALE84" i="8"/>
  <c r="ALU84" i="8" s="1"/>
  <c r="ARI46" i="8"/>
  <c r="ARF56" i="8"/>
  <c r="ARF63" i="8"/>
  <c r="ARC64" i="8"/>
  <c r="ARF65" i="8"/>
  <c r="AGF84" i="8"/>
  <c r="AGN84" i="8" s="1"/>
  <c r="AME84" i="8"/>
  <c r="AKY84" i="8"/>
  <c r="ALG84" i="8"/>
  <c r="ALW84" i="8" s="1"/>
  <c r="ARE50" i="8"/>
  <c r="ARG52" i="8"/>
  <c r="ARF58" i="8"/>
  <c r="ARG59" i="8"/>
  <c r="ARC67" i="8"/>
  <c r="ARD73" i="8"/>
  <c r="ARD78" i="8"/>
  <c r="AQF86" i="8"/>
  <c r="AQN86" i="8" s="1"/>
  <c r="ARD86" i="8" s="1"/>
  <c r="AFK86" i="8"/>
  <c r="AGQ86" i="8"/>
  <c r="AFS86" i="8"/>
  <c r="ARF44" i="8"/>
  <c r="ARF45" i="8"/>
  <c r="ARG45" i="8"/>
  <c r="ARC47" i="8"/>
  <c r="ARI49" i="8"/>
  <c r="ARE49" i="8"/>
  <c r="ARF50" i="8"/>
  <c r="ARG50" i="8"/>
  <c r="ARI52" i="8"/>
  <c r="ARG53" i="8"/>
  <c r="ARI53" i="8"/>
  <c r="ARD54" i="8"/>
  <c r="ARG58" i="8"/>
  <c r="ARE59" i="8"/>
  <c r="ARE62" i="8"/>
  <c r="ARH43" i="8"/>
  <c r="ARD46" i="8"/>
  <c r="ARD47" i="8"/>
  <c r="ARH48" i="8"/>
  <c r="ARI59" i="8"/>
  <c r="ARC63" i="8"/>
  <c r="ARE64" i="8"/>
  <c r="ARF66" i="8"/>
  <c r="ARG72" i="8"/>
  <c r="ARE73" i="8"/>
  <c r="ARE46" i="8"/>
  <c r="ARH58" i="8"/>
  <c r="ARH60" i="8"/>
  <c r="ARH35" i="8"/>
  <c r="AHH43" i="8"/>
  <c r="AHP43" i="8" s="1"/>
  <c r="ARF46" i="8"/>
  <c r="ARG46" i="8"/>
  <c r="ARE55" i="8"/>
  <c r="ARI55" i="8"/>
  <c r="ARF60" i="8"/>
  <c r="ARH64" i="8"/>
  <c r="ARD80" i="8"/>
  <c r="ARI76" i="8"/>
  <c r="ARC78" i="8"/>
  <c r="AQF83" i="8"/>
  <c r="AQN83" i="8" s="1"/>
  <c r="ARD83" i="8" s="1"/>
  <c r="AFS83" i="8"/>
  <c r="AFK83" i="8"/>
  <c r="AFT86" i="8"/>
  <c r="AQG86" i="8"/>
  <c r="AQO86" i="8" s="1"/>
  <c r="ARE86" i="8" s="1"/>
  <c r="AFL86" i="8"/>
  <c r="AKY82" i="8"/>
  <c r="AGF82" i="8"/>
  <c r="AGN82" i="8" s="1"/>
  <c r="AME82" i="8"/>
  <c r="ALI85" i="8"/>
  <c r="ARF75" i="8"/>
  <c r="ARC79" i="8"/>
  <c r="AFJ82" i="8"/>
  <c r="AFR82" i="8"/>
  <c r="AJN85" i="8"/>
  <c r="AKG85" i="8" s="1"/>
  <c r="AQI85" i="8"/>
  <c r="AQQ85" i="8" s="1"/>
  <c r="ARG85" i="8" s="1"/>
  <c r="AQH86" i="8"/>
  <c r="AQP86" i="8" s="1"/>
  <c r="ARF86" i="8" s="1"/>
  <c r="AKU87" i="8"/>
  <c r="AMA87" i="8"/>
  <c r="ARI65" i="8"/>
  <c r="ARH81" i="8"/>
  <c r="AFK82" i="8"/>
  <c r="AFS82" i="8"/>
  <c r="ALO84" i="8"/>
  <c r="AGT86" i="8"/>
  <c r="AQI87" i="8"/>
  <c r="AQQ87" i="8" s="1"/>
  <c r="ARG54" i="8"/>
  <c r="ARE57" i="8"/>
  <c r="ARG57" i="8"/>
  <c r="ARG60" i="8"/>
  <c r="ARG65" i="8"/>
  <c r="ARE74" i="8"/>
  <c r="ARC74" i="8"/>
  <c r="ARE78" i="8"/>
  <c r="AJF82" i="8"/>
  <c r="ALG82" i="8"/>
  <c r="ALW82" i="8" s="1"/>
  <c r="ARF83" i="8"/>
  <c r="AQF85" i="8"/>
  <c r="AQN85" i="8" s="1"/>
  <c r="ARD85" i="8" s="1"/>
  <c r="AFK85" i="8"/>
  <c r="ARI50" i="8"/>
  <c r="ARC66" i="8"/>
  <c r="ARG76" i="8"/>
  <c r="AGY83" i="8"/>
  <c r="AIM83" i="8"/>
  <c r="AHG83" i="8"/>
  <c r="AHO83" i="8" s="1"/>
  <c r="AFP84" i="8"/>
  <c r="AQK84" i="8"/>
  <c r="AQS84" i="8" s="1"/>
  <c r="ALK84" i="8"/>
  <c r="ARC69" i="8"/>
  <c r="ARH76" i="8"/>
  <c r="AFT85" i="8"/>
  <c r="AFX86" i="8"/>
  <c r="ARH86" i="8"/>
  <c r="ARD69" i="8"/>
  <c r="ARF69" i="8"/>
  <c r="ARD71" i="8"/>
  <c r="ARF73" i="8"/>
  <c r="ARG73" i="8"/>
  <c r="ARH79" i="8"/>
  <c r="AKW82" i="8"/>
  <c r="AFM83" i="8"/>
  <c r="AGC87" i="8"/>
  <c r="AGK87" i="8" s="1"/>
  <c r="ALO87" i="8"/>
  <c r="ARD68" i="8"/>
  <c r="ARD70" i="8"/>
  <c r="ARE71" i="8"/>
  <c r="ARD81" i="8"/>
  <c r="ARF81" i="8"/>
  <c r="AMC82" i="8"/>
  <c r="AKS83" i="8"/>
  <c r="ALE83" i="8"/>
  <c r="ALU83" i="8" s="1"/>
  <c r="AMC83" i="8"/>
  <c r="AKV87" i="8"/>
  <c r="ARF71" i="8"/>
  <c r="ARG74" i="8"/>
  <c r="ARD76" i="8"/>
  <c r="AGT82" i="8"/>
  <c r="AFX85" i="8"/>
  <c r="AMB87" i="8"/>
  <c r="ARI16" i="8"/>
  <c r="ARE17" i="8"/>
  <c r="ARD4" i="8"/>
  <c r="ARI6" i="8"/>
  <c r="ARI8" i="8"/>
  <c r="ARE10" i="8"/>
  <c r="ARH12" i="8"/>
  <c r="ARH13" i="8"/>
  <c r="ARC16" i="8"/>
  <c r="ARG7" i="8"/>
  <c r="ARF11" i="8"/>
  <c r="ARH7" i="8"/>
  <c r="ARC4" i="8"/>
  <c r="ARE21" i="8"/>
  <c r="ARI7" i="8"/>
  <c r="ARF10" i="8"/>
  <c r="ARC11" i="8"/>
  <c r="ARI12" i="8"/>
  <c r="ARI13" i="8"/>
  <c r="ARC14" i="8"/>
  <c r="ARC15" i="8"/>
  <c r="ARD16" i="8"/>
  <c r="ARI17" i="8"/>
  <c r="ARE19" i="8"/>
  <c r="ARI3" i="8"/>
  <c r="ARC3" i="8"/>
  <c r="ARD5" i="8"/>
  <c r="ARI14" i="8"/>
  <c r="ARE16" i="8"/>
  <c r="ARG27" i="8"/>
  <c r="ARH3" i="8"/>
  <c r="ARC7" i="8"/>
  <c r="ARD11" i="8"/>
  <c r="ARD19" i="8"/>
  <c r="ARG4" i="8"/>
  <c r="ARD9" i="8"/>
  <c r="ARE11" i="8"/>
  <c r="ARD18" i="8"/>
  <c r="ARH27" i="8"/>
  <c r="ARF8" i="8"/>
  <c r="ARH11" i="8"/>
  <c r="ARG17" i="8"/>
  <c r="ARF22" i="8"/>
  <c r="ARE23" i="8"/>
  <c r="ARD26" i="8"/>
  <c r="ARI27" i="8"/>
  <c r="ARI30" i="8"/>
  <c r="ARG31" i="8"/>
  <c r="ARH31" i="8"/>
  <c r="ARE35" i="8"/>
  <c r="ARC38" i="8"/>
  <c r="ARI11" i="8"/>
  <c r="ARD14" i="8"/>
  <c r="ARH17" i="8"/>
  <c r="AJB22" i="8"/>
  <c r="ARF23" i="8"/>
  <c r="ARF35" i="8"/>
  <c r="ARG40" i="8"/>
  <c r="ARH41" i="8"/>
  <c r="ARI18" i="8"/>
  <c r="ARE24" i="8"/>
  <c r="ARH34" i="8"/>
  <c r="ARG10" i="8"/>
  <c r="ARE14" i="8"/>
  <c r="ARF16" i="8"/>
  <c r="ARG21" i="8"/>
  <c r="AJC22" i="8"/>
  <c r="ARG23" i="8"/>
  <c r="ARC25" i="8"/>
  <c r="ARF26" i="8"/>
  <c r="ARD38" i="8"/>
  <c r="ARH40" i="8"/>
  <c r="ARI40" i="8"/>
  <c r="ARD43" i="8"/>
  <c r="ARG19" i="8"/>
  <c r="ARH20" i="8"/>
  <c r="AJE21" i="8"/>
  <c r="AHI21" i="8"/>
  <c r="AHQ21" i="8" s="1"/>
  <c r="ARH21" i="8"/>
  <c r="AJD22" i="8"/>
  <c r="ARE27" i="8"/>
  <c r="ARI28" i="8"/>
  <c r="ARC13" i="8"/>
  <c r="ARG16" i="8"/>
  <c r="ARE7" i="8"/>
  <c r="ARF9" i="8"/>
  <c r="ARD13" i="8"/>
  <c r="ARF18" i="8"/>
  <c r="ARH19" i="8"/>
  <c r="ARI20" i="8"/>
  <c r="ARI21" i="8"/>
  <c r="ARE25" i="8"/>
  <c r="ARI29" i="8"/>
  <c r="ARC33" i="8"/>
  <c r="ARE37" i="8"/>
  <c r="ARF37" i="8"/>
  <c r="ARI37" i="8"/>
  <c r="ARC26" i="8"/>
  <c r="ARH10" i="8"/>
  <c r="ARC6" i="8"/>
  <c r="ARG9" i="8"/>
  <c r="ARE15" i="8"/>
  <c r="ARG18" i="8"/>
  <c r="ARI19" i="8"/>
  <c r="ARC22" i="8"/>
  <c r="ARE32" i="8"/>
  <c r="ARD33" i="8"/>
  <c r="ARE33" i="8"/>
  <c r="ARI39" i="8"/>
  <c r="ARD7" i="8"/>
  <c r="ARD6" i="8"/>
  <c r="ARC12" i="8"/>
  <c r="ARF15" i="8"/>
  <c r="ARH18" i="8"/>
  <c r="ARC20" i="8"/>
  <c r="ARD22" i="8"/>
  <c r="ARD24" i="8"/>
  <c r="ARF32" i="8"/>
  <c r="ARD35" i="8"/>
  <c r="ARC24" i="8"/>
  <c r="ARF27" i="8"/>
  <c r="ARF28" i="8"/>
  <c r="ARD30" i="8"/>
  <c r="ARI31" i="8"/>
  <c r="ARH32" i="8"/>
  <c r="ARI32" i="8"/>
  <c r="ARC34" i="8"/>
  <c r="ARD36" i="8"/>
  <c r="ARE36" i="8"/>
  <c r="ARG37" i="8"/>
  <c r="ARE38" i="8"/>
  <c r="ARE39" i="8"/>
  <c r="ARC40" i="8"/>
  <c r="ARG42" i="8"/>
  <c r="ARI42" i="8"/>
  <c r="AJB43" i="8"/>
  <c r="AHF43" i="8"/>
  <c r="AHN43" i="8" s="1"/>
  <c r="ARD48" i="8"/>
  <c r="ARE48" i="8"/>
  <c r="ARD25" i="8"/>
  <c r="ARG28" i="8"/>
  <c r="ARE29" i="8"/>
  <c r="ARE30" i="8"/>
  <c r="ARG33" i="8"/>
  <c r="ARH37" i="8"/>
  <c r="ARF38" i="8"/>
  <c r="AHG43" i="8"/>
  <c r="AHO43" i="8" s="1"/>
  <c r="AJC43" i="8"/>
  <c r="ARE45" i="8"/>
  <c r="ARE26" i="8"/>
  <c r="ARF30" i="8"/>
  <c r="ARD34" i="8"/>
  <c r="ARF36" i="8"/>
  <c r="ARF39" i="8"/>
  <c r="ARF40" i="8"/>
  <c r="ARE44" i="8"/>
  <c r="ARG29" i="8"/>
  <c r="ARE31" i="8"/>
  <c r="ARC32" i="8"/>
  <c r="ARH33" i="8"/>
  <c r="ARE34" i="8"/>
  <c r="ARG36" i="8"/>
  <c r="ARH38" i="8"/>
  <c r="ARG39" i="8"/>
  <c r="ARH39" i="8"/>
  <c r="ARI41" i="8"/>
  <c r="ARC50" i="8"/>
  <c r="ARF43" i="8"/>
  <c r="ARG44" i="8"/>
  <c r="ARE47" i="8"/>
  <c r="ARD49" i="8"/>
  <c r="ARC55" i="8"/>
  <c r="ARH59" i="8"/>
  <c r="ARG43" i="8"/>
  <c r="ARH44" i="8"/>
  <c r="ARH45" i="8"/>
  <c r="ARF47" i="8"/>
  <c r="ARF48" i="8"/>
  <c r="ARG51" i="8"/>
  <c r="ARC52" i="8"/>
  <c r="ARD55" i="8"/>
  <c r="ARD41" i="8"/>
  <c r="ARI45" i="8"/>
  <c r="ARI47" i="8"/>
  <c r="ARG48" i="8"/>
  <c r="ARI60" i="8"/>
  <c r="ARE41" i="8"/>
  <c r="ARI43" i="8"/>
  <c r="ARG49" i="8"/>
  <c r="ARF55" i="8"/>
  <c r="ARE42" i="8"/>
  <c r="ARC44" i="8"/>
  <c r="ARC45" i="8"/>
  <c r="ARH49" i="8"/>
  <c r="ARH57" i="8"/>
  <c r="ARC58" i="8"/>
  <c r="ARF64" i="8"/>
  <c r="ARF42" i="8"/>
  <c r="AJF43" i="8"/>
  <c r="ARD45" i="8"/>
  <c r="ARC49" i="8"/>
  <c r="ARH50" i="8"/>
  <c r="ARE54" i="8"/>
  <c r="ARF51" i="8"/>
  <c r="ARH53" i="8"/>
  <c r="ARH54" i="8"/>
  <c r="ARI56" i="8"/>
  <c r="ARI57" i="8"/>
  <c r="ARD58" i="8"/>
  <c r="ARF59" i="8"/>
  <c r="ARG61" i="8"/>
  <c r="ARF62" i="8"/>
  <c r="ARD66" i="8"/>
  <c r="ARD67" i="8"/>
  <c r="ARE68" i="8"/>
  <c r="ARE77" i="8"/>
  <c r="ARD79" i="8"/>
  <c r="ARH80" i="8"/>
  <c r="ARI54" i="8"/>
  <c r="ARE58" i="8"/>
  <c r="ARH61" i="8"/>
  <c r="ARG62" i="8"/>
  <c r="ARG63" i="8"/>
  <c r="ARC65" i="8"/>
  <c r="ARE66" i="8"/>
  <c r="ARE67" i="8"/>
  <c r="ARF68" i="8"/>
  <c r="ARC56" i="8"/>
  <c r="ARC57" i="8"/>
  <c r="ARH62" i="8"/>
  <c r="ARH63" i="8"/>
  <c r="ARD65" i="8"/>
  <c r="ARH66" i="8"/>
  <c r="ARF67" i="8"/>
  <c r="ARG68" i="8"/>
  <c r="ARE69" i="8"/>
  <c r="ARD75" i="8"/>
  <c r="ARD57" i="8"/>
  <c r="ARI62" i="8"/>
  <c r="ARI63" i="8"/>
  <c r="ARI67" i="8"/>
  <c r="ARG70" i="8"/>
  <c r="ARF74" i="8"/>
  <c r="ARC60" i="8"/>
  <c r="ARG64" i="8"/>
  <c r="ARI70" i="8"/>
  <c r="ARC72" i="8"/>
  <c r="ARC51" i="8"/>
  <c r="ARE52" i="8"/>
  <c r="ARE53" i="8"/>
  <c r="ARG55" i="8"/>
  <c r="ARI58" i="8"/>
  <c r="ARC59" i="8"/>
  <c r="ARD60" i="8"/>
  <c r="ARD61" i="8"/>
  <c r="ARI66" i="8"/>
  <c r="ARD72" i="8"/>
  <c r="ARD51" i="8"/>
  <c r="ARF52" i="8"/>
  <c r="ARF53" i="8"/>
  <c r="ARF54" i="8"/>
  <c r="ARH55" i="8"/>
  <c r="ARG56" i="8"/>
  <c r="ARD59" i="8"/>
  <c r="ARE60" i="8"/>
  <c r="ARE61" i="8"/>
  <c r="ARI64" i="8"/>
  <c r="ARH65" i="8"/>
  <c r="ARC68" i="8"/>
  <c r="ARI69" i="8"/>
  <c r="ARH69" i="8"/>
  <c r="ARE72" i="8"/>
  <c r="ARC73" i="8"/>
  <c r="ARD74" i="8"/>
  <c r="ARH75" i="8"/>
  <c r="ARF77" i="8"/>
  <c r="ARG77" i="8"/>
  <c r="ARI80" i="8"/>
  <c r="ARC81" i="8"/>
  <c r="AHI83" i="8"/>
  <c r="AHQ83" i="8" s="1"/>
  <c r="AJE83" i="8"/>
  <c r="AGP83" i="8"/>
  <c r="AFJ83" i="8"/>
  <c r="AQE83" i="8"/>
  <c r="AQM83" i="8" s="1"/>
  <c r="AFR83" i="8"/>
  <c r="ARG69" i="8"/>
  <c r="ARH73" i="8"/>
  <c r="ARG75" i="8"/>
  <c r="ARF78" i="8"/>
  <c r="ARF70" i="8"/>
  <c r="ARH72" i="8"/>
  <c r="ARI73" i="8"/>
  <c r="ARH77" i="8"/>
  <c r="ARI77" i="8"/>
  <c r="ARG78" i="8"/>
  <c r="ARH78" i="8"/>
  <c r="ARI86" i="8"/>
  <c r="ARG71" i="8"/>
  <c r="ARI72" i="8"/>
  <c r="ARH74" i="8"/>
  <c r="ARI75" i="8"/>
  <c r="ARC76" i="8"/>
  <c r="ARE81" i="8"/>
  <c r="ARH70" i="8"/>
  <c r="ARH71" i="8"/>
  <c r="ARI74" i="8"/>
  <c r="ARF76" i="8"/>
  <c r="ARI78" i="8"/>
  <c r="ARE80" i="8"/>
  <c r="ARF80" i="8"/>
  <c r="ARI71" i="8"/>
  <c r="ARC75" i="8"/>
  <c r="ARE76" i="8"/>
  <c r="ARG81" i="8"/>
  <c r="AGQ84" i="8"/>
  <c r="ARH82" i="8"/>
  <c r="ARE85" i="8"/>
  <c r="AGQ87" i="8"/>
  <c r="AQF87" i="8"/>
  <c r="AQN87" i="8" s="1"/>
  <c r="AFS87" i="8"/>
  <c r="ARI81" i="8"/>
  <c r="AQF84" i="8"/>
  <c r="AQN84" i="8" s="1"/>
  <c r="ARD84" i="8" s="1"/>
  <c r="ALY87" i="8"/>
  <c r="AKS87" i="8"/>
  <c r="ALA87" i="8"/>
  <c r="ALQ87" i="8" s="1"/>
  <c r="AQG87" i="8"/>
  <c r="AQO87" i="8" s="1"/>
  <c r="AFL87" i="8"/>
  <c r="AFT87" i="8"/>
  <c r="AGR87" i="8"/>
  <c r="ARF79" i="8"/>
  <c r="ALI82" i="8"/>
  <c r="AFZ82" i="8"/>
  <c r="AGH82" i="8" s="1"/>
  <c r="ALY82" i="8"/>
  <c r="ALA82" i="8"/>
  <c r="ALQ82" i="8" s="1"/>
  <c r="AFT82" i="8"/>
  <c r="AGR82" i="8"/>
  <c r="AQG82" i="8"/>
  <c r="AQO82" i="8" s="1"/>
  <c r="AGP82" i="8"/>
  <c r="AQI84" i="8"/>
  <c r="AQQ84" i="8" s="1"/>
  <c r="AFN84" i="8"/>
  <c r="AFU84" i="8"/>
  <c r="AQH84" i="8"/>
  <c r="AQP84" i="8" s="1"/>
  <c r="ARF84" i="8" s="1"/>
  <c r="ALZ87" i="8"/>
  <c r="AKT87" i="8"/>
  <c r="ALB87" i="8"/>
  <c r="ALR87" i="8" s="1"/>
  <c r="AGA87" i="8"/>
  <c r="AGI87" i="8" s="1"/>
  <c r="AJF87" i="8"/>
  <c r="ARG79" i="8"/>
  <c r="AJH82" i="8"/>
  <c r="AKT82" i="8"/>
  <c r="ALZ82" i="8"/>
  <c r="ALB82" i="8"/>
  <c r="ALR82" i="8" s="1"/>
  <c r="AGA82" i="8"/>
  <c r="AGI82" i="8" s="1"/>
  <c r="AQH82" i="8"/>
  <c r="AQP82" i="8" s="1"/>
  <c r="AFM82" i="8"/>
  <c r="AGQ82" i="8"/>
  <c r="AGF83" i="8"/>
  <c r="AGN83" i="8" s="1"/>
  <c r="AME83" i="8"/>
  <c r="AKY83" i="8"/>
  <c r="ALG83" i="8"/>
  <c r="ALW83" i="8" s="1"/>
  <c r="AGS85" i="8"/>
  <c r="AQH85" i="8"/>
  <c r="AQP85" i="8" s="1"/>
  <c r="ARF85" i="8" s="1"/>
  <c r="AFM85" i="8"/>
  <c r="AFU85" i="8"/>
  <c r="ALI87" i="8"/>
  <c r="AFL82" i="8"/>
  <c r="AGS82" i="8"/>
  <c r="ARD77" i="8"/>
  <c r="ARG80" i="8"/>
  <c r="AHH83" i="8"/>
  <c r="AHP83" i="8" s="1"/>
  <c r="AHX83" i="8"/>
  <c r="AGZ83" i="8"/>
  <c r="AIN83" i="8"/>
  <c r="AFK84" i="8"/>
  <c r="ARC86" i="8"/>
  <c r="AFZ87" i="8"/>
  <c r="AGH87" i="8" s="1"/>
  <c r="AQH87" i="8"/>
  <c r="AQP87" i="8" s="1"/>
  <c r="AFU87" i="8"/>
  <c r="ARH87" i="8"/>
  <c r="ARH83" i="8"/>
  <c r="AGV84" i="8"/>
  <c r="AKU84" i="8"/>
  <c r="AKS85" i="8"/>
  <c r="ALA85" i="8"/>
  <c r="ALQ85" i="8" s="1"/>
  <c r="AGB87" i="8"/>
  <c r="AGJ87" i="8" s="1"/>
  <c r="ALL82" i="8"/>
  <c r="AGC82" i="8"/>
  <c r="AGK82" i="8" s="1"/>
  <c r="AFX82" i="8"/>
  <c r="AGV82" i="8"/>
  <c r="AQG83" i="8"/>
  <c r="AQO83" i="8" s="1"/>
  <c r="ARE83" i="8" s="1"/>
  <c r="AFT83" i="8"/>
  <c r="AMC84" i="8"/>
  <c r="ARI85" i="8"/>
  <c r="AGS87" i="8"/>
  <c r="ALC87" i="8"/>
  <c r="ALS87" i="8" s="1"/>
  <c r="AGD83" i="8"/>
  <c r="AGL83" i="8" s="1"/>
  <c r="ALA83" i="8"/>
  <c r="ALQ83" i="8" s="1"/>
  <c r="AGB84" i="8"/>
  <c r="AGJ84" i="8" s="1"/>
  <c r="ARH84" i="8"/>
  <c r="AFJ85" i="8"/>
  <c r="AFR85" i="8"/>
  <c r="AFZ85" i="8"/>
  <c r="AGH85" i="8" s="1"/>
  <c r="AGL85" i="8"/>
  <c r="AFN86" i="8"/>
  <c r="AFV86" i="8"/>
  <c r="AFU86" i="8"/>
  <c r="AGR86" i="8"/>
  <c r="AKW87" i="8"/>
  <c r="ALE87" i="8"/>
  <c r="ALU87" i="8" s="1"/>
  <c r="AGD87" i="8"/>
  <c r="AGL87" i="8" s="1"/>
  <c r="AGT87" i="8"/>
  <c r="ALD82" i="8"/>
  <c r="ALT82" i="8" s="1"/>
  <c r="ALO82" i="8"/>
  <c r="AMB82" i="8"/>
  <c r="AQK82" i="8"/>
  <c r="AQS82" i="8" s="1"/>
  <c r="AFV83" i="8"/>
  <c r="AGR83" i="8"/>
  <c r="AFR84" i="8"/>
  <c r="AGP84" i="8"/>
  <c r="AQE84" i="8"/>
  <c r="AQM84" i="8" s="1"/>
  <c r="ARC84" i="8" s="1"/>
  <c r="AFS85" i="8"/>
  <c r="AGQ85" i="8"/>
  <c r="ALY85" i="8"/>
  <c r="AGS86" i="8"/>
  <c r="AMA82" i="8"/>
  <c r="AHW83" i="8"/>
  <c r="AGV87" i="8"/>
  <c r="AHF87" i="8"/>
  <c r="AHN87" i="8" s="1"/>
  <c r="AME87" i="8"/>
  <c r="AQE87" i="8"/>
  <c r="AQM87" i="8" s="1"/>
  <c r="AGF87" i="8"/>
  <c r="AGN87" i="8" s="1"/>
  <c r="AGP86" i="8"/>
  <c r="ARG82" i="8" l="1"/>
  <c r="ARC85" i="8"/>
  <c r="ARC83" i="8"/>
  <c r="ARF87" i="8"/>
  <c r="ARI84" i="8"/>
  <c r="ARI82" i="8"/>
  <c r="ARG83" i="8"/>
  <c r="ARE87" i="8"/>
  <c r="ARE84" i="8"/>
  <c r="ARI87" i="8"/>
  <c r="ARG84" i="8"/>
  <c r="ARE82" i="8"/>
  <c r="ARG87" i="8"/>
  <c r="ARD82" i="8"/>
  <c r="ARD87" i="8"/>
  <c r="ARI83" i="8"/>
  <c r="ARC82" i="8"/>
  <c r="ARF82" i="8"/>
  <c r="ARC8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tc={A135FD8F-1C42-DC47-BE13-23D159EB9F7C}</author>
    <author>tc={EF090933-9AF1-F94B-BC43-A18A27BE2B3B}</author>
    <author>tc={06B04E18-5FD9-A84C-B679-8D5428C8390F}</author>
    <author>tc={7086925D-6615-3841-BE16-72A915E890CF}</author>
    <author>tc={EF4D91D1-73C0-454E-B3A7-CDF7031FAAE2}</author>
    <author>tc={B24C3F61-2F3D-9549-8C88-7E4F8076E970}</author>
    <author>tc={D5C5EA6E-A925-0543-9B49-92D7C781C918}</author>
    <author>tc={D118870C-1FCE-004F-86C4-A8EA0B19DE0C}</author>
    <author>tc={9C985C6F-52C5-EA40-843F-97F1B2094868}</author>
    <author>tc={02D1168F-BA59-E145-9393-A2F0B2D0777D}</author>
    <author>tc={6875FE66-E1D4-FA42-8E8C-BBC3BD3D9D30}</author>
    <author>tc={8000E9B0-8AD7-2843-84BE-B0D76FFD981F}</author>
    <author>tc={E10EA14B-A1AD-3745-83B5-87C132A59B26}</author>
    <author>Sarpi</author>
    <author>tc={68741987-37A2-AE45-B1A9-C20D6962FDEC}</author>
  </authors>
  <commentList>
    <comment ref="GH83" authorId="0" shapeId="0" xr:uid="{A135FD8F-1C42-DC47-BE13-23D159EB9F7C}">
      <text>
        <t>[Threaded comment]
Your version of Excel allows you to read this threaded comment; however, any edits to it will get removed if the file is opened in a newer version of Excel. Learn more: https://go.microsoft.com/fwlink/?linkid=870924
Comment:
    obligasi+utang bank</t>
      </text>
    </comment>
    <comment ref="GK83" authorId="1" shapeId="0" xr:uid="{EF090933-9AF1-F94B-BC43-A18A27BE2B3B}">
      <text>
        <t>[Threaded comment]
Your version of Excel allows you to read this threaded comment; however, any edits to it will get removed if the file is opened in a newer version of Excel. Learn more: https://go.microsoft.com/fwlink/?linkid=870924
Comment:
    obligasi</t>
      </text>
    </comment>
    <comment ref="GL83" authorId="2" shapeId="0" xr:uid="{06B04E18-5FD9-A84C-B679-8D5428C8390F}">
      <text>
        <t>[Threaded comment]
Your version of Excel allows you to read this threaded comment; however, any edits to it will get removed if the file is opened in a newer version of Excel. Learn more: https://go.microsoft.com/fwlink/?linkid=870924
Comment:
    obligasi+utang bank</t>
      </text>
    </comment>
    <comment ref="OT83" authorId="3" shapeId="0" xr:uid="{7086925D-6615-3841-BE16-72A915E890CF}">
      <text>
        <t>[Threaded comment]
Your version of Excel allows you to read this threaded comment; however, any edits to it will get removed if the file is opened in a newer version of Excel. Learn more: https://go.microsoft.com/fwlink/?linkid=870924
Comment:
    EBITDA=Net Income After Tax+Tax+Interest Paid</t>
      </text>
    </comment>
    <comment ref="OU83" authorId="4" shapeId="0" xr:uid="{EF4D91D1-73C0-454E-B3A7-CDF7031FAAE2}">
      <text>
        <t>[Threaded comment]
Your version of Excel allows you to read this threaded comment; however, any edits to it will get removed if the file is opened in a newer version of Excel. Learn more: https://go.microsoft.com/fwlink/?linkid=870924
Comment:
    EBITDA=Net Income After Tax+Tax+Interest Paid</t>
      </text>
    </comment>
    <comment ref="GH85" authorId="5" shapeId="0" xr:uid="{B24C3F61-2F3D-9549-8C88-7E4F8076E970}">
      <text>
        <t>[Threaded comment]
Your version of Excel allows you to read this threaded comment; however, any edits to it will get removed if the file is opened in a newer version of Excel. Learn more: https://go.microsoft.com/fwlink/?linkid=870924
Comment:
    debt=utang bank jangka panjang+utang obligasi</t>
      </text>
    </comment>
    <comment ref="GI85" authorId="6" shapeId="0" xr:uid="{D5C5EA6E-A925-0543-9B49-92D7C781C918}">
      <text>
        <t>[Threaded comment]
Your version of Excel allows you to read this threaded comment; however, any edits to it will get removed if the file is opened in a newer version of Excel. Learn more: https://go.microsoft.com/fwlink/?linkid=870924
Comment:
    hutang bank</t>
      </text>
    </comment>
    <comment ref="GJ85" authorId="7" shapeId="0" xr:uid="{D118870C-1FCE-004F-86C4-A8EA0B19DE0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hutang bank
</t>
      </text>
    </comment>
    <comment ref="GK85" authorId="8" shapeId="0" xr:uid="{9C985C6F-52C5-EA40-843F-97F1B209486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hutang bank
</t>
      </text>
    </comment>
    <comment ref="GL85" authorId="9" shapeId="0" xr:uid="{02D1168F-BA59-E145-9393-A2F0B2D0777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hutang bank
</t>
      </text>
    </comment>
    <comment ref="GN85" authorId="10" shapeId="0" xr:uid="{6875FE66-E1D4-FA42-8E8C-BBC3BD3D9D3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hutang bank
</t>
      </text>
    </comment>
    <comment ref="OQ85" authorId="11" shapeId="0" xr:uid="{8000E9B0-8AD7-2843-84BE-B0D76FFD981F}">
      <text>
        <t>[Threaded comment]
Your version of Excel allows you to read this threaded comment; however, any edits to it will get removed if the file is opened in a newer version of Excel. Learn more: https://go.microsoft.com/fwlink/?linkid=870924
Comment:
    EBITDA=Net Income After Taxes+Tax+Interest Paid</t>
      </text>
    </comment>
    <comment ref="OR85" authorId="12" shapeId="0" xr:uid="{E10EA14B-A1AD-3745-83B5-87C132A59B26}">
      <text>
        <t>[Threaded comment]
Your version of Excel allows you to read this threaded comment; however, any edits to it will get removed if the file is opened in a newer version of Excel. Learn more: https://go.microsoft.com/fwlink/?linkid=870924
Comment:
    EBITDA=Net Income After Taxes+Tax+Interest Paid</t>
      </text>
    </comment>
    <comment ref="OS85" authorId="13" shapeId="0" xr:uid="{52FD3F4B-6429-E343-A143-862AF1513AD8}">
      <text>
        <r>
          <rPr>
            <b/>
            <sz val="10"/>
            <color rgb="FF000000"/>
            <rFont val="Tahoma"/>
            <family val="2"/>
          </rPr>
          <t>Sarpi: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EBITDA=EBIT+Penyusutan dan Amortisasi</t>
        </r>
      </text>
    </comment>
    <comment ref="GH86" authorId="14" shapeId="0" xr:uid="{68741987-37A2-AE45-B1A9-C20D6962FDE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disuruh alup ketik 1</t>
      </text>
    </comment>
  </commentList>
</comments>
</file>

<file path=xl/sharedStrings.xml><?xml version="1.0" encoding="utf-8"?>
<sst xmlns="http://schemas.openxmlformats.org/spreadsheetml/2006/main" count="14776" uniqueCount="2800">
  <si>
    <t>SDC Deal No</t>
  </si>
  <si>
    <t>Date Announced</t>
  </si>
  <si>
    <t>Rank Date</t>
  </si>
  <si>
    <t>Rank Value inc. Net Debt of Target
(USD, Millions)</t>
  </si>
  <si>
    <t>Target Full Name</t>
  </si>
  <si>
    <t>Target Macro Industry</t>
  </si>
  <si>
    <t>Target Mid Industry</t>
  </si>
  <si>
    <t>Target Nation</t>
  </si>
  <si>
    <t>Acquiror Full Name</t>
  </si>
  <si>
    <t>Acquiror Macro Industry</t>
  </si>
  <si>
    <t>Acquiror Mid Industry</t>
  </si>
  <si>
    <t>Acquiror Nation</t>
  </si>
  <si>
    <t>Target Financial Advisors Name
('|')</t>
  </si>
  <si>
    <t>Acquiror Financial Advisors Name
('|')</t>
  </si>
  <si>
    <t>Deal Status</t>
  </si>
  <si>
    <t>M&amp;A TRBC Activity
(A, '|')</t>
  </si>
  <si>
    <t>Consideration Amount
(USD, Millions, '|')</t>
  </si>
  <si>
    <t>Acquiror Public Status</t>
  </si>
  <si>
    <t>Acquiror Stock Exchange Name
('|')</t>
  </si>
  <si>
    <t>2870220040</t>
  </si>
  <si>
    <t>Mirza Pratama Putra PT</t>
  </si>
  <si>
    <t>Consumer Staples</t>
  </si>
  <si>
    <t>Food and Beverage</t>
  </si>
  <si>
    <t>Indonesia</t>
  </si>
  <si>
    <t>Sawit Sumbermas Sarana Tbk PT</t>
  </si>
  <si>
    <t>Completed</t>
  </si>
  <si>
    <t>Food Processing (NEC)</t>
  </si>
  <si>
    <t>Public</t>
  </si>
  <si>
    <t>Materials</t>
  </si>
  <si>
    <t>Paper &amp; Forest Products</t>
  </si>
  <si>
    <t>Forest Nurseries &amp; Gathering of Forest Products</t>
  </si>
  <si>
    <t>2921498040</t>
  </si>
  <si>
    <t>Trans Pacific Petrochemical Indotama PT</t>
  </si>
  <si>
    <t>Energy and Power</t>
  </si>
  <si>
    <t>Petrochemicals</t>
  </si>
  <si>
    <t>Oil &amp; Gas</t>
  </si>
  <si>
    <t>Oil Exploration &amp; Production - Onshore</t>
  </si>
  <si>
    <t>Private</t>
  </si>
  <si>
    <t>Financials</t>
  </si>
  <si>
    <t>Brokerage</t>
  </si>
  <si>
    <t>Power</t>
  </si>
  <si>
    <t>Electric Utilities (NEC)</t>
  </si>
  <si>
    <t>Media and Entertainment</t>
  </si>
  <si>
    <t>High Technology</t>
  </si>
  <si>
    <t>IT Consulting &amp; Services</t>
  </si>
  <si>
    <t>IT Services &amp; Consulting (NEC)</t>
  </si>
  <si>
    <t>Metals &amp; Mining</t>
  </si>
  <si>
    <t>Coal (NEC)</t>
  </si>
  <si>
    <t>Industrials</t>
  </si>
  <si>
    <t>Transportation &amp; Infrastructure</t>
  </si>
  <si>
    <t>Telecommunications</t>
  </si>
  <si>
    <t>Telecommunications Services</t>
  </si>
  <si>
    <t>Wireless</t>
  </si>
  <si>
    <t>Credit Suisse Group</t>
  </si>
  <si>
    <t>Wireless Telecommunications Services (NEC)</t>
  </si>
  <si>
    <t>Other Industrials</t>
  </si>
  <si>
    <t>2739870040</t>
  </si>
  <si>
    <t>PT Multi Makanan Permai</t>
  </si>
  <si>
    <t>Agriculture &amp; Livestock</t>
  </si>
  <si>
    <t>Japfa Comfeed Indonesia Tbk PT</t>
  </si>
  <si>
    <t>Consumer Products and Services</t>
  </si>
  <si>
    <t>Other Consumer Products</t>
  </si>
  <si>
    <t>0.0370398773006135</t>
  </si>
  <si>
    <t>Jakarta</t>
  </si>
  <si>
    <t>2729026040</t>
  </si>
  <si>
    <t>JC Comsa Corp</t>
  </si>
  <si>
    <t>SMBC Nikko Securities Inc</t>
  </si>
  <si>
    <t>Cookie, Cracker &amp; Pasta Manufacturing</t>
  </si>
  <si>
    <t>Airlines (NEC)</t>
  </si>
  <si>
    <t>Retail</t>
  </si>
  <si>
    <t>2700765040</t>
  </si>
  <si>
    <t>Mitra Mandiri Mantap PT</t>
  </si>
  <si>
    <t>E-commerce / B2B</t>
  </si>
  <si>
    <t>First Media Tbk PT</t>
  </si>
  <si>
    <t>Cable Service Providers</t>
  </si>
  <si>
    <t>48.9876219362243</t>
  </si>
  <si>
    <t>2719557040</t>
  </si>
  <si>
    <t>Kreasijaya Adhikarya PT</t>
  </si>
  <si>
    <t>Astra Agro Lestari Tbk PT</t>
  </si>
  <si>
    <t>6.14905304583094</t>
  </si>
  <si>
    <t>2364744040</t>
  </si>
  <si>
    <t>XL Axiata Tbk PT-Telecoms Towers(7000)</t>
  </si>
  <si>
    <t>Other Telecom</t>
  </si>
  <si>
    <t>Merrill Lynch(Singapore)Pte</t>
  </si>
  <si>
    <t>Standard Chartered PLC|JP Morgan</t>
  </si>
  <si>
    <t>Telecommunication Construction</t>
  </si>
  <si>
    <t>461.855670103093</t>
  </si>
  <si>
    <t>Malaysia</t>
  </si>
  <si>
    <t>2744207040</t>
  </si>
  <si>
    <t>PT MTD CTP Expressway</t>
  </si>
  <si>
    <t>Government Administration Activities</t>
  </si>
  <si>
    <t>Government</t>
  </si>
  <si>
    <t>Professional Services</t>
  </si>
  <si>
    <t>Integrated Telecommunications Services (NEC)</t>
  </si>
  <si>
    <t>Chemicals</t>
  </si>
  <si>
    <t>Machinery</t>
  </si>
  <si>
    <t>Other Financials</t>
  </si>
  <si>
    <t>2668397040</t>
  </si>
  <si>
    <t>Industries Chimiques du Senegal</t>
  </si>
  <si>
    <t>Senegal</t>
  </si>
  <si>
    <t>BMO Capital Markets|o3 Capital Advisors Pvt Ltd</t>
  </si>
  <si>
    <t>Plastics</t>
  </si>
  <si>
    <t>2658955040</t>
  </si>
  <si>
    <t>Citra Lautan Teduh PT</t>
  </si>
  <si>
    <t>Construction Materials</t>
  </si>
  <si>
    <t>Building/Construction &amp; Engineering</t>
  </si>
  <si>
    <t>Construction &amp; Engineering (NEC)</t>
  </si>
  <si>
    <t>23.5</t>
  </si>
  <si>
    <t>Vietnam</t>
  </si>
  <si>
    <t>Construction Materials (NEC)</t>
  </si>
  <si>
    <t>Real Estate</t>
  </si>
  <si>
    <t>Other Real Estate</t>
  </si>
  <si>
    <t>Land Division &amp; Subdivision</t>
  </si>
  <si>
    <t>2618810040</t>
  </si>
  <si>
    <t>Goldwater LS Pte Ltd</t>
  </si>
  <si>
    <t>Mitra Investindo Tbk PT</t>
  </si>
  <si>
    <t>13.5</t>
  </si>
  <si>
    <t>2615902040</t>
  </si>
  <si>
    <t>PT Mitra Pinasthika Mustika TBK</t>
  </si>
  <si>
    <t>Automobiles &amp; Components</t>
  </si>
  <si>
    <t>Auto &amp; Truck Wholesale</t>
  </si>
  <si>
    <t>Water and Waste Management</t>
  </si>
  <si>
    <t>Real Estate Rental, Development &amp; Operations (NEC)</t>
  </si>
  <si>
    <t>2610279040</t>
  </si>
  <si>
    <t>Arita Biotech International PT</t>
  </si>
  <si>
    <t>Industrial Valve Manufacturing</t>
  </si>
  <si>
    <t>0.251269035532995</t>
  </si>
  <si>
    <t>Non Residential</t>
  </si>
  <si>
    <t>Marine Freight &amp; Logistics (NEC)</t>
  </si>
  <si>
    <t>2593059040</t>
  </si>
  <si>
    <t>Sentra Forum PT</t>
  </si>
  <si>
    <t>Agung Podomoro Land Tbk PT</t>
  </si>
  <si>
    <t>13.8506466416354</t>
  </si>
  <si>
    <t>2591773040</t>
  </si>
  <si>
    <t>Alfa Polimer PT</t>
  </si>
  <si>
    <t>Textiles &amp; Apparel</t>
  </si>
  <si>
    <t>Paper Mills &amp; Products</t>
  </si>
  <si>
    <t>1.35893155258765</t>
  </si>
  <si>
    <t>2589812040</t>
  </si>
  <si>
    <t>PT Tarabatuh Manunggal</t>
  </si>
  <si>
    <t>Indocement Tunggal Prakarsa Tbk PT</t>
  </si>
  <si>
    <t>Cement &amp; Concrete Manufacturing</t>
  </si>
  <si>
    <t>5.47138047138047</t>
  </si>
  <si>
    <t>Jakarta|Surabaya</t>
  </si>
  <si>
    <t>2600026040</t>
  </si>
  <si>
    <t>MBH Mining Resource PT,Mitra Bisnis Harvest PT,Buana Minera Harvest PT</t>
  </si>
  <si>
    <t>Bumi Resources Tbk PT</t>
  </si>
  <si>
    <t>104.657381150959</t>
  </si>
  <si>
    <t>Berlin|Frankfurt|Munich|Pink Sheet|Indonesia|Xetra</t>
  </si>
  <si>
    <t>2581437040</t>
  </si>
  <si>
    <t>PT MNC Land Tbk</t>
  </si>
  <si>
    <t>Real Estate Management &amp; Development</t>
  </si>
  <si>
    <t>Asset Management</t>
  </si>
  <si>
    <t>Broadcasting (NEC)</t>
  </si>
  <si>
    <t>60.8446866485014</t>
  </si>
  <si>
    <t>Food &amp; Beverage Retailing</t>
  </si>
  <si>
    <t>2561575040</t>
  </si>
  <si>
    <t>PT Surveyor Indonesia</t>
  </si>
  <si>
    <t>Superintending Co of Indonesia PT</t>
  </si>
  <si>
    <t>Electronics</t>
  </si>
  <si>
    <t>2567585040</t>
  </si>
  <si>
    <t>Jakarta Garden City Co</t>
  </si>
  <si>
    <t>Residential</t>
  </si>
  <si>
    <t>Modernland Realty Tbk PT</t>
  </si>
  <si>
    <t>Retail Real Estate Rental &amp; Development</t>
  </si>
  <si>
    <t>229.916897506925</t>
  </si>
  <si>
    <t>2548188040</t>
  </si>
  <si>
    <t>Bakrie &amp; Brothers Tbk PT</t>
  </si>
  <si>
    <t>Rothschild &amp; Co</t>
  </si>
  <si>
    <t>Consumer Goods Conglomerates</t>
  </si>
  <si>
    <t>501</t>
  </si>
  <si>
    <t>Broadcasting</t>
  </si>
  <si>
    <t>Discount and Department Store Retailing</t>
  </si>
  <si>
    <t>General Department Stores</t>
  </si>
  <si>
    <t>2516582040</t>
  </si>
  <si>
    <t>Indosiar Karya Media Tbk PT</t>
  </si>
  <si>
    <t>Television Broadcasting</t>
  </si>
  <si>
    <t>292.898746391753</t>
  </si>
  <si>
    <t>2480644040</t>
  </si>
  <si>
    <t>Api Metra Graha PT</t>
  </si>
  <si>
    <t>101.245516165803</t>
  </si>
  <si>
    <t>Specialty Chemicals (NEC)</t>
  </si>
  <si>
    <t>2473008040</t>
  </si>
  <si>
    <t>PT Nusa Halmahera Minerals</t>
  </si>
  <si>
    <t>Nickel Ore Mining</t>
  </si>
  <si>
    <t>30.085684084272|130.371297455152</t>
  </si>
  <si>
    <t>Indonesia|Australia</t>
  </si>
  <si>
    <t>Oil &amp; Gas Exploration and Production (NEC)</t>
  </si>
  <si>
    <t>2467849040</t>
  </si>
  <si>
    <t>Thang Long Cement Joint Stock Co</t>
  </si>
  <si>
    <t>JP Morgan Chase &amp; Co</t>
  </si>
  <si>
    <t>157.138281671871</t>
  </si>
  <si>
    <t>2466451040</t>
  </si>
  <si>
    <t>Azec Indonesia Management Services PT</t>
  </si>
  <si>
    <t>Erajaya Swasembada Tbk PT</t>
  </si>
  <si>
    <t>Mobile Phone Retailers</t>
  </si>
  <si>
    <t>2461840040</t>
  </si>
  <si>
    <t>Perusahaan Daerah Pertambangan dan Energi Gas PT</t>
  </si>
  <si>
    <t>Oil &amp; Gas Refining and Marketing (NEC)</t>
  </si>
  <si>
    <t>Apparel Retailing</t>
  </si>
  <si>
    <t>Apparel &amp; Accessories Retailers (NEC)</t>
  </si>
  <si>
    <t>Tuah Turangga Agung PT</t>
  </si>
  <si>
    <t>Other Retailing</t>
  </si>
  <si>
    <t>Fishing &amp; Farming (NEC)</t>
  </si>
  <si>
    <t>2365250040</t>
  </si>
  <si>
    <t>PT Cipta Multi Perkasa</t>
  </si>
  <si>
    <t>Trikomsel Oke Tbk PT</t>
  </si>
  <si>
    <t>Wireless Telecoms Service Providers</t>
  </si>
  <si>
    <t>2474549040</t>
  </si>
  <si>
    <t>Eastwin Global Investment Ltd</t>
  </si>
  <si>
    <t>Sugih Energy Tbk PT</t>
  </si>
  <si>
    <t>235.34</t>
  </si>
  <si>
    <t>2380032040</t>
  </si>
  <si>
    <t>PT Golden Blossom Sumatra</t>
  </si>
  <si>
    <t>Gozco Plantations Tbk PT</t>
  </si>
  <si>
    <t>19.3939393939394</t>
  </si>
  <si>
    <t>Software</t>
  </si>
  <si>
    <t>Software (NEC)</t>
  </si>
  <si>
    <t>Tobacco</t>
  </si>
  <si>
    <t>Cigars &amp; Cigarette Manufacturing</t>
  </si>
  <si>
    <t>Business Support Services (NEC)</t>
  </si>
  <si>
    <t>2348410040</t>
  </si>
  <si>
    <t>Pelayaran Straits Perdana PT</t>
  </si>
  <si>
    <t>Indo Straits Tbk PT</t>
  </si>
  <si>
    <t>1.39003756906077</t>
  </si>
  <si>
    <t>2346137040</t>
  </si>
  <si>
    <t>IMG Sejahtera Langgeng PT</t>
  </si>
  <si>
    <t>Automobiles &amp; Multi Utility Vehicles</t>
  </si>
  <si>
    <t>33.5350678733032</t>
  </si>
  <si>
    <t>Real Estate Services (NEC)</t>
  </si>
  <si>
    <t>5</t>
  </si>
  <si>
    <t>2334604040</t>
  </si>
  <si>
    <t>Dharma Bumi Mekongga PT</t>
  </si>
  <si>
    <t>Leyand International Tbk PT</t>
  </si>
  <si>
    <t>0.566371681415929</t>
  </si>
  <si>
    <t>2332580040</t>
  </si>
  <si>
    <t>Gitanusa Sarana Niaga PT</t>
  </si>
  <si>
    <t>2325654040</t>
  </si>
  <si>
    <t>Meadow Indonesia PT</t>
  </si>
  <si>
    <t>Matahari Department Store Tbk PT</t>
  </si>
  <si>
    <t>CIMB-GK Securities (HK) Ltd</t>
  </si>
  <si>
    <t>3.38721359109549</t>
  </si>
  <si>
    <t>2323276040</t>
  </si>
  <si>
    <t>Sarana Tirta Utama PT</t>
  </si>
  <si>
    <t>Pembangunan Jaya Ancol Tbk PT</t>
  </si>
  <si>
    <t>1.70835751596053</t>
  </si>
  <si>
    <t>Containers &amp; Packaging</t>
  </si>
  <si>
    <t>Hotels and Lodging</t>
  </si>
  <si>
    <t>Bangun Adi Perkasa PT</t>
  </si>
  <si>
    <t>Plastic Containers &amp; Packaging</t>
  </si>
  <si>
    <t>2289824040</t>
  </si>
  <si>
    <t>Margabumi Adhikaraya PT</t>
  </si>
  <si>
    <t>Jasa Marga (Persero) Tbk PT</t>
  </si>
  <si>
    <t>Highway Operators</t>
  </si>
  <si>
    <t>8.7822012880562</t>
  </si>
  <si>
    <t>2275261040</t>
  </si>
  <si>
    <t>Angkasa Pura Schiphol PT</t>
  </si>
  <si>
    <t>PT Angkasa Pura Ii (Persero)</t>
  </si>
  <si>
    <t>Airport Operators &amp; Services (NEC)</t>
  </si>
  <si>
    <t>0.611726889824873</t>
  </si>
  <si>
    <t>2255135040</t>
  </si>
  <si>
    <t>Graha Mediatama Megacom PT</t>
  </si>
  <si>
    <t>1.85943552850028</t>
  </si>
  <si>
    <t>UBS Investment Bank</t>
  </si>
  <si>
    <t>Animal Feed</t>
  </si>
  <si>
    <t>Passenger Transportation, Ground &amp; Sea (NEC)</t>
  </si>
  <si>
    <t>2242973040</t>
  </si>
  <si>
    <t>Gama Wahyu Abadi PT</t>
  </si>
  <si>
    <t>Island Concepts Indonesia Tbk PT</t>
  </si>
  <si>
    <t>Restaurants &amp; Bars (NEC)</t>
  </si>
  <si>
    <t>2248451040</t>
  </si>
  <si>
    <t>Indama Putera Kayapratama PT</t>
  </si>
  <si>
    <t>Bintang Mitra Semestaraya Tbk PT</t>
  </si>
  <si>
    <t>Commodity Chemicals (NEC)</t>
  </si>
  <si>
    <t>Specialty Chemicals Wholesale</t>
  </si>
  <si>
    <t>2303370040</t>
  </si>
  <si>
    <t>Premier Doughnuts Indonesia PT</t>
  </si>
  <si>
    <t>Mitra Adiperkasa Tbk PT</t>
  </si>
  <si>
    <t>8.40807174887892</t>
  </si>
  <si>
    <t>2224062040</t>
  </si>
  <si>
    <t>Hollit International PT</t>
  </si>
  <si>
    <t>Pan Brothers Tbk PT</t>
  </si>
  <si>
    <t>Textiles &amp; Leather Goods (NEC)</t>
  </si>
  <si>
    <t>2218138040</t>
  </si>
  <si>
    <t>Damai Sejahtera Mulia PT- Production Facility</t>
  </si>
  <si>
    <t>Akasha Wira International Tbk PT</t>
  </si>
  <si>
    <t>Baby Food</t>
  </si>
  <si>
    <t>2210125040</t>
  </si>
  <si>
    <t>Undisclosed Chocolate Manufacturer, Indonesia</t>
  </si>
  <si>
    <t>Sarinah (Persero) PT</t>
  </si>
  <si>
    <t>Discount Stores (NEC)</t>
  </si>
  <si>
    <t>2174077040</t>
  </si>
  <si>
    <t>Archipelago Resources PLC</t>
  </si>
  <si>
    <t>Rajawali Nusantara Indonesia PT</t>
  </si>
  <si>
    <t>Grant Thornton</t>
  </si>
  <si>
    <t>Sugarcane Farming</t>
  </si>
  <si>
    <t>40.5543353852817</t>
  </si>
  <si>
    <t>2171684040</t>
  </si>
  <si>
    <t>Tirta Saga Wangi PT</t>
  </si>
  <si>
    <t>11.7395763405196</t>
  </si>
  <si>
    <t>2170094040</t>
  </si>
  <si>
    <t>Columbia Chrome Indonesia PT</t>
  </si>
  <si>
    <t>Industrial Machinery &amp; Equipment Wholesale</t>
  </si>
  <si>
    <t>0.549414835164835</t>
  </si>
  <si>
    <t>Elnusa Tbk PT</t>
  </si>
  <si>
    <t>2154715040</t>
  </si>
  <si>
    <t>PrimaFood International PT {PrimaFood}-Assets</t>
  </si>
  <si>
    <t>0.00142304</t>
  </si>
  <si>
    <t>2153536040</t>
  </si>
  <si>
    <t>Argha Karya Prima Industry Tbk PT</t>
  </si>
  <si>
    <t>2142387040</t>
  </si>
  <si>
    <t>Pasifik Masao Mineral PT</t>
  </si>
  <si>
    <t>Ratu Prabu Energi Tbk PT</t>
  </si>
  <si>
    <t>2138687020</t>
  </si>
  <si>
    <t>Segovia Inc</t>
  </si>
  <si>
    <t>Indosat Tbk PT</t>
  </si>
  <si>
    <t>Indonesia|New York Stock Exchange</t>
  </si>
  <si>
    <t>2128157040</t>
  </si>
  <si>
    <t>Bukit Jonggol Asri PT</t>
  </si>
  <si>
    <t>Sentul City Tbk PT</t>
  </si>
  <si>
    <t>161.118508655127</t>
  </si>
  <si>
    <t>Mobile-8 Telecom Tbk PT</t>
  </si>
  <si>
    <t>2119606040</t>
  </si>
  <si>
    <t>BAT Indonesia Tbk PT</t>
  </si>
  <si>
    <t>2117228040</t>
  </si>
  <si>
    <t>Artha Prima Perkasa Lintas Era PT</t>
  </si>
  <si>
    <t>0.218769883351007</t>
  </si>
  <si>
    <t>2118173040</t>
  </si>
  <si>
    <t>Ciputra Surya Tbk PT</t>
  </si>
  <si>
    <t>Ciputra Development Tbk PT</t>
  </si>
  <si>
    <t>2113024040</t>
  </si>
  <si>
    <t>Anugrah Karya Raya PT</t>
  </si>
  <si>
    <t>2108718040</t>
  </si>
  <si>
    <t>Sumalindo Hutani Jaya PT</t>
  </si>
  <si>
    <t>0.728578654527061</t>
  </si>
  <si>
    <t>2074012040</t>
  </si>
  <si>
    <t>Bukit Makmur Mandiri Utama PT</t>
  </si>
  <si>
    <t>Bank of America Merrill Lynch</t>
  </si>
  <si>
    <t>Barclays PLC</t>
  </si>
  <si>
    <t>310|239.999</t>
  </si>
  <si>
    <t>2082841040</t>
  </si>
  <si>
    <t>Star Air</t>
  </si>
  <si>
    <t>2084586040</t>
  </si>
  <si>
    <t>Kia Serpih Mas PT</t>
  </si>
  <si>
    <t>Keramika Indonesia Assosiasi Tbk PT</t>
  </si>
  <si>
    <t>Flooring &amp; Interior Tile Manufacturers</t>
  </si>
  <si>
    <t>8.3088954056696|4.88758553274682</t>
  </si>
  <si>
    <t>2065004040</t>
  </si>
  <si>
    <t>Xerindo Teknologi PT</t>
  </si>
  <si>
    <t>1.14942528735632</t>
  </si>
  <si>
    <t>2067983040</t>
  </si>
  <si>
    <t>Adhi Karya(Persero)Tbk PT</t>
  </si>
  <si>
    <t>0.0933035714285714</t>
  </si>
  <si>
    <t>2043573040</t>
  </si>
  <si>
    <t>Air Pasifik Utama PT</t>
  </si>
  <si>
    <t>Multipolar Tbk PT</t>
  </si>
  <si>
    <t>3.15232086525462</t>
  </si>
  <si>
    <t>Sat Nusapersada Tbk PT</t>
  </si>
  <si>
    <t>2038719040</t>
  </si>
  <si>
    <t>Kokoh Inti Arebama Tbk PT</t>
  </si>
  <si>
    <t>Construction Supplies</t>
  </si>
  <si>
    <t>0.904705882352941</t>
  </si>
  <si>
    <t>2048681040</t>
  </si>
  <si>
    <t>Integrated Oil &amp; Gas</t>
  </si>
  <si>
    <t>2011673040</t>
  </si>
  <si>
    <t>Indo Kords Teijing PT</t>
  </si>
  <si>
    <t>Indo Kordsa Tbk PT</t>
  </si>
  <si>
    <t>Industrial Rubber Products</t>
  </si>
  <si>
    <t>2011681040</t>
  </si>
  <si>
    <t>Kelola Biru Harmoni PT</t>
  </si>
  <si>
    <t>Dharma Samudera Fishing Industries Tbk PT</t>
  </si>
  <si>
    <t>Commercial Fishing</t>
  </si>
  <si>
    <t>2008395040</t>
  </si>
  <si>
    <t>Bakrie Telecom TBK PT</t>
  </si>
  <si>
    <t>1990598040</t>
  </si>
  <si>
    <t>SCS Astragraphia Technologies PT</t>
  </si>
  <si>
    <t>Astra Graphia Tbk PT</t>
  </si>
  <si>
    <t>Office Equipment Wholesale</t>
  </si>
  <si>
    <t>2019625040</t>
  </si>
  <si>
    <t>Suryalaya Anindita International PT</t>
  </si>
  <si>
    <t>Surya Semesta Internusa Tbk PT</t>
  </si>
  <si>
    <t>2070586040</t>
  </si>
  <si>
    <t>Sat Nusa(Putian)Electronics Co Ltd</t>
  </si>
  <si>
    <t>Electrical Components</t>
  </si>
  <si>
    <t>6.11587982832618</t>
  </si>
  <si>
    <t>1976655040</t>
  </si>
  <si>
    <t>Bintang Polindo Perkasa PT</t>
  </si>
  <si>
    <t>1961559040</t>
  </si>
  <si>
    <t>Prima Gerbang Persada PT</t>
  </si>
  <si>
    <t>Matahari Putra Prima Tbk PT</t>
  </si>
  <si>
    <t>Somerley Ltd</t>
  </si>
  <si>
    <t>0.0539956803455724</t>
  </si>
  <si>
    <t>2265430040</t>
  </si>
  <si>
    <t>Menthobi Mitra Lestari PT</t>
  </si>
  <si>
    <t>Bakrie Sumatera Plantations Tbk PT</t>
  </si>
  <si>
    <t>2065831040</t>
  </si>
  <si>
    <t>Sandi Mitra Selaras PT</t>
  </si>
  <si>
    <t>2.55851932498639</t>
  </si>
  <si>
    <t>2265176040</t>
  </si>
  <si>
    <t>Aldhi Pratama Bersama PT</t>
  </si>
  <si>
    <t>2050673040</t>
  </si>
  <si>
    <t>scicom(MSC)Bhd</t>
  </si>
  <si>
    <t>1943009040</t>
  </si>
  <si>
    <t>United Tractors Tbk PT</t>
  </si>
  <si>
    <t>Construction Machinery</t>
  </si>
  <si>
    <t>1915530040</t>
  </si>
  <si>
    <t>Mulya Mandra Mukti PT</t>
  </si>
  <si>
    <t>Tunas Baru Lampung Tbk PT</t>
  </si>
  <si>
    <t>1907944040</t>
  </si>
  <si>
    <t>Chandra Asri Petrochemical Center PT</t>
  </si>
  <si>
    <t>Wood Products</t>
  </si>
  <si>
    <t>1044.6139703449</t>
  </si>
  <si>
    <t>2263301040</t>
  </si>
  <si>
    <t>Visiko Industries Sdn Bhd</t>
  </si>
  <si>
    <t>Ekadharma International Tbk PT</t>
  </si>
  <si>
    <t>1857091040</t>
  </si>
  <si>
    <t>Pacsari Pte Ltd</t>
  </si>
  <si>
    <t>Indofood Sukses Makmur Tbk PT</t>
  </si>
  <si>
    <t>1720931040</t>
  </si>
  <si>
    <t>Tunas Harapan PT</t>
  </si>
  <si>
    <t>Energi Mega Persada Tbk PT</t>
  </si>
  <si>
    <t>Surya Citra Media Tbk PT</t>
  </si>
  <si>
    <t>1640062040</t>
  </si>
  <si>
    <t>Inti Gerakmaju PT</t>
  </si>
  <si>
    <t>Starch, Vegetable Fat &amp; Oil Manufacturing</t>
  </si>
  <si>
    <t>Kepemilikan</t>
  </si>
  <si>
    <t>BUMN</t>
  </si>
  <si>
    <t>Swasta</t>
  </si>
  <si>
    <t>Identifier (RIC)</t>
  </si>
  <si>
    <t>ADHI.JK</t>
  </si>
  <si>
    <t>AKRA.JK</t>
  </si>
  <si>
    <t>ALDO.JK</t>
  </si>
  <si>
    <t>ANTM.JK</t>
  </si>
  <si>
    <t>APII.JK</t>
  </si>
  <si>
    <t>BRPT.JK</t>
  </si>
  <si>
    <t>RMBA.JK</t>
  </si>
  <si>
    <t>COWL.JK</t>
  </si>
  <si>
    <t>DOID.JK</t>
  </si>
  <si>
    <t>Solusi Bangun Indonesia Tbk PT</t>
  </si>
  <si>
    <t>SMCB.JK</t>
  </si>
  <si>
    <t>TKIM.JK</t>
  </si>
  <si>
    <t>Panorama Sentrawisata Tbk PT</t>
  </si>
  <si>
    <t>PANR.JK</t>
  </si>
  <si>
    <t>CPIN.JK</t>
  </si>
  <si>
    <t>GIAA.JK</t>
  </si>
  <si>
    <t>INDR.JK</t>
  </si>
  <si>
    <t>ICBP.JK</t>
  </si>
  <si>
    <t>Intraco Penta Tbk PT</t>
  </si>
  <si>
    <t>Mas Murni Indonesia Tbk PT</t>
  </si>
  <si>
    <t>Medco Energi Internasional Tbk PT</t>
  </si>
  <si>
    <t>Metrodata Electronics Tbk PT</t>
  </si>
  <si>
    <t>Mitra Energi Persada Tbk PT</t>
  </si>
  <si>
    <t>Mitra Pinasthika Mustika Tbk PT</t>
  </si>
  <si>
    <t>MNC Investama Tbk PT</t>
  </si>
  <si>
    <t>Pembangunan Perumahan (Persero) Tbk PT</t>
  </si>
  <si>
    <t>Rukun Raharja Tbk PT</t>
  </si>
  <si>
    <t>Solusi Tunas Pratama Tbk PT</t>
  </si>
  <si>
    <t>Semen Indonesia (Persero) Tbk PT</t>
  </si>
  <si>
    <t>SMGR.JK</t>
  </si>
  <si>
    <t>Sinar Mas Agro Resources and Technology Tbk PT</t>
  </si>
  <si>
    <t>Telkom Indonesia (Persero) Tbk PT</t>
  </si>
  <si>
    <t>Wijaya Karya (Persero) Tbk PT</t>
  </si>
  <si>
    <t>Aneka Tambang (Persero)Tbk PT</t>
  </si>
  <si>
    <t>Adhi Karya (Persero)Tbk PT</t>
  </si>
  <si>
    <t>Arita Prima Indonesia Tbk PT</t>
  </si>
  <si>
    <t>Barito Pacific Tbk PT</t>
  </si>
  <si>
    <t>Bentoel International Investama Tbk PT</t>
  </si>
  <si>
    <t>Cowell Development Tbk PT</t>
  </si>
  <si>
    <t>Delta Dunia Makmur Tbk PT</t>
  </si>
  <si>
    <t>Pabrik Kertas Tjiwi Kimia Tbk PT</t>
  </si>
  <si>
    <t>AKR Corporindo Tbk PT</t>
  </si>
  <si>
    <t>Alkindo Naratama Tbk PT</t>
  </si>
  <si>
    <t>Charoen Pokphand Indonesia Tbk PT</t>
  </si>
  <si>
    <t>Garuda Indonesia (Persero) Tbk PT</t>
  </si>
  <si>
    <t>Indo-Rama Synthetics Tbk PT</t>
  </si>
  <si>
    <t>Indofood CBP Sukses Makmur Tbk PT</t>
  </si>
  <si>
    <t>Indomobil Sukses Internasional Tbk PT</t>
  </si>
  <si>
    <t>Indonesian Paradise Property Tbk PT</t>
  </si>
  <si>
    <t>Pelabuhan Indonesia (Pelindo) II PT</t>
  </si>
  <si>
    <t>Pertamina (Persero) PT</t>
  </si>
  <si>
    <t>Tahun M&amp;A</t>
  </si>
  <si>
    <t>APLN.JK</t>
  </si>
  <si>
    <t>ADES.JK</t>
  </si>
  <si>
    <t>AKPI.JK</t>
  </si>
  <si>
    <t>AALI.JK</t>
  </si>
  <si>
    <t>ASGR.JK</t>
  </si>
  <si>
    <t>BNBR.JK</t>
  </si>
  <si>
    <t>UNSP.JK</t>
  </si>
  <si>
    <t>BTEL.JK</t>
  </si>
  <si>
    <t>BMSR.JK</t>
  </si>
  <si>
    <t>BUMI.JK</t>
  </si>
  <si>
    <t>CTRA.JK</t>
  </si>
  <si>
    <t>DSFI.JK</t>
  </si>
  <si>
    <t>EKAD.JK</t>
  </si>
  <si>
    <t>ELSA.JK</t>
  </si>
  <si>
    <t>ENRG.JK</t>
  </si>
  <si>
    <t>ERAA.JK</t>
  </si>
  <si>
    <t>KBLV.JK</t>
  </si>
  <si>
    <t>GZCO.JK</t>
  </si>
  <si>
    <t>BRAM.JK</t>
  </si>
  <si>
    <t>PTIS.JK</t>
  </si>
  <si>
    <t>INTP.JK</t>
  </si>
  <si>
    <t>INDF.JK</t>
  </si>
  <si>
    <t>ISAT.JK</t>
  </si>
  <si>
    <t>ICON.JK</t>
  </si>
  <si>
    <t>JPFA.JK</t>
  </si>
  <si>
    <t>JSMR.JK</t>
  </si>
  <si>
    <t>KIAS.JK</t>
  </si>
  <si>
    <t>KOIN.JK</t>
  </si>
  <si>
    <t>LAPD.JK</t>
  </si>
  <si>
    <t>LPPF.JK</t>
  </si>
  <si>
    <t>MPPA.JK</t>
  </si>
  <si>
    <t>MAPI.JK</t>
  </si>
  <si>
    <t>MITI.JK</t>
  </si>
  <si>
    <t>MDLN.JK</t>
  </si>
  <si>
    <t>MLPL.JK</t>
  </si>
  <si>
    <t>PBRX.JK</t>
  </si>
  <si>
    <t>PJAA.JK</t>
  </si>
  <si>
    <t>IMAS.JK</t>
  </si>
  <si>
    <t>INPP.JK</t>
  </si>
  <si>
    <t>INTA.JK</t>
  </si>
  <si>
    <t>MAMI.JK</t>
  </si>
  <si>
    <t>MEDC.JK</t>
  </si>
  <si>
    <t>MTDL.JK</t>
  </si>
  <si>
    <t>KOPI.JK</t>
  </si>
  <si>
    <t>MPMX.JK</t>
  </si>
  <si>
    <t>BHIT.JK</t>
  </si>
  <si>
    <t>PTPP.JK</t>
  </si>
  <si>
    <t>RAJA.JK</t>
  </si>
  <si>
    <t>SUPR.JK</t>
  </si>
  <si>
    <t>SCMA.JK</t>
  </si>
  <si>
    <t>ARTI.JK</t>
  </si>
  <si>
    <t>PTSN.JK</t>
  </si>
  <si>
    <t>SSMS.JK</t>
  </si>
  <si>
    <t>BKSL.JK</t>
  </si>
  <si>
    <t>SMAR.JK</t>
  </si>
  <si>
    <t>SUGI.JK</t>
  </si>
  <si>
    <t>SSIA.JK</t>
  </si>
  <si>
    <t>TLKM.JK</t>
  </si>
  <si>
    <t>TRIO.JK</t>
  </si>
  <si>
    <t>TBLA.JK</t>
  </si>
  <si>
    <t>UNTR.JK</t>
  </si>
  <si>
    <t>WIKA.JK</t>
  </si>
  <si>
    <t>Kesamaan Sektor (1 = satu sektor, 0 = beda sektor)</t>
  </si>
  <si>
    <t>China</t>
  </si>
  <si>
    <t>Amerika</t>
  </si>
  <si>
    <t>Singapura</t>
  </si>
  <si>
    <t>Jepang</t>
  </si>
  <si>
    <t>Cash and Short Term Investments
(IDR)
In the last 20 FY</t>
  </si>
  <si>
    <t/>
  </si>
  <si>
    <t>t+1</t>
  </si>
  <si>
    <t>t+6</t>
  </si>
  <si>
    <t>t+5</t>
  </si>
  <si>
    <t>t+4</t>
  </si>
  <si>
    <t>t+3</t>
  </si>
  <si>
    <t>t+2</t>
  </si>
  <si>
    <t>t+13</t>
  </si>
  <si>
    <t>t+12</t>
  </si>
  <si>
    <t>t+11</t>
  </si>
  <si>
    <t>t+10</t>
  </si>
  <si>
    <t>t+9</t>
  </si>
  <si>
    <t>t+8</t>
  </si>
  <si>
    <t>t+7</t>
  </si>
  <si>
    <t>t-0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</si>
  <si>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</si>
  <si>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</si>
  <si>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</si>
  <si>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</si>
  <si>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</si>
  <si>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</si>
  <si>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</si>
  <si>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</si>
  <si>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</si>
  <si>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</si>
  <si>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</si>
  <si>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</si>
  <si>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</si>
  <si>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</t>
  </si>
  <si>
    <t>t+15</t>
  </si>
  <si>
    <t>t+14</t>
  </si>
  <si>
    <t>t+16</t>
  </si>
  <si>
    <t>Accounts Receivable - Trade, Net
(IDR)
In the last 20 FY</t>
  </si>
  <si>
    <t>Total Current Assets
(IDR)
In the last 20 FY</t>
  </si>
  <si>
    <t>Total Assets (Pvt)
(IDR)
In the last 20 FY</t>
  </si>
  <si>
    <t>Total Current Liabilities
(IDR)
In the last 20 FY</t>
  </si>
  <si>
    <t>Total Debt
(IDR)
In the last 20 FY</t>
  </si>
  <si>
    <t>Total Equity
(IDR)
In the last 20 FY</t>
  </si>
  <si>
    <t>Total Revenue
(IDR)
In the last 20 FY</t>
  </si>
  <si>
    <t>Operating Income
(IDR)
In the last 20 FY</t>
  </si>
  <si>
    <t>Net Income After Tax (Pvt)
(IDR)
In the last 20 FY</t>
  </si>
  <si>
    <t>Normalized EBITDA
(IDR)
In the last 20 FY</t>
  </si>
  <si>
    <t>Cash Flow from Operating Activities (Pvt)
(IDR)
In the last 20 FY</t>
  </si>
  <si>
    <t>Net Cash Flow Investing Activities - Total (Pvt)
(IDR)
In the last 20 FY</t>
  </si>
  <si>
    <t>Net Cash Flow Financing Activities - Total (Pvt)
(IDR)
In the last 20 FY</t>
  </si>
  <si>
    <t>WACC Debt Weight, (%)
In the last 20 FY</t>
  </si>
  <si>
    <t>WACC Cost of Debt, (%)
In the last 20 FY</t>
  </si>
  <si>
    <t>WACC Equity Weight, (%)
In the last 20 FY</t>
  </si>
  <si>
    <t>WACC Cost of Equity, (%)
In the last 20 FY</t>
  </si>
  <si>
    <t>WACC Tax Rate, (%)
In the last 20 FY</t>
  </si>
  <si>
    <t>ROE</t>
  </si>
  <si>
    <t>ROA</t>
  </si>
  <si>
    <t>=Net income/total aset</t>
  </si>
  <si>
    <t>=Net income/total equity</t>
  </si>
  <si>
    <t>ROIC</t>
  </si>
  <si>
    <t xml:space="preserve">Net invested capital </t>
  </si>
  <si>
    <t>= Net operating income/net invested capital</t>
  </si>
  <si>
    <t>= Total debt + Total Ekuitas</t>
  </si>
  <si>
    <t>NPM</t>
  </si>
  <si>
    <t>= Net income/revenue</t>
  </si>
  <si>
    <t>EBITDA Margin</t>
  </si>
  <si>
    <t>= EBITDA/revenue</t>
  </si>
  <si>
    <t>Receivable turnover</t>
  </si>
  <si>
    <t>= Revenue/account receivables</t>
  </si>
  <si>
    <t>-</t>
  </si>
  <si>
    <t>Day's sales in receivables</t>
  </si>
  <si>
    <t>= 365/Recevables turnover</t>
  </si>
  <si>
    <t>Total aset turnover</t>
  </si>
  <si>
    <t>= Revenue/total aset</t>
  </si>
  <si>
    <t>Working capital</t>
  </si>
  <si>
    <t>Working capital turnover</t>
  </si>
  <si>
    <t>=  Revenue/working capital</t>
  </si>
  <si>
    <t>= Total asset/total equity</t>
  </si>
  <si>
    <t>Debt to equity ratio</t>
  </si>
  <si>
    <t>= Total debt/total equity</t>
  </si>
  <si>
    <t>Debt to capital ratio</t>
  </si>
  <si>
    <t>= Total debt / (total debt + total equity)</t>
  </si>
  <si>
    <t>Cost of debt</t>
  </si>
  <si>
    <t>=Interest expense/total debt</t>
  </si>
  <si>
    <t>Weighted of total debt</t>
  </si>
  <si>
    <t>= Total debt/(total debt+total equity)</t>
  </si>
  <si>
    <t>Weighted of total equity</t>
  </si>
  <si>
    <t>= Total equity/(total debt+total equity)</t>
  </si>
  <si>
    <t>risk free rate of return</t>
  </si>
  <si>
    <t>= yield obligasi pemerintah 1Y</t>
  </si>
  <si>
    <t>t+0</t>
  </si>
  <si>
    <t>market rate of return</t>
  </si>
  <si>
    <t>= IHSG return</t>
  </si>
  <si>
    <t>Current ratio</t>
  </si>
  <si>
    <t>= Current asset/current liabilities</t>
  </si>
  <si>
    <t>Quick ratio</t>
  </si>
  <si>
    <t>= cash, equivalent cash + short term marketable investment + AR/current liabilities</t>
  </si>
  <si>
    <t>= Operating profit/Net interest expense</t>
  </si>
  <si>
    <t>Interest Coverage Ratio (Pvt)
In the last 20 FY</t>
  </si>
  <si>
    <t>t-16</t>
  </si>
  <si>
    <t>t-15</t>
  </si>
  <si>
    <t>t-14</t>
  </si>
  <si>
    <t>= Current asset - current liabilities</t>
  </si>
  <si>
    <t>Equity Multiplier</t>
  </si>
  <si>
    <t>Beta</t>
  </si>
  <si>
    <t>Net Income Before Taxes
(IDR)
In the last 20 FY</t>
  </si>
  <si>
    <t>Net Income After Taxes
(IDR)
In the last 20 FY</t>
  </si>
  <si>
    <t>EBITDA</t>
  </si>
  <si>
    <t>Tax</t>
  </si>
  <si>
    <t>Tax rate</t>
  </si>
  <si>
    <t>Cost of equity</t>
  </si>
  <si>
    <t>= rf + B(rm-rf)</t>
  </si>
  <si>
    <t>WACC</t>
  </si>
  <si>
    <t>=(Weighted equity * Cost of equity) + (1-tax) * (Weighted debt * Cost of debt)</t>
  </si>
  <si>
    <t>Interest coverage ratio (hitung sendiri)</t>
  </si>
  <si>
    <t>Interest coverage ratio (dari database)</t>
  </si>
  <si>
    <t>Cash Interest Paid, Discrete</t>
  </si>
  <si>
    <t>ROA, t+5</t>
  </si>
  <si>
    <t>ROA, t+4</t>
  </si>
  <si>
    <t>ROA, t+3</t>
  </si>
  <si>
    <t>ROA, t+2</t>
  </si>
  <si>
    <t>ROA, t+1</t>
  </si>
  <si>
    <t>ROA, t-0</t>
  </si>
  <si>
    <t>ROA, t-1</t>
  </si>
  <si>
    <t>ROE, t+5</t>
  </si>
  <si>
    <t>ROE, t+4</t>
  </si>
  <si>
    <t>ROE, t+3</t>
  </si>
  <si>
    <t>ROE, t+2</t>
  </si>
  <si>
    <t>ROE, t+1</t>
  </si>
  <si>
    <t>ROE, t-0</t>
  </si>
  <si>
    <t>ROE, t-1</t>
  </si>
  <si>
    <t>ROIC, t+5</t>
  </si>
  <si>
    <t>ROIC, t+4</t>
  </si>
  <si>
    <t>ROIC, t+3</t>
  </si>
  <si>
    <t>ROIC, t+2</t>
  </si>
  <si>
    <t>ROIC, t+1</t>
  </si>
  <si>
    <t>ROIC, t-0</t>
  </si>
  <si>
    <t>ROIC, t-1</t>
  </si>
  <si>
    <t>NPM, t+5</t>
  </si>
  <si>
    <t>NPM, t+4</t>
  </si>
  <si>
    <t>NPM, t+3</t>
  </si>
  <si>
    <t>NPM, t+2</t>
  </si>
  <si>
    <t>NPM, t+1</t>
  </si>
  <si>
    <t>NPM, t-0</t>
  </si>
  <si>
    <t>NPM, t-1</t>
  </si>
  <si>
    <t>EBM, t+5</t>
  </si>
  <si>
    <t>EBM, t+4</t>
  </si>
  <si>
    <t>EBM, t+3</t>
  </si>
  <si>
    <t>EBM, t+2</t>
  </si>
  <si>
    <t>EBM, t+1</t>
  </si>
  <si>
    <t>EBM, t-0</t>
  </si>
  <si>
    <t>EBM, t-1</t>
  </si>
  <si>
    <t>RT, t+5</t>
  </si>
  <si>
    <t>RT, t+4</t>
  </si>
  <si>
    <t>RT, t+3</t>
  </si>
  <si>
    <t>RT, t+2</t>
  </si>
  <si>
    <t>RT, t+1</t>
  </si>
  <si>
    <t>RT, t-0</t>
  </si>
  <si>
    <t>RT, t-1</t>
  </si>
  <si>
    <t>DSR, t+5</t>
  </si>
  <si>
    <t>DSR, t+4</t>
  </si>
  <si>
    <t>DSR, t+3</t>
  </si>
  <si>
    <t>DSR, t+2</t>
  </si>
  <si>
    <t>DSR, t+1</t>
  </si>
  <si>
    <t>DSR, t-0</t>
  </si>
  <si>
    <t>DSR, t-1</t>
  </si>
  <si>
    <t>TAT, t+5</t>
  </si>
  <si>
    <t>TAT, t+4</t>
  </si>
  <si>
    <t>TAT, t+3</t>
  </si>
  <si>
    <t>TAT, t+2</t>
  </si>
  <si>
    <t>TAT, t+1</t>
  </si>
  <si>
    <t>TAT, t-0</t>
  </si>
  <si>
    <t>TAT, t-1</t>
  </si>
  <si>
    <t>WCT, t+5</t>
  </si>
  <si>
    <t>WCT, t+4</t>
  </si>
  <si>
    <t>WCT, t+3</t>
  </si>
  <si>
    <t>WCT, t+2</t>
  </si>
  <si>
    <t>WCT, t+1</t>
  </si>
  <si>
    <t>WCT, t-0</t>
  </si>
  <si>
    <t>WCT, t-1</t>
  </si>
  <si>
    <t>CR, t+5</t>
  </si>
  <si>
    <t>CR, t+4</t>
  </si>
  <si>
    <t>CR, t+3</t>
  </si>
  <si>
    <t>CR, t+2</t>
  </si>
  <si>
    <t>CR, t+1</t>
  </si>
  <si>
    <t>CR, t-0</t>
  </si>
  <si>
    <t>CR, t-1</t>
  </si>
  <si>
    <t>QR, t+5</t>
  </si>
  <si>
    <t>QR, t+4</t>
  </si>
  <si>
    <t>QR, t+3</t>
  </si>
  <si>
    <t>QR, t+2</t>
  </si>
  <si>
    <t>QR, t+1</t>
  </si>
  <si>
    <t>QR, t-0</t>
  </si>
  <si>
    <t>QR, t-1</t>
  </si>
  <si>
    <t>ICR, t+5</t>
  </si>
  <si>
    <t>ICR, t+4</t>
  </si>
  <si>
    <t>ICR, t+3</t>
  </si>
  <si>
    <t>ICR, t+2</t>
  </si>
  <si>
    <t>ICR, t+1</t>
  </si>
  <si>
    <t>ICR, t+0</t>
  </si>
  <si>
    <t>ICR, t-1</t>
  </si>
  <si>
    <t>EM, t+5</t>
  </si>
  <si>
    <t>EM, t+4</t>
  </si>
  <si>
    <t>EM, t+3</t>
  </si>
  <si>
    <t>EM, t+2</t>
  </si>
  <si>
    <t>EM, t+1</t>
  </si>
  <si>
    <t>EM, t-0</t>
  </si>
  <si>
    <t>EM, t-1</t>
  </si>
  <si>
    <t>DER, t+5</t>
  </si>
  <si>
    <t>DER, t+4</t>
  </si>
  <si>
    <t>DER, t+3</t>
  </si>
  <si>
    <t>DER, t+2</t>
  </si>
  <si>
    <t>DER, t+1</t>
  </si>
  <si>
    <t>DER, t-0</t>
  </si>
  <si>
    <t>DER, t-1</t>
  </si>
  <si>
    <t>DCR, t+5</t>
  </si>
  <si>
    <t>DCR, t+4</t>
  </si>
  <si>
    <t>DCR, t+3</t>
  </si>
  <si>
    <t>DCR, t+2</t>
  </si>
  <si>
    <t>DCR, t+1</t>
  </si>
  <si>
    <t>DCR, t-0</t>
  </si>
  <si>
    <t>DCR, t-1</t>
  </si>
  <si>
    <t>CoD, t+5</t>
  </si>
  <si>
    <t>CoD, t+4</t>
  </si>
  <si>
    <t>CoD, t+3</t>
  </si>
  <si>
    <t>CoD, t+2</t>
  </si>
  <si>
    <t>CoD, t+1</t>
  </si>
  <si>
    <t>CoD, t-0</t>
  </si>
  <si>
    <t>CoD, t-1</t>
  </si>
  <si>
    <t>CoE, t+5</t>
  </si>
  <si>
    <t>CoE, t+4</t>
  </si>
  <si>
    <t>CoE, t+3</t>
  </si>
  <si>
    <t>CoE, t+2</t>
  </si>
  <si>
    <t>CoE, t+1</t>
  </si>
  <si>
    <t>CoE, t-0</t>
  </si>
  <si>
    <t>CoE, t-1</t>
  </si>
  <si>
    <t>WACC, t+5</t>
  </si>
  <si>
    <t>WACC, t+4</t>
  </si>
  <si>
    <t>WACC, t+3</t>
  </si>
  <si>
    <t>WACC, t+2</t>
  </si>
  <si>
    <t>WACC, t+1</t>
  </si>
  <si>
    <t>WACC, t-0</t>
  </si>
  <si>
    <t>WACC, t-1</t>
  </si>
  <si>
    <t>Sebelum M&amp;A</t>
  </si>
  <si>
    <t>Setelah M&amp;A</t>
  </si>
  <si>
    <t>Perbedaan</t>
  </si>
  <si>
    <t>All</t>
  </si>
  <si>
    <t>Satu Industri</t>
  </si>
  <si>
    <t>Beda Industri</t>
  </si>
  <si>
    <t>ROA, t+1 - ROA, t-1</t>
  </si>
  <si>
    <t>ROA, t+2 - ROA, t-1</t>
  </si>
  <si>
    <t>ROA, t+3 - ROA, t-1</t>
  </si>
  <si>
    <t>ROA, t+4 - ROA, t-1</t>
  </si>
  <si>
    <t>ROA, t+5 - ROA, t-1</t>
  </si>
  <si>
    <t>ROE, t+1 - ROE, t-1</t>
  </si>
  <si>
    <t>ROE, t+2 - ROE, t-1</t>
  </si>
  <si>
    <t>ROE, t+3 - ROE, t-1</t>
  </si>
  <si>
    <t>ROE, t+4 - ROE, t-1</t>
  </si>
  <si>
    <t>ROE, t+5 - ROE, t-1</t>
  </si>
  <si>
    <t>ROIC, t+1 - ROIC, t-1</t>
  </si>
  <si>
    <t>ROIC, t+2 - ROIC, t-1</t>
  </si>
  <si>
    <t>ROIC, t+3 - ROIC, t-1</t>
  </si>
  <si>
    <t>ROIC, t+4 - ROIC, t-1</t>
  </si>
  <si>
    <t>ROIC, t+5 - ROIC, t-1</t>
  </si>
  <si>
    <t>NPM, t+1 - NPM, t-1</t>
  </si>
  <si>
    <t>NPM, t+2 - NPM, t-1</t>
  </si>
  <si>
    <t>NPM, t+3 - NPM, t-1</t>
  </si>
  <si>
    <t>NPM, t+4 - NPM, t-1</t>
  </si>
  <si>
    <t>NPM, t+5 - NPM, t-1</t>
  </si>
  <si>
    <t>EBM, t+1 - EBM, t-1</t>
  </si>
  <si>
    <t>EBM, t+2 - EBM, t-1</t>
  </si>
  <si>
    <t>EBM, t+3 - EBM, t-1</t>
  </si>
  <si>
    <t>EBM, t+4 - EBM, t-1</t>
  </si>
  <si>
    <t>EBM, t+5 - EBM, t-1</t>
  </si>
  <si>
    <t>RT, t+1 - RT, t-1</t>
  </si>
  <si>
    <t>RT, t+2 - RT, t-1</t>
  </si>
  <si>
    <t>RT, t+3 - RT, t-1</t>
  </si>
  <si>
    <t>RT, t+4 - RT, t-1</t>
  </si>
  <si>
    <t>RT, t+5 - RT, t-1</t>
  </si>
  <si>
    <t>DSR, t+1 - DSR, t-1</t>
  </si>
  <si>
    <t>DSR, t+2 - DSR, t-1</t>
  </si>
  <si>
    <t>DSR, t+3 - DSR, t-1</t>
  </si>
  <si>
    <t>DSR, t+4 - DSR, t-1</t>
  </si>
  <si>
    <t>DSR, t+5 - DSR, t-1</t>
  </si>
  <si>
    <t>TAT, t+1 - TAT, t-1</t>
  </si>
  <si>
    <t>TAT, t+2 - TAT, t-1</t>
  </si>
  <si>
    <t>TAT, t+3 - TAT, t-1</t>
  </si>
  <si>
    <t>TAT, t+4 - TAT, t-1</t>
  </si>
  <si>
    <t>TAT, t+5 - TAT, t-1</t>
  </si>
  <si>
    <t>WCT, t+1 - WCT, t-1</t>
  </si>
  <si>
    <t>WCT, t+2 - WCT, t-1</t>
  </si>
  <si>
    <t>WCT, t+3 - WCT, t-1</t>
  </si>
  <si>
    <t>WCT, t+4 - WCT, t-1</t>
  </si>
  <si>
    <t>WCT, t+5 - WCT, t-1</t>
  </si>
  <si>
    <t>CR, t+1 - CR, t-1</t>
  </si>
  <si>
    <t>CR, t+2 - CR, t-1</t>
  </si>
  <si>
    <t>CR, t+3 - CR, t-1</t>
  </si>
  <si>
    <t>CR, t+4 - CR, t-1</t>
  </si>
  <si>
    <t>CR, t+5 - CR, t-1</t>
  </si>
  <si>
    <t>QR, t+1 - QR, t-1</t>
  </si>
  <si>
    <t>QR, t+2 - QR, t-1</t>
  </si>
  <si>
    <t>QR, t+3 - QR, t-1</t>
  </si>
  <si>
    <t>QR, t+4 - QR, t-1</t>
  </si>
  <si>
    <t>QR, t+5 - QR, t-1</t>
  </si>
  <si>
    <t>ICR, t+1 - ICR, t-1</t>
  </si>
  <si>
    <t>ICR, t+2 - ICR, t-1</t>
  </si>
  <si>
    <t>ICR, t+3 - ICR, t-1</t>
  </si>
  <si>
    <t>ICR, t+4 - ICR, t-1</t>
  </si>
  <si>
    <t>ICR, t+5 - ICR, t-1</t>
  </si>
  <si>
    <t>EM, t+1 - EM, t-1</t>
  </si>
  <si>
    <t>EM, t+2 - EM, t-1</t>
  </si>
  <si>
    <t>EM, t+3 - EM, t-1</t>
  </si>
  <si>
    <t>EM, t+4 - EM, t-1</t>
  </si>
  <si>
    <t>EM, t+5 - EM, t-1</t>
  </si>
  <si>
    <t>DER, t+1 - DER, t-1</t>
  </si>
  <si>
    <t>DER, t+2 - DER, t-1</t>
  </si>
  <si>
    <t>DER, t+3 - DER, t-1</t>
  </si>
  <si>
    <t>DER, t+4 - DER, t-1</t>
  </si>
  <si>
    <t>DER, t+5 - DER, t-1</t>
  </si>
  <si>
    <t>DCR, t+1 - DCR, t-1</t>
  </si>
  <si>
    <t>DCR, t+2 - DCR, t-1</t>
  </si>
  <si>
    <t>DCR, t+3 - DCR, t-1</t>
  </si>
  <si>
    <t>DCR, t+4 - DCR, t-1</t>
  </si>
  <si>
    <t>DCR, t+5 - DCR, t-1</t>
  </si>
  <si>
    <t>CoD, t+1 - CoD, t-1</t>
  </si>
  <si>
    <t>CoD, t+2 - CoD, t-1</t>
  </si>
  <si>
    <t>CoD, t+3 - CoD, t-1</t>
  </si>
  <si>
    <t>CoD, t+4 - CoD, t-1</t>
  </si>
  <si>
    <t>CoD, t+5 - CoD, t-1</t>
  </si>
  <si>
    <t>CoE, t+1 - CoE, t-1</t>
  </si>
  <si>
    <t>CoE, t+2 - CoE, t-1</t>
  </si>
  <si>
    <t>CoE, t+3 - CoE, t-1</t>
  </si>
  <si>
    <t>CoE, t+4 - CoE, t-1</t>
  </si>
  <si>
    <t>CoE, t+5 - CoE, t-1</t>
  </si>
  <si>
    <t>WACC, t+1 - WACC, t-1</t>
  </si>
  <si>
    <t>WACC, t+2 - WACC, t-1</t>
  </si>
  <si>
    <t>WACC, t+3 - WACC, t-1</t>
  </si>
  <si>
    <t>WACC, t+4 - WACC, t-1</t>
  </si>
  <si>
    <t>WACC, t+5 - WACC, t-1</t>
  </si>
  <si>
    <t>-.227a</t>
  </si>
  <si>
    <t>-.767a</t>
  </si>
  <si>
    <t>-1.146a</t>
  </si>
  <si>
    <t>-.950a</t>
  </si>
  <si>
    <t>-1.155a</t>
  </si>
  <si>
    <t>-.214b</t>
  </si>
  <si>
    <t>-.758a</t>
  </si>
  <si>
    <t>-.138a</t>
  </si>
  <si>
    <t>-.981a</t>
  </si>
  <si>
    <t>-1.507a</t>
  </si>
  <si>
    <t>-1.124a</t>
  </si>
  <si>
    <t>-1.570a</t>
  </si>
  <si>
    <t>-.803a</t>
  </si>
  <si>
    <t>-1.441a</t>
  </si>
  <si>
    <t>-2.261a</t>
  </si>
  <si>
    <t>-.624b</t>
  </si>
  <si>
    <t>-.022a</t>
  </si>
  <si>
    <t>-.308a</t>
  </si>
  <si>
    <t>-.120b</t>
  </si>
  <si>
    <t>-.914b</t>
  </si>
  <si>
    <t>-.419a</t>
  </si>
  <si>
    <t>-.013a</t>
  </si>
  <si>
    <t>-.214a</t>
  </si>
  <si>
    <t>-1.231a</t>
  </si>
  <si>
    <t>-.009b</t>
  </si>
  <si>
    <t>-1.039a</t>
  </si>
  <si>
    <t>-.080b</t>
  </si>
  <si>
    <t>-.740a</t>
  </si>
  <si>
    <t>-1.534a</t>
  </si>
  <si>
    <t>-.219b</t>
  </si>
  <si>
    <t>-.812b</t>
  </si>
  <si>
    <t>-.366a</t>
  </si>
  <si>
    <t>-.428b</t>
  </si>
  <si>
    <t>-1.574b</t>
  </si>
  <si>
    <t>-2.475a</t>
  </si>
  <si>
    <t>-2.341a</t>
  </si>
  <si>
    <t>-1.971a</t>
  </si>
  <si>
    <t>-2.217a</t>
  </si>
  <si>
    <t>-2.230a</t>
  </si>
  <si>
    <t>-.129b</t>
  </si>
  <si>
    <t>-.236a</t>
  </si>
  <si>
    <t>-.410a</t>
  </si>
  <si>
    <t>-.183a</t>
  </si>
  <si>
    <t>-.727a</t>
  </si>
  <si>
    <t>-.095a</t>
  </si>
  <si>
    <t>-.590a</t>
  </si>
  <si>
    <t>-1.173a</t>
  </si>
  <si>
    <t>-.696a</t>
  </si>
  <si>
    <t>-1.325a</t>
  </si>
  <si>
    <t>-.250a</t>
  </si>
  <si>
    <t>-.304a</t>
  </si>
  <si>
    <t>-.959a</t>
  </si>
  <si>
    <t>-.660a</t>
  </si>
  <si>
    <t>-1.289a</t>
  </si>
  <si>
    <t>-.275b</t>
  </si>
  <si>
    <t>-.232b</t>
  </si>
  <si>
    <t>-.903b</t>
  </si>
  <si>
    <t>-.045b</t>
  </si>
  <si>
    <t>-.154b</t>
  </si>
  <si>
    <t>-.437a</t>
  </si>
  <si>
    <t>-.553a</t>
  </si>
  <si>
    <t>-.165a</t>
  </si>
  <si>
    <t>-.348b</t>
  </si>
  <si>
    <t>-.499b</t>
  </si>
  <si>
    <t>-.089b</t>
  </si>
  <si>
    <t>-.161a</t>
  </si>
  <si>
    <t>-.223a</t>
  </si>
  <si>
    <t>-.312b</t>
  </si>
  <si>
    <t>-.477b</t>
  </si>
  <si>
    <t>-.147a</t>
  </si>
  <si>
    <t>-.780a</t>
  </si>
  <si>
    <t>-.259a</t>
  </si>
  <si>
    <t>-1.412a</t>
  </si>
  <si>
    <t>-.277b</t>
  </si>
  <si>
    <t>-1.052a</t>
  </si>
  <si>
    <t>-1.253a</t>
  </si>
  <si>
    <t>-.050a</t>
  </si>
  <si>
    <t>-.361a</t>
  </si>
  <si>
    <t>-1.704a</t>
  </si>
  <si>
    <t>-2.667a</t>
  </si>
  <si>
    <t>-2.596a</t>
  </si>
  <si>
    <t>-2.783a</t>
  </si>
  <si>
    <t>-.424a</t>
  </si>
  <si>
    <t>-.932a</t>
  </si>
  <si>
    <t>-2.056a</t>
  </si>
  <si>
    <t>-1.753a</t>
  </si>
  <si>
    <t>-2.917a</t>
  </si>
  <si>
    <t>-.596a</t>
  </si>
  <si>
    <t>-1.664a</t>
  </si>
  <si>
    <t>-1.475a</t>
  </si>
  <si>
    <t>-1.789a</t>
  </si>
  <si>
    <t>-.282a</t>
  </si>
  <si>
    <t>-1.287a</t>
  </si>
  <si>
    <t>-.973a</t>
  </si>
  <si>
    <t>-.910a</t>
  </si>
  <si>
    <t>-2.291a</t>
  </si>
  <si>
    <t>-2.229a</t>
  </si>
  <si>
    <t>-2.919a</t>
  </si>
  <si>
    <t>-.722a</t>
  </si>
  <si>
    <t>-1.036a</t>
  </si>
  <si>
    <t>-1.350a</t>
  </si>
  <si>
    <t>-1.161a</t>
  </si>
  <si>
    <t>-1.224a</t>
  </si>
  <si>
    <t>-.282b</t>
  </si>
  <si>
    <t>-.534a</t>
  </si>
  <si>
    <t>-.408a</t>
  </si>
  <si>
    <t>-.471a</t>
  </si>
  <si>
    <t>-.596b</t>
  </si>
  <si>
    <t>-.722b</t>
  </si>
  <si>
    <t>-.094b</t>
  </si>
  <si>
    <t>-.157a</t>
  </si>
  <si>
    <t>-.785b</t>
  </si>
  <si>
    <t>-.220a</t>
  </si>
  <si>
    <t>-.471b</t>
  </si>
  <si>
    <t>-.031b</t>
  </si>
  <si>
    <t>-.973b</t>
  </si>
  <si>
    <t>-2.166a</t>
  </si>
  <si>
    <t>-2.542a</t>
  </si>
  <si>
    <t>-2.794a</t>
  </si>
  <si>
    <t>-.594a</t>
  </si>
  <si>
    <t>-.314a</t>
  </si>
  <si>
    <t>-.345b</t>
  </si>
  <si>
    <t>-.157b</t>
  </si>
  <si>
    <t>-.454a</t>
  </si>
  <si>
    <t>-.175a</t>
  </si>
  <si>
    <t>-.408b</t>
  </si>
  <si>
    <t>-.345a</t>
  </si>
  <si>
    <t>-.035b</t>
  </si>
  <si>
    <t>-.245b</t>
  </si>
  <si>
    <t>-.105b</t>
  </si>
  <si>
    <t>-.384a</t>
  </si>
  <si>
    <t>-.659a</t>
  </si>
  <si>
    <t>-1.789b</t>
  </si>
  <si>
    <t>-1.287b</t>
  </si>
  <si>
    <t>-1.412b</t>
  </si>
  <si>
    <t>-1.915b</t>
  </si>
  <si>
    <t>-1.099b</t>
  </si>
  <si>
    <t>-.220b</t>
  </si>
  <si>
    <t>-1.224b</t>
  </si>
  <si>
    <t>-1.153b</t>
  </si>
  <si>
    <t>-2.201b</t>
  </si>
  <si>
    <t>-.454b</t>
  </si>
  <si>
    <t>-.848a</t>
  </si>
  <si>
    <t>-1.099a</t>
  </si>
  <si>
    <t>-.847a</t>
  </si>
  <si>
    <t>-.015a</t>
  </si>
  <si>
    <t>-.313b</t>
  </si>
  <si>
    <t>-.635b</t>
  </si>
  <si>
    <t>-.500b</t>
  </si>
  <si>
    <t>-.670b</t>
  </si>
  <si>
    <t>-.337a</t>
  </si>
  <si>
    <t>-.383b</t>
  </si>
  <si>
    <t>-.260a</t>
  </si>
  <si>
    <t>-.699b</t>
  </si>
  <si>
    <t>-1.197b</t>
  </si>
  <si>
    <t>-.582b</t>
  </si>
  <si>
    <t>-.717b</t>
  </si>
  <si>
    <t>-.132a</t>
  </si>
  <si>
    <t>-1.144b</t>
  </si>
  <si>
    <t>-.980a</t>
  </si>
  <si>
    <t>-.354a</t>
  </si>
  <si>
    <t>-.120a</t>
  </si>
  <si>
    <t>-.500a</t>
  </si>
  <si>
    <t>-.904a</t>
  </si>
  <si>
    <t>-.249b</t>
  </si>
  <si>
    <t>-.079a</t>
  </si>
  <si>
    <t>-.173b</t>
  </si>
  <si>
    <t>-1.121b</t>
  </si>
  <si>
    <t>-.307b</t>
  </si>
  <si>
    <t>-1.337b</t>
  </si>
  <si>
    <t>-.038a</t>
  </si>
  <si>
    <t>-.951b</t>
  </si>
  <si>
    <t>-1.571b</t>
  </si>
  <si>
    <t>-.026b</t>
  </si>
  <si>
    <t>-.933a</t>
  </si>
  <si>
    <t>-.588b</t>
  </si>
  <si>
    <t>-.389a</t>
  </si>
  <si>
    <t>-1.249a</t>
  </si>
  <si>
    <t>-1.729b</t>
  </si>
  <si>
    <t>-1.659b</t>
  </si>
  <si>
    <t>-1.086b</t>
  </si>
  <si>
    <t>-1.238b</t>
  </si>
  <si>
    <t>-1.226b</t>
  </si>
  <si>
    <t>-.102a</t>
  </si>
  <si>
    <t>-.167b</t>
  </si>
  <si>
    <t>-.337b</t>
  </si>
  <si>
    <t>-.752b</t>
  </si>
  <si>
    <t>-.524b</t>
  </si>
  <si>
    <t>-1.407b</t>
  </si>
  <si>
    <t>-.770b</t>
  </si>
  <si>
    <t>-1.443b</t>
  </si>
  <si>
    <t>-.102b</t>
  </si>
  <si>
    <t>-.237b</t>
  </si>
  <si>
    <t>-1.208b</t>
  </si>
  <si>
    <t>-.676b</t>
  </si>
  <si>
    <t>-.434a</t>
  </si>
  <si>
    <t>-.535a</t>
  </si>
  <si>
    <t>-1.027a</t>
  </si>
  <si>
    <t>-.067a</t>
  </si>
  <si>
    <t>-.430a</t>
  </si>
  <si>
    <t>-.629b</t>
  </si>
  <si>
    <t>-.138b</t>
  </si>
  <si>
    <t>-.483a</t>
  </si>
  <si>
    <t>-.699a</t>
  </si>
  <si>
    <t>-.594b</t>
  </si>
  <si>
    <t>-.723b</t>
  </si>
  <si>
    <t>-.811b</t>
  </si>
  <si>
    <t>-.225b</t>
  </si>
  <si>
    <t>-.571b</t>
  </si>
  <si>
    <t>-.459b</t>
  </si>
  <si>
    <t>-.963b</t>
  </si>
  <si>
    <t>-.465b</t>
  </si>
  <si>
    <t>-2.030b</t>
  </si>
  <si>
    <t>-1.396b</t>
  </si>
  <si>
    <t>-1.261b</t>
  </si>
  <si>
    <t>-.085b</t>
  </si>
  <si>
    <t>-1.782b</t>
  </si>
  <si>
    <t>-2.531b</t>
  </si>
  <si>
    <t>-2.502b</t>
  </si>
  <si>
    <t>-2.707b</t>
  </si>
  <si>
    <t>-.155b</t>
  </si>
  <si>
    <t>-.653b</t>
  </si>
  <si>
    <t>-1.683b</t>
  </si>
  <si>
    <t>-1.583b</t>
  </si>
  <si>
    <t>-2.625b</t>
  </si>
  <si>
    <t>-.730a</t>
  </si>
  <si>
    <t>-.006b</t>
  </si>
  <si>
    <t>-.438b</t>
  </si>
  <si>
    <t>-.359b</t>
  </si>
  <si>
    <t>-.713b</t>
  </si>
  <si>
    <t>-1.044a</t>
  </si>
  <si>
    <t>.000c</t>
  </si>
  <si>
    <t>-.606a</t>
  </si>
  <si>
    <t>-1.150b</t>
  </si>
  <si>
    <t>-.213b</t>
  </si>
  <si>
    <t>-.657b</t>
  </si>
  <si>
    <t>-.079b</t>
  </si>
  <si>
    <t>-.831b</t>
  </si>
  <si>
    <t>-1.768b</t>
  </si>
  <si>
    <t>-1.594a</t>
  </si>
  <si>
    <t>-.404a</t>
  </si>
  <si>
    <t>-.382a</t>
  </si>
  <si>
    <t>-.112a</t>
  </si>
  <si>
    <t>-.056a</t>
  </si>
  <si>
    <t>-1.560a</t>
  </si>
  <si>
    <t>-.028a</t>
  </si>
  <si>
    <t>-.208a</t>
  </si>
  <si>
    <t>-.875b</t>
  </si>
  <si>
    <t>-.112b</t>
  </si>
  <si>
    <t>-1.027b</t>
  </si>
  <si>
    <t>-.152a</t>
  </si>
  <si>
    <t>-.516b</t>
  </si>
  <si>
    <t>-1.380b</t>
  </si>
  <si>
    <t>-.432a</t>
  </si>
  <si>
    <t>-.685b</t>
  </si>
  <si>
    <t>-.006a</t>
  </si>
  <si>
    <t>-1.223a</t>
  </si>
  <si>
    <t>-2.138b</t>
  </si>
  <si>
    <t>-1.465b</t>
  </si>
  <si>
    <t>-1.403b</t>
  </si>
  <si>
    <t>-1.689b</t>
  </si>
  <si>
    <t>-1.717b</t>
  </si>
  <si>
    <t>-.196b</t>
  </si>
  <si>
    <t>-.836b</t>
  </si>
  <si>
    <t>-.965b</t>
  </si>
  <si>
    <t>-.701b</t>
  </si>
  <si>
    <t>-1.627b</t>
  </si>
  <si>
    <t>-.453b</t>
  </si>
  <si>
    <t>-.854b</t>
  </si>
  <si>
    <t>-1.493b</t>
  </si>
  <si>
    <t>-.600b</t>
  </si>
  <si>
    <t>-1.308b</t>
  </si>
  <si>
    <t>-.372b</t>
  </si>
  <si>
    <t>-.441b</t>
  </si>
  <si>
    <t>-1.134b</t>
  </si>
  <si>
    <t>-1.190b</t>
  </si>
  <si>
    <t>-1.384a</t>
  </si>
  <si>
    <t>-1.198a</t>
  </si>
  <si>
    <t>-1.725a</t>
  </si>
  <si>
    <t>-.739a</t>
  </si>
  <si>
    <t>-.393b</t>
  </si>
  <si>
    <t>-.095b</t>
  </si>
  <si>
    <t>-.443a</t>
  </si>
  <si>
    <t>-.421a</t>
  </si>
  <si>
    <t>-.354b</t>
  </si>
  <si>
    <t>-.415b</t>
  </si>
  <si>
    <t>-.107a</t>
  </si>
  <si>
    <t>-.690b</t>
  </si>
  <si>
    <t>-.971b</t>
  </si>
  <si>
    <t>-.460b</t>
  </si>
  <si>
    <t>-1.361b</t>
  </si>
  <si>
    <t>-.080a</t>
  </si>
  <si>
    <t>-.781b</t>
  </si>
  <si>
    <t>-1.375b</t>
  </si>
  <si>
    <t>-.246a</t>
  </si>
  <si>
    <t>-.062a</t>
  </si>
  <si>
    <t>-2.054b</t>
  </si>
  <si>
    <t>-2.402b</t>
  </si>
  <si>
    <t>-2.346b</t>
  </si>
  <si>
    <t>-2.447b</t>
  </si>
  <si>
    <t>-.017a</t>
  </si>
  <si>
    <t>-.999b</t>
  </si>
  <si>
    <t>-1.667b</t>
  </si>
  <si>
    <t>-1.498b</t>
  </si>
  <si>
    <t>-2.149b</t>
  </si>
  <si>
    <t>-2.040a</t>
  </si>
  <si>
    <t>-1.961a</t>
  </si>
  <si>
    <t>-1.490a</t>
  </si>
  <si>
    <t>-2.275a</t>
  </si>
  <si>
    <t>-1.647a</t>
  </si>
  <si>
    <t>-2.353a</t>
  </si>
  <si>
    <t>-1.883a</t>
  </si>
  <si>
    <t>-1.726a</t>
  </si>
  <si>
    <t>-2.510a</t>
  </si>
  <si>
    <t>-1.177a</t>
  </si>
  <si>
    <t>-1.020a</t>
  </si>
  <si>
    <t>-.549a</t>
  </si>
  <si>
    <t>-1.255a</t>
  </si>
  <si>
    <t>-.314b</t>
  </si>
  <si>
    <t>-.392a</t>
  </si>
  <si>
    <t>-.784a</t>
  </si>
  <si>
    <t>-.941a</t>
  </si>
  <si>
    <t>-.392b</t>
  </si>
  <si>
    <t>-.941b</t>
  </si>
  <si>
    <t>-1.020b</t>
  </si>
  <si>
    <t>-1.490b</t>
  </si>
  <si>
    <t>-2.824a</t>
  </si>
  <si>
    <t>-1.804a</t>
  </si>
  <si>
    <t>-.706b</t>
  </si>
  <si>
    <t>-1.647b</t>
  </si>
  <si>
    <t>-1.255b</t>
  </si>
  <si>
    <t>-1.804b</t>
  </si>
  <si>
    <t>-.549b</t>
  </si>
  <si>
    <t>-.235b</t>
  </si>
  <si>
    <t>-.628a</t>
  </si>
  <si>
    <t>-2.134a</t>
  </si>
  <si>
    <t>-1.098a</t>
  </si>
  <si>
    <t>-.235a</t>
  </si>
  <si>
    <t>-.078b</t>
  </si>
  <si>
    <t>-.784b</t>
  </si>
  <si>
    <t>-1.098b</t>
  </si>
  <si>
    <t>-.863b</t>
  </si>
  <si>
    <t>-.706a</t>
  </si>
  <si>
    <t>-.628b</t>
  </si>
  <si>
    <t>-1.334a</t>
  </si>
  <si>
    <t>-.863a</t>
  </si>
  <si>
    <t>-2.589a</t>
  </si>
  <si>
    <t>-.349a</t>
  </si>
  <si>
    <t>-.995a</t>
  </si>
  <si>
    <t>-1.270a</t>
  </si>
  <si>
    <t>-1.280a</t>
  </si>
  <si>
    <t>-1.344a</t>
  </si>
  <si>
    <t>-.593b</t>
  </si>
  <si>
    <t>-.487a</t>
  </si>
  <si>
    <t>-.519a</t>
  </si>
  <si>
    <t>-1.153a</t>
  </si>
  <si>
    <t>-1.206a</t>
  </si>
  <si>
    <t>-1.460a</t>
  </si>
  <si>
    <t>-1.841a</t>
  </si>
  <si>
    <t>-1.989a</t>
  </si>
  <si>
    <t>-.307a</t>
  </si>
  <si>
    <t>-.180a</t>
  </si>
  <si>
    <t>-.709a</t>
  </si>
  <si>
    <t>-.646a</t>
  </si>
  <si>
    <t>-.265b</t>
  </si>
  <si>
    <t>-.455a</t>
  </si>
  <si>
    <t>-.868a</t>
  </si>
  <si>
    <t>-1.302a</t>
  </si>
  <si>
    <t>-.063a</t>
  </si>
  <si>
    <t>-.974b</t>
  </si>
  <si>
    <t>-.286b</t>
  </si>
  <si>
    <t>-.339a</t>
  </si>
  <si>
    <t>-.381b</t>
  </si>
  <si>
    <t>-.317b</t>
  </si>
  <si>
    <t>-1.249b</t>
  </si>
  <si>
    <t>-2.222a</t>
  </si>
  <si>
    <t>-1.884a</t>
  </si>
  <si>
    <t>-2.487a</t>
  </si>
  <si>
    <t>-2.392a</t>
  </si>
  <si>
    <t>-2.296a</t>
  </si>
  <si>
    <t>-.476b</t>
  </si>
  <si>
    <t>-.190b</t>
  </si>
  <si>
    <t>-.360b</t>
  </si>
  <si>
    <t>-.328b</t>
  </si>
  <si>
    <t>-.783a</t>
  </si>
  <si>
    <t>-.032b</t>
  </si>
  <si>
    <t>-.106a</t>
  </si>
  <si>
    <t>-.963a</t>
  </si>
  <si>
    <t>-.021b</t>
  </si>
  <si>
    <t>-.698a</t>
  </si>
  <si>
    <t>-.190a</t>
  </si>
  <si>
    <t>-.042b</t>
  </si>
  <si>
    <t>-.825b</t>
  </si>
  <si>
    <t>-.677a</t>
  </si>
  <si>
    <t>-.571a</t>
  </si>
  <si>
    <t>-.169a</t>
  </si>
  <si>
    <t>-.455b</t>
  </si>
  <si>
    <t>-.148a</t>
  </si>
  <si>
    <t>-.021a</t>
  </si>
  <si>
    <t>-.656b</t>
  </si>
  <si>
    <t>-.413b</t>
  </si>
  <si>
    <t>-.762b</t>
  </si>
  <si>
    <t>-.698b</t>
  </si>
  <si>
    <t>-.074a</t>
  </si>
  <si>
    <t>-1.090a</t>
  </si>
  <si>
    <t>-.921a</t>
  </si>
  <si>
    <t>-2.021a</t>
  </si>
  <si>
    <t>-2.212a</t>
  </si>
  <si>
    <t>-1.376a</t>
  </si>
  <si>
    <t>-.158a</t>
  </si>
  <si>
    <t>-.023a</t>
  </si>
  <si>
    <t>-.264b</t>
  </si>
  <si>
    <t>-.068b</t>
  </si>
  <si>
    <t>-.581b</t>
  </si>
  <si>
    <t>-.355a</t>
  </si>
  <si>
    <t>-.143b</t>
  </si>
  <si>
    <t>-.928b</t>
  </si>
  <si>
    <t>-.702b</t>
  </si>
  <si>
    <t>-.611b</t>
  </si>
  <si>
    <t>-.581a</t>
  </si>
  <si>
    <t>-.098b</t>
  </si>
  <si>
    <t>-1.109b</t>
  </si>
  <si>
    <t>-.837a</t>
  </si>
  <si>
    <t>-.309a</t>
  </si>
  <si>
    <t>-.822a</t>
  </si>
  <si>
    <t>-1.003a</t>
  </si>
  <si>
    <t>-.717a</t>
  </si>
  <si>
    <t>-.415a</t>
  </si>
  <si>
    <t>-.520a</t>
  </si>
  <si>
    <t>-.490b</t>
  </si>
  <si>
    <t>-.324b</t>
  </si>
  <si>
    <t>-1.561b</t>
  </si>
  <si>
    <t>-1.531b</t>
  </si>
  <si>
    <t>-2.044b</t>
  </si>
  <si>
    <t>-.249a</t>
  </si>
  <si>
    <t>-.777a</t>
  </si>
  <si>
    <t>-1.214a</t>
  </si>
  <si>
    <t>-1.199b</t>
  </si>
  <si>
    <t>-1.365b</t>
  </si>
  <si>
    <t>-.747b</t>
  </si>
  <si>
    <t>-.445b</t>
  </si>
  <si>
    <t>-1.169b</t>
  </si>
  <si>
    <t>-.626b</t>
  </si>
  <si>
    <t>-1.411b</t>
  </si>
  <si>
    <t>-.456a</t>
  </si>
  <si>
    <t>-.503b</t>
  </si>
  <si>
    <t>-.852b</t>
  </si>
  <si>
    <t>-1.184b</t>
  </si>
  <si>
    <t>-1.275b</t>
  </si>
  <si>
    <t>-.141a</t>
  </si>
  <si>
    <t>-.251b</t>
  </si>
  <si>
    <t>-.400b</t>
  </si>
  <si>
    <t>-1.048b</t>
  </si>
  <si>
    <t>-.624a</t>
  </si>
  <si>
    <t>-.440a</t>
  </si>
  <si>
    <t>-.518a</t>
  </si>
  <si>
    <t>-.927a</t>
  </si>
  <si>
    <t>-.128b</t>
  </si>
  <si>
    <t>-.309b</t>
  </si>
  <si>
    <t>-.038b</t>
  </si>
  <si>
    <t>-.128a</t>
  </si>
  <si>
    <t>-.189a</t>
  </si>
  <si>
    <t>-.279b</t>
  </si>
  <si>
    <t>-.641b</t>
  </si>
  <si>
    <t>-.385b</t>
  </si>
  <si>
    <t>-.475b</t>
  </si>
  <si>
    <t>-1.622b</t>
  </si>
  <si>
    <t>-1.260b</t>
  </si>
  <si>
    <t>-1.018b</t>
  </si>
  <si>
    <t>-1.430b</t>
  </si>
  <si>
    <t>-.639b</t>
  </si>
  <si>
    <t>-.660b</t>
  </si>
  <si>
    <t>-1.712b</t>
  </si>
  <si>
    <t>-1.214b</t>
  </si>
  <si>
    <t>-1.742b</t>
  </si>
  <si>
    <t>-1.939b</t>
  </si>
  <si>
    <t>-1.697b</t>
  </si>
  <si>
    <t>-1.441b</t>
  </si>
  <si>
    <t>-.566b</t>
  </si>
  <si>
    <t>-1.124b</t>
  </si>
  <si>
    <t>-1.893b</t>
  </si>
  <si>
    <t>Sig.</t>
  </si>
  <si>
    <t>Tests of Normality</t>
  </si>
  <si>
    <t>Kolmogorov-Smirnova</t>
  </si>
  <si>
    <t>Shapiro-Wilk</t>
  </si>
  <si>
    <t>N</t>
  </si>
  <si>
    <t>Normal Parameters a,b</t>
  </si>
  <si>
    <t>Most Extreme Differences</t>
  </si>
  <si>
    <t>Kolmogorov-Smirnov Z</t>
  </si>
  <si>
    <t>Asymp. Sig. (2-tailed)</t>
  </si>
  <si>
    <t>Statistic</t>
  </si>
  <si>
    <t>df</t>
  </si>
  <si>
    <t>Mean</t>
  </si>
  <si>
    <t>Std. Deviation</t>
  </si>
  <si>
    <t>Absolute</t>
  </si>
  <si>
    <t>Positive</t>
  </si>
  <si>
    <t>Negative</t>
  </si>
  <si>
    <t>.293</t>
  </si>
  <si>
    <t>.000</t>
  </si>
  <si>
    <t>.681</t>
  </si>
  <si>
    <t>.007382305950</t>
  </si>
  <si>
    <t>.1527553376183</t>
  </si>
  <si>
    <t>.198</t>
  </si>
  <si>
    <t>-.293</t>
  </si>
  <si>
    <t>.248</t>
  </si>
  <si>
    <t>.544</t>
  </si>
  <si>
    <t>.021711122787</t>
  </si>
  <si>
    <t>.1611997402790</t>
  </si>
  <si>
    <t>.191</t>
  </si>
  <si>
    <t>-.248</t>
  </si>
  <si>
    <t>.446</t>
  </si>
  <si>
    <t>.138</t>
  </si>
  <si>
    <t>-.099484607685</t>
  </si>
  <si>
    <t>.372</t>
  </si>
  <si>
    <t>-.446</t>
  </si>
  <si>
    <t>.287</t>
  </si>
  <si>
    <t>.608</t>
  </si>
  <si>
    <t>.033544656488</t>
  </si>
  <si>
    <t>.1531955817237</t>
  </si>
  <si>
    <t>.232</t>
  </si>
  <si>
    <t>-.287</t>
  </si>
  <si>
    <t>.183</t>
  </si>
  <si>
    <t>.826</t>
  </si>
  <si>
    <t>.056314616355</t>
  </si>
  <si>
    <t>.1179585270729</t>
  </si>
  <si>
    <t>-.168</t>
  </si>
  <si>
    <t>.007</t>
  </si>
  <si>
    <t>.203</t>
  </si>
  <si>
    <t>.823</t>
  </si>
  <si>
    <t>.038809830967</t>
  </si>
  <si>
    <t>.0927088907783</t>
  </si>
  <si>
    <t>.140</t>
  </si>
  <si>
    <t>-.203</t>
  </si>
  <si>
    <t>.002</t>
  </si>
  <si>
    <t>.323</t>
  </si>
  <si>
    <t>.663</t>
  </si>
  <si>
    <t>-.011800226639</t>
  </si>
  <si>
    <t>.4496285985191</t>
  </si>
  <si>
    <t>.189</t>
  </si>
  <si>
    <t>-.323</t>
  </si>
  <si>
    <t>.324</t>
  </si>
  <si>
    <t>.303</t>
  </si>
  <si>
    <t>.018868479792</t>
  </si>
  <si>
    <t>.7209989813641</t>
  </si>
  <si>
    <t>.304</t>
  </si>
  <si>
    <t>-.324</t>
  </si>
  <si>
    <t>.385</t>
  </si>
  <si>
    <t>.209</t>
  </si>
  <si>
    <t>.231020598864</t>
  </si>
  <si>
    <t>.9811200558437</t>
  </si>
  <si>
    <t>.393</t>
  </si>
  <si>
    <t>.319</t>
  </si>
  <si>
    <t>-.003381336593</t>
  </si>
  <si>
    <t>.7468699124761</t>
  </si>
  <si>
    <t>.280</t>
  </si>
  <si>
    <t>-.393</t>
  </si>
  <si>
    <t>.224</t>
  </si>
  <si>
    <t>.773</t>
  </si>
  <si>
    <t>.148255878780</t>
  </si>
  <si>
    <t>.3354480121381</t>
  </si>
  <si>
    <t>-.188</t>
  </si>
  <si>
    <t>.205</t>
  </si>
  <si>
    <t>.819</t>
  </si>
  <si>
    <t>.080273474557</t>
  </si>
  <si>
    <t>.2070372319440</t>
  </si>
  <si>
    <t>.110</t>
  </si>
  <si>
    <t>-.205</t>
  </si>
  <si>
    <t>.193</t>
  </si>
  <si>
    <t>.833</t>
  </si>
  <si>
    <t>.096215141718</t>
  </si>
  <si>
    <t>.2072538982515</t>
  </si>
  <si>
    <t>.162</t>
  </si>
  <si>
    <t>-.193</t>
  </si>
  <si>
    <t>.004</t>
  </si>
  <si>
    <t>.283</t>
  </si>
  <si>
    <t>.494</t>
  </si>
  <si>
    <t>.115586051565</t>
  </si>
  <si>
    <t>.3529653109722</t>
  </si>
  <si>
    <t>-.283</t>
  </si>
  <si>
    <t>.469</t>
  </si>
  <si>
    <t>.124</t>
  </si>
  <si>
    <t>.474687575514</t>
  </si>
  <si>
    <t>-.400</t>
  </si>
  <si>
    <t>.273</t>
  </si>
  <si>
    <t>.533</t>
  </si>
  <si>
    <t>.106545458326</t>
  </si>
  <si>
    <t>.3412315336108</t>
  </si>
  <si>
    <t>.244</t>
  </si>
  <si>
    <t>-.273</t>
  </si>
  <si>
    <t>.179</t>
  </si>
  <si>
    <t>.692</t>
  </si>
  <si>
    <t>.138646183263</t>
  </si>
  <si>
    <t>.2087800632157</t>
  </si>
  <si>
    <t>-.167</t>
  </si>
  <si>
    <t>.009</t>
  </si>
  <si>
    <t>.153</t>
  </si>
  <si>
    <t>.875</t>
  </si>
  <si>
    <t>.149836199846</t>
  </si>
  <si>
    <t>.2101464708831</t>
  </si>
  <si>
    <t>-.152</t>
  </si>
  <si>
    <t>.039</t>
  </si>
  <si>
    <t>.460</t>
  </si>
  <si>
    <t>.181</t>
  </si>
  <si>
    <t>.290861200167</t>
  </si>
  <si>
    <t>-.347</t>
  </si>
  <si>
    <t>.264</t>
  </si>
  <si>
    <t>.609</t>
  </si>
  <si>
    <t>.035360712465</t>
  </si>
  <si>
    <t>.3166644347779</t>
  </si>
  <si>
    <t>.214</t>
  </si>
  <si>
    <t>-.264</t>
  </si>
  <si>
    <t>.107</t>
  </si>
  <si>
    <t>-.649697063375</t>
  </si>
  <si>
    <t>.433</t>
  </si>
  <si>
    <t>-.469</t>
  </si>
  <si>
    <t>.427</t>
  </si>
  <si>
    <t>.322</t>
  </si>
  <si>
    <t>-.070071885336</t>
  </si>
  <si>
    <t>.361</t>
  </si>
  <si>
    <t>-.427</t>
  </si>
  <si>
    <t>.321</t>
  </si>
  <si>
    <t>.414</t>
  </si>
  <si>
    <t>.125470173887</t>
  </si>
  <si>
    <t>.4863569478089</t>
  </si>
  <si>
    <t>-.263</t>
  </si>
  <si>
    <t>.439</t>
  </si>
  <si>
    <t>-.052840139337</t>
  </si>
  <si>
    <t>.9728335509652</t>
  </si>
  <si>
    <t>.325</t>
  </si>
  <si>
    <t>-.439</t>
  </si>
  <si>
    <t>.390</t>
  </si>
  <si>
    <t>.339</t>
  </si>
  <si>
    <t>.045253696505</t>
  </si>
  <si>
    <t>.7478382977386</t>
  </si>
  <si>
    <t>.250</t>
  </si>
  <si>
    <t>-.390</t>
  </si>
  <si>
    <t>.114</t>
  </si>
  <si>
    <t>.913</t>
  </si>
  <si>
    <t>.17368294774</t>
  </si>
  <si>
    <t>.198545755762</t>
  </si>
  <si>
    <t>.091</t>
  </si>
  <si>
    <t>-.114</t>
  </si>
  <si>
    <t>.227</t>
  </si>
  <si>
    <t>.216</t>
  </si>
  <si>
    <t>.799</t>
  </si>
  <si>
    <t>.155012748736</t>
  </si>
  <si>
    <t>.2636465154135</t>
  </si>
  <si>
    <t>.099</t>
  </si>
  <si>
    <t>-.216</t>
  </si>
  <si>
    <t>.001</t>
  </si>
  <si>
    <t>.182</t>
  </si>
  <si>
    <t>-.01715469313</t>
  </si>
  <si>
    <t>.338</t>
  </si>
  <si>
    <t>.134</t>
  </si>
  <si>
    <t>.907</t>
  </si>
  <si>
    <t>.18065266031</t>
  </si>
  <si>
    <t>.197177142193</t>
  </si>
  <si>
    <t>.109</t>
  </si>
  <si>
    <t>-.134</t>
  </si>
  <si>
    <t>.100</t>
  </si>
  <si>
    <t>.268</t>
  </si>
  <si>
    <t>.614</t>
  </si>
  <si>
    <t>.16372697806</t>
  </si>
  <si>
    <t>.326909141650</t>
  </si>
  <si>
    <t>.123</t>
  </si>
  <si>
    <t>-.268</t>
  </si>
  <si>
    <t>.341</t>
  </si>
  <si>
    <t>.346</t>
  </si>
  <si>
    <t>.340</t>
  </si>
  <si>
    <t>-.341</t>
  </si>
  <si>
    <t>.374</t>
  </si>
  <si>
    <t>.294</t>
  </si>
  <si>
    <t>-.362</t>
  </si>
  <si>
    <t>.431</t>
  </si>
  <si>
    <t>.376</t>
  </si>
  <si>
    <t>.298</t>
  </si>
  <si>
    <t>-.355</t>
  </si>
  <si>
    <t>.515</t>
  </si>
  <si>
    <t>.087</t>
  </si>
  <si>
    <t>-.456</t>
  </si>
  <si>
    <t>.527</t>
  </si>
  <si>
    <t>.086</t>
  </si>
  <si>
    <t>.382</t>
  </si>
  <si>
    <t>.226</t>
  </si>
  <si>
    <t>.370</t>
  </si>
  <si>
    <t>-.382</t>
  </si>
  <si>
    <t>.420</t>
  </si>
  <si>
    <t>.139</t>
  </si>
  <si>
    <t>.403</t>
  </si>
  <si>
    <t>-.420</t>
  </si>
  <si>
    <t>.724</t>
  </si>
  <si>
    <t>-.184</t>
  </si>
  <si>
    <t>.377</t>
  </si>
  <si>
    <t>.201</t>
  </si>
  <si>
    <t>-.377</t>
  </si>
  <si>
    <t>.243</t>
  </si>
  <si>
    <t>.512</t>
  </si>
  <si>
    <t>-.239</t>
  </si>
  <si>
    <t>.228</t>
  </si>
  <si>
    <t>.693</t>
  </si>
  <si>
    <t>-.176</t>
  </si>
  <si>
    <t>.650</t>
  </si>
  <si>
    <t>.920553017189</t>
  </si>
  <si>
    <t>.195</t>
  </si>
  <si>
    <t>-.198</t>
  </si>
  <si>
    <t>.003</t>
  </si>
  <si>
    <t>.128</t>
  </si>
  <si>
    <t>.846</t>
  </si>
  <si>
    <t>.88592564018</t>
  </si>
  <si>
    <t>.771599017153</t>
  </si>
  <si>
    <t>-.127</t>
  </si>
  <si>
    <t>.129</t>
  </si>
  <si>
    <t>.188</t>
  </si>
  <si>
    <t>.660</t>
  </si>
  <si>
    <t>.96766947594</t>
  </si>
  <si>
    <t>.005</t>
  </si>
  <si>
    <t>.105</t>
  </si>
  <si>
    <t>.022</t>
  </si>
  <si>
    <t>.898</t>
  </si>
  <si>
    <t>.87969311632</t>
  </si>
  <si>
    <t>.687251622478</t>
  </si>
  <si>
    <t>-.103</t>
  </si>
  <si>
    <t>.966</t>
  </si>
  <si>
    <t>.308</t>
  </si>
  <si>
    <t>.837</t>
  </si>
  <si>
    <t>.90781958843</t>
  </si>
  <si>
    <t>.739194940224</t>
  </si>
  <si>
    <t>-.115</t>
  </si>
  <si>
    <t>.130</t>
  </si>
  <si>
    <t>.906</t>
  </si>
  <si>
    <t>.94519322406</t>
  </si>
  <si>
    <t>.700499681364</t>
  </si>
  <si>
    <t>-.097</t>
  </si>
  <si>
    <t>.359</t>
  </si>
  <si>
    <t>.445</t>
  </si>
  <si>
    <t>.220</t>
  </si>
  <si>
    <t>-.359</t>
  </si>
  <si>
    <t>.378</t>
  </si>
  <si>
    <t>.357</t>
  </si>
  <si>
    <t>.331</t>
  </si>
  <si>
    <t>-.378</t>
  </si>
  <si>
    <t>.401</t>
  </si>
  <si>
    <t>.271</t>
  </si>
  <si>
    <t>-.331</t>
  </si>
  <si>
    <t>.358</t>
  </si>
  <si>
    <t>.373</t>
  </si>
  <si>
    <t>.342</t>
  </si>
  <si>
    <t>.398</t>
  </si>
  <si>
    <t>-.266</t>
  </si>
  <si>
    <t>.889</t>
  </si>
  <si>
    <t>.99147358656</t>
  </si>
  <si>
    <t>-.066</t>
  </si>
  <si>
    <t>.161</t>
  </si>
  <si>
    <t>.884</t>
  </si>
  <si>
    <t>-.082</t>
  </si>
  <si>
    <t>.025</t>
  </si>
  <si>
    <t>.242</t>
  </si>
  <si>
    <t>.622</t>
  </si>
  <si>
    <t>-.157</t>
  </si>
  <si>
    <t>.417</t>
  </si>
  <si>
    <t>.135</t>
  </si>
  <si>
    <t>-.405</t>
  </si>
  <si>
    <t>.383</t>
  </si>
  <si>
    <t>.170</t>
  </si>
  <si>
    <t>-.374</t>
  </si>
  <si>
    <t>.217</t>
  </si>
  <si>
    <t>.732</t>
  </si>
  <si>
    <t>-.149</t>
  </si>
  <si>
    <t>.173</t>
  </si>
  <si>
    <t>.855</t>
  </si>
  <si>
    <t>.91413288435</t>
  </si>
  <si>
    <t>.727423185692</t>
  </si>
  <si>
    <t>.013</t>
  </si>
  <si>
    <t>.132</t>
  </si>
  <si>
    <t>.842</t>
  </si>
  <si>
    <t>.94771644264</t>
  </si>
  <si>
    <t>.754341300267</t>
  </si>
  <si>
    <t>-.107</t>
  </si>
  <si>
    <t>.295</t>
  </si>
  <si>
    <t>.462</t>
  </si>
  <si>
    <t>.978016065517</t>
  </si>
  <si>
    <t>-.228</t>
  </si>
  <si>
    <t>.455</t>
  </si>
  <si>
    <t>.121</t>
  </si>
  <si>
    <t>-.426</t>
  </si>
  <si>
    <t>.407</t>
  </si>
  <si>
    <t>.152</t>
  </si>
  <si>
    <t>.399</t>
  </si>
  <si>
    <t>-.407</t>
  </si>
  <si>
    <t>.672</t>
  </si>
  <si>
    <t>-.185</t>
  </si>
  <si>
    <t>.529</t>
  </si>
  <si>
    <t>.488</t>
  </si>
  <si>
    <t>.131</t>
  </si>
  <si>
    <t>-.424</t>
  </si>
  <si>
    <t>.282</t>
  </si>
  <si>
    <t>-.360</t>
  </si>
  <si>
    <t>.504</t>
  </si>
  <si>
    <t>.089</t>
  </si>
  <si>
    <t>-.440</t>
  </si>
  <si>
    <t>.384</t>
  </si>
  <si>
    <t>-.337</t>
  </si>
  <si>
    <t>.465</t>
  </si>
  <si>
    <t>.149</t>
  </si>
  <si>
    <t>.329</t>
  </si>
  <si>
    <t>-.465</t>
  </si>
  <si>
    <t>.703</t>
  </si>
  <si>
    <t>.202</t>
  </si>
  <si>
    <t>-.220</t>
  </si>
  <si>
    <t>.256</t>
  </si>
  <si>
    <t>.626</t>
  </si>
  <si>
    <t>-.222</t>
  </si>
  <si>
    <t>.598</t>
  </si>
  <si>
    <t>.335</t>
  </si>
  <si>
    <t>.310</t>
  </si>
  <si>
    <t>-.329</t>
  </si>
  <si>
    <t>.296</t>
  </si>
  <si>
    <t>.528</t>
  </si>
  <si>
    <t>.241</t>
  </si>
  <si>
    <t>-.296</t>
  </si>
  <si>
    <t>.763</t>
  </si>
  <si>
    <t>-.242</t>
  </si>
  <si>
    <t>.265</t>
  </si>
  <si>
    <t>.594</t>
  </si>
  <si>
    <t>.9843734086203</t>
  </si>
  <si>
    <t>-.265</t>
  </si>
  <si>
    <t>.575</t>
  </si>
  <si>
    <t>.9461253477370</t>
  </si>
  <si>
    <t>.234</t>
  </si>
  <si>
    <t>.686</t>
  </si>
  <si>
    <t>.870402947106</t>
  </si>
  <si>
    <t>-.210</t>
  </si>
  <si>
    <t>.369</t>
  </si>
  <si>
    <t>.215</t>
  </si>
  <si>
    <t>-.368</t>
  </si>
  <si>
    <t>.288</t>
  </si>
  <si>
    <t>.727</t>
  </si>
  <si>
    <t>.873209605698</t>
  </si>
  <si>
    <t>.218</t>
  </si>
  <si>
    <t>-.241</t>
  </si>
  <si>
    <t>.451</t>
  </si>
  <si>
    <t>.166</t>
  </si>
  <si>
    <t>.1849626455846</t>
  </si>
  <si>
    <t>.344</t>
  </si>
  <si>
    <t>-.451</t>
  </si>
  <si>
    <t>.475</t>
  </si>
  <si>
    <t>.159</t>
  </si>
  <si>
    <t>.0091490734251</t>
  </si>
  <si>
    <t>.379</t>
  </si>
  <si>
    <t>-.475</t>
  </si>
  <si>
    <t>.210</t>
  </si>
  <si>
    <t>.069631286667</t>
  </si>
  <si>
    <t>.172</t>
  </si>
  <si>
    <t>.705</t>
  </si>
  <si>
    <t>.444207524173</t>
  </si>
  <si>
    <t>.3909367252589</t>
  </si>
  <si>
    <t>-.128</t>
  </si>
  <si>
    <t>.014</t>
  </si>
  <si>
    <t>.734</t>
  </si>
  <si>
    <t>.444020910986</t>
  </si>
  <si>
    <t>.3791564424833</t>
  </si>
  <si>
    <t>-.121</t>
  </si>
  <si>
    <t>.080</t>
  </si>
  <si>
    <t>.351</t>
  </si>
  <si>
    <t>.371</t>
  </si>
  <si>
    <t>.355098294270</t>
  </si>
  <si>
    <t>-.351</t>
  </si>
  <si>
    <t>.450</t>
  </si>
  <si>
    <t>.010072023154</t>
  </si>
  <si>
    <t>-.450</t>
  </si>
  <si>
    <t>.392</t>
  </si>
  <si>
    <t>.077031410570</t>
  </si>
  <si>
    <t>.5208474371586</t>
  </si>
  <si>
    <t>.328</t>
  </si>
  <si>
    <t>-.371</t>
  </si>
  <si>
    <t>.440</t>
  </si>
  <si>
    <t>.141</t>
  </si>
  <si>
    <t>.204862515676</t>
  </si>
  <si>
    <t>.251</t>
  </si>
  <si>
    <t>.613</t>
  </si>
  <si>
    <t>.102646597940</t>
  </si>
  <si>
    <t>.1634369976240</t>
  </si>
  <si>
    <t>.194</t>
  </si>
  <si>
    <t>.02867861150</t>
  </si>
  <si>
    <t>.441</t>
  </si>
  <si>
    <t>.106868428944</t>
  </si>
  <si>
    <t>.1367844844430</t>
  </si>
  <si>
    <t>.160</t>
  </si>
  <si>
    <t>.831</t>
  </si>
  <si>
    <t>.06647356944</t>
  </si>
  <si>
    <t>.046994408557</t>
  </si>
  <si>
    <t>.125</t>
  </si>
  <si>
    <t>-.160</t>
  </si>
  <si>
    <t>.027</t>
  </si>
  <si>
    <t>.018</t>
  </si>
  <si>
    <t>.910</t>
  </si>
  <si>
    <t>.072954808623</t>
  </si>
  <si>
    <t>.0416080313919</t>
  </si>
  <si>
    <t>.983</t>
  </si>
  <si>
    <t>.289</t>
  </si>
  <si>
    <t>.168</t>
  </si>
  <si>
    <t>.804</t>
  </si>
  <si>
    <t>.070872637495</t>
  </si>
  <si>
    <t>.0563882323501</t>
  </si>
  <si>
    <t>.102</t>
  </si>
  <si>
    <t>.238</t>
  </si>
  <si>
    <t>.721</t>
  </si>
  <si>
    <t>.10334022624</t>
  </si>
  <si>
    <t>.089293107861</t>
  </si>
  <si>
    <t>.867</t>
  </si>
  <si>
    <t>.138799559518</t>
  </si>
  <si>
    <t>.1606495203043</t>
  </si>
  <si>
    <t>-.140</t>
  </si>
  <si>
    <t>.144</t>
  </si>
  <si>
    <t>.949</t>
  </si>
  <si>
    <t>.14891416398</t>
  </si>
  <si>
    <t>.272044558618</t>
  </si>
  <si>
    <t>-.144</t>
  </si>
  <si>
    <t>.062</t>
  </si>
  <si>
    <t>.426</t>
  </si>
  <si>
    <t>-.09387175592</t>
  </si>
  <si>
    <t>.388</t>
  </si>
  <si>
    <t>.314</t>
  </si>
  <si>
    <t>.054441767401</t>
  </si>
  <si>
    <t>.2766678130254</t>
  </si>
  <si>
    <t>.312</t>
  </si>
  <si>
    <t>-.314</t>
  </si>
  <si>
    <t>.510</t>
  </si>
  <si>
    <t>.095</t>
  </si>
  <si>
    <t>.899634233230</t>
  </si>
  <si>
    <t>-.435</t>
  </si>
  <si>
    <t>.418</t>
  </si>
  <si>
    <t>.18324210183</t>
  </si>
  <si>
    <t>.678992603722</t>
  </si>
  <si>
    <t>-.353</t>
  </si>
  <si>
    <t>.360</t>
  </si>
  <si>
    <t>.037884516756</t>
  </si>
  <si>
    <t>.4456594758322</t>
  </si>
  <si>
    <t>.207</t>
  </si>
  <si>
    <t>.943</t>
  </si>
  <si>
    <t>.099101358933</t>
  </si>
  <si>
    <t>.1933290846877</t>
  </si>
  <si>
    <t>.104</t>
  </si>
  <si>
    <t>.042</t>
  </si>
  <si>
    <t>a. Lilliefors Significance Correction</t>
  </si>
  <si>
    <t>a. Test distribution is Normal</t>
  </si>
  <si>
    <t>b. Calculated from data</t>
  </si>
  <si>
    <t>Paired Samples Test</t>
  </si>
  <si>
    <t>Paired Samples Statistics</t>
  </si>
  <si>
    <t>Paired Differences</t>
  </si>
  <si>
    <t>Dalam Negeri</t>
  </si>
  <si>
    <t>Luar Negeri</t>
  </si>
  <si>
    <t>Test Statistics(c)</t>
  </si>
  <si>
    <t>Std. Error Mean</t>
  </si>
  <si>
    <t>Mean Ratio</t>
  </si>
  <si>
    <t>95% Confidence Interval of the Difference</t>
  </si>
  <si>
    <t>Wilcoxon Signed Ranks Test</t>
  </si>
  <si>
    <t>Pair 1</t>
  </si>
  <si>
    <t>0.03880983096666667</t>
  </si>
  <si>
    <t>.0101153692759</t>
  </si>
  <si>
    <t>Lower</t>
  </si>
  <si>
    <t>Upper</t>
  </si>
  <si>
    <t>Sig. (2-tailed)</t>
  </si>
  <si>
    <t>Pair</t>
  </si>
  <si>
    <t>Z</t>
  </si>
  <si>
    <t>Sig</t>
  </si>
  <si>
    <t>0.05631461635476191</t>
  </si>
  <si>
    <t>.0128703304566</t>
  </si>
  <si>
    <t>ROA, t-1 - ROA, t+1</t>
  </si>
  <si>
    <t>-.0175047853881</t>
  </si>
  <si>
    <t>.1198561314300</t>
  </si>
  <si>
    <t>.0130773760662</t>
  </si>
  <si>
    <t>-.0435151604141</t>
  </si>
  <si>
    <t>.0085055896379</t>
  </si>
  <si>
    <t>.184</t>
  </si>
  <si>
    <t>.820</t>
  </si>
  <si>
    <t>.551</t>
  </si>
  <si>
    <t>.988</t>
  </si>
  <si>
    <t>.466</t>
  </si>
  <si>
    <t>.008</t>
  </si>
  <si>
    <t>.874</t>
  </si>
  <si>
    <t>.443</t>
  </si>
  <si>
    <t>.252</t>
  </si>
  <si>
    <t>.830</t>
  </si>
  <si>
    <t>.448</t>
  </si>
  <si>
    <t>.890</t>
  </si>
  <si>
    <t>.327</t>
  </si>
  <si>
    <t>.261</t>
  </si>
  <si>
    <t>.116</t>
  </si>
  <si>
    <t>.422</t>
  </si>
  <si>
    <t>.150</t>
  </si>
  <si>
    <t>.024</t>
  </si>
  <si>
    <t>.532</t>
  </si>
  <si>
    <t>.982</t>
  </si>
  <si>
    <t>.758</t>
  </si>
  <si>
    <t>.904</t>
  </si>
  <si>
    <t>.675</t>
  </si>
  <si>
    <t>.989</t>
  </si>
  <si>
    <t>.993</t>
  </si>
  <si>
    <t>.299</t>
  </si>
  <si>
    <t>.936</t>
  </si>
  <si>
    <t>.459</t>
  </si>
  <si>
    <t>.827</t>
  </si>
  <si>
    <t>.715</t>
  </si>
  <si>
    <t>.669</t>
  </si>
  <si>
    <t>.115</t>
  </si>
  <si>
    <t>.019</t>
  </si>
  <si>
    <t>.049</t>
  </si>
  <si>
    <t>.026</t>
  </si>
  <si>
    <t>.897</t>
  </si>
  <si>
    <t>.813</t>
  </si>
  <si>
    <t>.682</t>
  </si>
  <si>
    <t>.467</t>
  </si>
  <si>
    <t>.924</t>
  </si>
  <si>
    <t>.555</t>
  </si>
  <si>
    <t>.487</t>
  </si>
  <si>
    <t>.185</t>
  </si>
  <si>
    <t>.803</t>
  </si>
  <si>
    <t>.761</t>
  </si>
  <si>
    <t>.509</t>
  </si>
  <si>
    <t>.197</t>
  </si>
  <si>
    <t>.783</t>
  </si>
  <si>
    <t>.817</t>
  </si>
  <si>
    <t>.366</t>
  </si>
  <si>
    <t>.964</t>
  </si>
  <si>
    <t>.877</t>
  </si>
  <si>
    <t>.662</t>
  </si>
  <si>
    <t>.580</t>
  </si>
  <si>
    <t>.869</t>
  </si>
  <si>
    <t>.728</t>
  </si>
  <si>
    <t>.617</t>
  </si>
  <si>
    <t>.929</t>
  </si>
  <si>
    <t>.872</t>
  </si>
  <si>
    <t>.824</t>
  </si>
  <si>
    <t>.755</t>
  </si>
  <si>
    <t>.633</t>
  </si>
  <si>
    <t>.883</t>
  </si>
  <si>
    <t>.435</t>
  </si>
  <si>
    <t>.796</t>
  </si>
  <si>
    <t>.158</t>
  </si>
  <si>
    <t>.782</t>
  </si>
  <si>
    <t>.960</t>
  </si>
  <si>
    <t>.718</t>
  </si>
  <si>
    <t>.088</t>
  </si>
  <si>
    <t>.040</t>
  </si>
  <si>
    <t>Pair 2</t>
  </si>
  <si>
    <t>ROA, t-1 - ROA, t+2</t>
  </si>
  <si>
    <t>.0052651744786</t>
  </si>
  <si>
    <t>.1583758357764</t>
  </si>
  <si>
    <t>.0172802203737</t>
  </si>
  <si>
    <t>-.0291044888374</t>
  </si>
  <si>
    <t>.0396348377945</t>
  </si>
  <si>
    <t>.305</t>
  </si>
  <si>
    <t>.754</t>
  </si>
  <si>
    <t>.996</t>
  </si>
  <si>
    <t>.041</t>
  </si>
  <si>
    <t>.320</t>
  </si>
  <si>
    <t>a. Based on positive ranks.</t>
  </si>
  <si>
    <t>0.03354465648809525</t>
  </si>
  <si>
    <t>.0167150083186</t>
  </si>
  <si>
    <t>Pair 3</t>
  </si>
  <si>
    <t>ROA, t-1 - ROA, t+3</t>
  </si>
  <si>
    <t>.1382944386517</t>
  </si>
  <si>
    <t>.1314710694262</t>
  </si>
  <si>
    <t>-.1231962306936</t>
  </si>
  <si>
    <t>.3997851079969</t>
  </si>
  <si>
    <t>.096</t>
  </si>
  <si>
    <t>.525</t>
  </si>
  <si>
    <t>.050</t>
  </si>
  <si>
    <t>.204</t>
  </si>
  <si>
    <t>.792</t>
  </si>
  <si>
    <t>b. Based on negative ranks.</t>
  </si>
  <si>
    <t>Pair 4</t>
  </si>
  <si>
    <t>ROA, t-1 - ROA, t+4</t>
  </si>
  <si>
    <t>.0170987081798</t>
  </si>
  <si>
    <t>.1812999096434</t>
  </si>
  <si>
    <t>.0197814418912</t>
  </si>
  <si>
    <t>-.0222457841357</t>
  </si>
  <si>
    <t>.0564432004952</t>
  </si>
  <si>
    <t>.864</t>
  </si>
  <si>
    <t>.719</t>
  </si>
  <si>
    <t>.200</t>
  </si>
  <si>
    <t>.946</t>
  </si>
  <si>
    <t>c. Wilcoxon Signed Ranks Test</t>
  </si>
  <si>
    <t>-0.099484607685</t>
  </si>
  <si>
    <t>.1307772111073</t>
  </si>
  <si>
    <t>Pair 5</t>
  </si>
  <si>
    <t>ROA, t-1 - ROA, t+5</t>
  </si>
  <si>
    <t>.0314275250167</t>
  </si>
  <si>
    <t>.1727559989538</t>
  </si>
  <si>
    <t>.0188492248087</t>
  </si>
  <si>
    <t>-.0060628250152</t>
  </si>
  <si>
    <t>.0689178750485</t>
  </si>
  <si>
    <t>.074</t>
  </si>
  <si>
    <t>.503</t>
  </si>
  <si>
    <t>.476</t>
  </si>
  <si>
    <t>.136</t>
  </si>
  <si>
    <t>Pair 6</t>
  </si>
  <si>
    <t>ROE, t-1 - ROE, t+1</t>
  </si>
  <si>
    <t>-.0679824042226</t>
  </si>
  <si>
    <t>.3580638753166</t>
  </si>
  <si>
    <t>.0390679717207</t>
  </si>
  <si>
    <t>-.1456870286680</t>
  </si>
  <si>
    <t>.0097222202228</t>
  </si>
  <si>
    <t>.778</t>
  </si>
  <si>
    <t>.736</t>
  </si>
  <si>
    <t>.297</t>
  </si>
  <si>
    <t>.023</t>
  </si>
  <si>
    <t>.553</t>
  </si>
  <si>
    <t>0.021711122786904753</t>
  </si>
  <si>
    <t>.0175883336151</t>
  </si>
  <si>
    <t>Pair 7</t>
  </si>
  <si>
    <t>ROE, t-1 - ROE, t+2</t>
  </si>
  <si>
    <t>.0836548111500</t>
  </si>
  <si>
    <t>.7096632829278</t>
  </si>
  <si>
    <t>.0774306121892</t>
  </si>
  <si>
    <t>-.0703515622487</t>
  </si>
  <si>
    <t>.2376611845487</t>
  </si>
  <si>
    <t>.701</t>
  </si>
  <si>
    <t>.561</t>
  </si>
  <si>
    <t>Pair 8</t>
  </si>
  <si>
    <t>ROE, t-1 - ROE, t+3</t>
  </si>
  <si>
    <t>-.1507471243071</t>
  </si>
  <si>
    <t>.1097739069741</t>
  </si>
  <si>
    <t>-.3690830101914</t>
  </si>
  <si>
    <t>.0675887615771</t>
  </si>
  <si>
    <t>.795</t>
  </si>
  <si>
    <t>.604</t>
  </si>
  <si>
    <t>.723</t>
  </si>
  <si>
    <t>ROE, t-1 - ROE, t+4</t>
  </si>
  <si>
    <t>ROE, t-1 - ROE, t+5</t>
  </si>
  <si>
    <t>ROIC, t-1 - ROIC, t+1</t>
  </si>
  <si>
    <t>ROIC, t-1 - ROIC, t+2</t>
  </si>
  <si>
    <t>ROIC, t-1 - ROIC, t+3</t>
  </si>
  <si>
    <t>ROIC, t-1 - ROIC, t+4</t>
  </si>
  <si>
    <t>ROIC, t-1 - ROIC, t+5</t>
  </si>
  <si>
    <t>NPM, t-1 - NPM, t+1</t>
  </si>
  <si>
    <t>NPM, t-1 - NPM, t+2</t>
  </si>
  <si>
    <t>NPM, t-1 - NPM, t+3</t>
  </si>
  <si>
    <t>NPM, t-1 - NPM, t+4</t>
  </si>
  <si>
    <t>NPM, t-1 - NPM, t+5</t>
  </si>
  <si>
    <t>EBM, t-1 - EBM, t+1</t>
  </si>
  <si>
    <t>EBM, t-1 - EBM, t+2</t>
  </si>
  <si>
    <t>EBM, t-1 - EBM, t+3</t>
  </si>
  <si>
    <t>EBM, t-1 - EBM, t+4</t>
  </si>
  <si>
    <t>EBM, t-1 - EBM, t+5</t>
  </si>
  <si>
    <t>RT, t-1 - RT, t+1</t>
  </si>
  <si>
    <t>RT, t-1 - RT, t+2</t>
  </si>
  <si>
    <t>RT, t-1 - RT, t+3</t>
  </si>
  <si>
    <t>RT, t-1 - RT, t+4</t>
  </si>
  <si>
    <t>RT, t-1 - RT, t+5</t>
  </si>
  <si>
    <t>DSR, t-1 - DSR, t+1</t>
  </si>
  <si>
    <t>DSR, t-1 - DSR, t+2</t>
  </si>
  <si>
    <t>DSR, t-1 - DSR, t+3</t>
  </si>
  <si>
    <t>DSR, t-1 - DSR, t+4</t>
  </si>
  <si>
    <t>DSR, t-1 - DSR, t+5</t>
  </si>
  <si>
    <t>TAT, t-1 - TAT, t+1</t>
  </si>
  <si>
    <t>TAT, t-1 - TAT, t+2</t>
  </si>
  <si>
    <t>TAT, t-1 - TAT, t+3</t>
  </si>
  <si>
    <t>TAT, t-1 - TAT, t+4</t>
  </si>
  <si>
    <t>TAT, t-1 - TAT, t+5</t>
  </si>
  <si>
    <t>WCT, t-1 - WCT, t+1</t>
  </si>
  <si>
    <t>WCT, t-1 - WCT, t+2</t>
  </si>
  <si>
    <t>WCT, t-1 - WCT, t+3</t>
  </si>
  <si>
    <t>WCT, t-1 - WCT, t+4</t>
  </si>
  <si>
    <t>WCT, t-1 - WCT, t+5</t>
  </si>
  <si>
    <t>CR, t-1 - CR, t+1</t>
  </si>
  <si>
    <t>CR, t-1 - CR, t+2</t>
  </si>
  <si>
    <t>CR, t-1 - CR, t+3</t>
  </si>
  <si>
    <t>CR, t-1 - CR, t+4</t>
  </si>
  <si>
    <t>CR, t-1 - CR, t+5</t>
  </si>
  <si>
    <t>QR, t-1 - QR, t+1</t>
  </si>
  <si>
    <t>QR, t-1 - QR, t+2</t>
  </si>
  <si>
    <t>QR, t-1 - QR, t+3</t>
  </si>
  <si>
    <t>QR, t-1 - QR, t+4</t>
  </si>
  <si>
    <t>QR, t-1 - QR, t+5</t>
  </si>
  <si>
    <t>ICR, t-1 - ICR, t+1</t>
  </si>
  <si>
    <t>ICR, t-1 - ICR, t+2</t>
  </si>
  <si>
    <t>ICR, t-1 - ICR, t+3</t>
  </si>
  <si>
    <t>ICR, t-1 - ICR, t+4</t>
  </si>
  <si>
    <t>ICR, t-1 - ICR, t+5</t>
  </si>
  <si>
    <t>EM, t-1 - EM, t+1</t>
  </si>
  <si>
    <t>EM, t-1 - EM, t+2</t>
  </si>
  <si>
    <t>EM, t-1 - EM, t+3</t>
  </si>
  <si>
    <t>EM, t-1 - EM, t+4</t>
  </si>
  <si>
    <t>EM, t-1 - EM, t+5</t>
  </si>
  <si>
    <t>DER, t-1 - DER, t+1</t>
  </si>
  <si>
    <t>DER, t-1 - DER, t+2</t>
  </si>
  <si>
    <t>DER, t-1 - DER, t+3</t>
  </si>
  <si>
    <t>DER, t-1 - DER, t+4</t>
  </si>
  <si>
    <t>DER, t-1 - DER, t+5</t>
  </si>
  <si>
    <t>DCR, t-1 - DCR, t+1</t>
  </si>
  <si>
    <t>DCR, t-1 - DCR, t+2</t>
  </si>
  <si>
    <t>DCR, t-1 - DCR, t+3</t>
  </si>
  <si>
    <t>DCR, t-1 - DCR, t+4</t>
  </si>
  <si>
    <t>DCR, t-1 - DCR, t+5</t>
  </si>
  <si>
    <t>CoD, t-1 - CoD, t+1</t>
  </si>
  <si>
    <t>CoD, t-1 - CoD, t+2</t>
  </si>
  <si>
    <t>CoD, t-1 - CoD, t+3</t>
  </si>
  <si>
    <t>CoD, t-1 - CoD, t+4</t>
  </si>
  <si>
    <t>CoD, t-1 - CoD, t+5</t>
  </si>
  <si>
    <t>CoE, t-1 - CoE, t+1</t>
  </si>
  <si>
    <t>CoE, t-1 - CoE, t+2</t>
  </si>
  <si>
    <t>CoE, t-1 - CoE, t+3</t>
  </si>
  <si>
    <t>CoE, t-1 - CoE, t+4</t>
  </si>
  <si>
    <t>CoE, t-1 - CoE, t+5</t>
  </si>
  <si>
    <t>WACC, t-1 - WACC, t+1</t>
  </si>
  <si>
    <t>WACC, t-1 - WACC, t+2</t>
  </si>
  <si>
    <t>WACC, t-1 - WACC, t+3</t>
  </si>
  <si>
    <t>WACC, t-1 - WACC, t+4</t>
  </si>
  <si>
    <t>WACC, t-1 - WACC, t+5</t>
  </si>
  <si>
    <t>0.007382305950000001</t>
  </si>
  <si>
    <t>.0166669737487</t>
  </si>
  <si>
    <t>Pair 9</t>
  </si>
  <si>
    <t>.0614049947655</t>
  </si>
  <si>
    <t>.7447479122100</t>
  </si>
  <si>
    <t>.0812586590801</t>
  </si>
  <si>
    <t>-.1002152099357</t>
  </si>
  <si>
    <t>.2230251994666</t>
  </si>
  <si>
    <t>.756</t>
  </si>
  <si>
    <t>.452</t>
  </si>
  <si>
    <t>.363</t>
  </si>
  <si>
    <t>.484</t>
  </si>
  <si>
    <t>.249</t>
  </si>
  <si>
    <t>.886</t>
  </si>
  <si>
    <t>0.08027347455714284</t>
  </si>
  <si>
    <t>.0225896139776</t>
  </si>
  <si>
    <t>Pair 10</t>
  </si>
  <si>
    <t>.0920737011964</t>
  </si>
  <si>
    <t>.4832008081600</t>
  </si>
  <si>
    <t>.0527215304585</t>
  </si>
  <si>
    <t>-.0127873024348</t>
  </si>
  <si>
    <t>.1969347048276</t>
  </si>
  <si>
    <t>.084</t>
  </si>
  <si>
    <t>.231</t>
  </si>
  <si>
    <t>.354</t>
  </si>
  <si>
    <t>.470</t>
  </si>
  <si>
    <t>.300</t>
  </si>
  <si>
    <t>.177</t>
  </si>
  <si>
    <t>.245</t>
  </si>
  <si>
    <t>.221</t>
  </si>
  <si>
    <t>.683</t>
  </si>
  <si>
    <t>.638</t>
  </si>
  <si>
    <t>.925</t>
  </si>
  <si>
    <t>.975</t>
  </si>
  <si>
    <t>.030</t>
  </si>
  <si>
    <t>.011</t>
  </si>
  <si>
    <t>.552</t>
  </si>
  <si>
    <t>.753</t>
  </si>
  <si>
    <t>.730</t>
  </si>
  <si>
    <t>.861</t>
  </si>
  <si>
    <t>.972</t>
  </si>
  <si>
    <t>.807</t>
  </si>
  <si>
    <t>.917</t>
  </si>
  <si>
    <t>.056</t>
  </si>
  <si>
    <t>.272</t>
  </si>
  <si>
    <t>.028</t>
  </si>
  <si>
    <t>.330</t>
  </si>
  <si>
    <t>.397</t>
  </si>
  <si>
    <t>0.14825587877976187</t>
  </si>
  <si>
    <t>.0366003787463</t>
  </si>
  <si>
    <t>Pair 11</t>
  </si>
  <si>
    <t>.0111900165832</t>
  </si>
  <si>
    <t>.1570907940700</t>
  </si>
  <si>
    <t>.0171400108287</t>
  </si>
  <si>
    <t>-.0229007755869</t>
  </si>
  <si>
    <t>.0452808087533</t>
  </si>
  <si>
    <t>.653</t>
  </si>
  <si>
    <t>.516</t>
  </si>
  <si>
    <t>.560</t>
  </si>
  <si>
    <t>.483</t>
  </si>
  <si>
    <t>Pair 12</t>
  </si>
  <si>
    <t>.0432907415201</t>
  </si>
  <si>
    <t>.2905876915140</t>
  </si>
  <si>
    <t>.0317057164854</t>
  </si>
  <si>
    <t>-.0197706533709</t>
  </si>
  <si>
    <t>.1063521364111</t>
  </si>
  <si>
    <t>.176</t>
  </si>
  <si>
    <t>.473</t>
  </si>
  <si>
    <t>.511</t>
  </si>
  <si>
    <t>.541</t>
  </si>
  <si>
    <t>-0.003381336592857122</t>
  </si>
  <si>
    <t>.0814901882906</t>
  </si>
  <si>
    <t>Pair 13</t>
  </si>
  <si>
    <t>-.3248513756680</t>
  </si>
  <si>
    <t>.3356994334095</t>
  </si>
  <si>
    <t>-.9925440469469</t>
  </si>
  <si>
    <t>.3428412956110</t>
  </si>
  <si>
    <t>-.968</t>
  </si>
  <si>
    <t>.336</t>
  </si>
  <si>
    <t>.895</t>
  </si>
  <si>
    <t>.937</t>
  </si>
  <si>
    <t>.060</t>
  </si>
  <si>
    <t>Test Statisticsc</t>
  </si>
  <si>
    <t>Pair 14</t>
  </si>
  <si>
    <t>.0342501482817</t>
  </si>
  <si>
    <t>.3477875249630</t>
  </si>
  <si>
    <t>.0379467299739</t>
  </si>
  <si>
    <t>-.0412243714256</t>
  </si>
  <si>
    <t>.1097246679889</t>
  </si>
  <si>
    <t>.903</t>
  </si>
  <si>
    <t>.406</t>
  </si>
  <si>
    <t>.066</t>
  </si>
  <si>
    <t>.922</t>
  </si>
  <si>
    <t>0.23102059886428583</t>
  </si>
  <si>
    <t>.1070489743272</t>
  </si>
  <si>
    <t>Pair 15</t>
  </si>
  <si>
    <t>.0536210581285</t>
  </si>
  <si>
    <t>.2188515878416</t>
  </si>
  <si>
    <t>.0238786658868</t>
  </si>
  <si>
    <t>.0061273520754</t>
  </si>
  <si>
    <t>.1011147641815</t>
  </si>
  <si>
    <t>.253</t>
  </si>
  <si>
    <t>.077</t>
  </si>
  <si>
    <t>.047</t>
  </si>
  <si>
    <t>.267</t>
  </si>
  <si>
    <t>Pair 16</t>
  </si>
  <si>
    <t>-.1783103132238</t>
  </si>
  <si>
    <t>.1124381158332</t>
  </si>
  <si>
    <t>-.4019452033746</t>
  </si>
  <si>
    <t>.0453245769270</t>
  </si>
  <si>
    <t>.117</t>
  </si>
  <si>
    <t>.111</t>
  </si>
  <si>
    <t>.012</t>
  </si>
  <si>
    <t>.891</t>
  </si>
  <si>
    <t>.402</t>
  </si>
  <si>
    <t>0.018868479791666653</t>
  </si>
  <si>
    <t>.0786674382878</t>
  </si>
  <si>
    <t>Pair 17</t>
  </si>
  <si>
    <t>.0172317459988</t>
  </si>
  <si>
    <t>.1711624996893</t>
  </si>
  <si>
    <t>-.3232035817574</t>
  </si>
  <si>
    <t>.3576670737550</t>
  </si>
  <si>
    <t>.101</t>
  </si>
  <si>
    <t>.920</t>
  </si>
  <si>
    <t>.239</t>
  </si>
  <si>
    <t>.759</t>
  </si>
  <si>
    <t>.757</t>
  </si>
  <si>
    <t>.905</t>
  </si>
  <si>
    <t>.863</t>
  </si>
  <si>
    <t>.262</t>
  </si>
  <si>
    <t>.970</t>
  </si>
  <si>
    <t>.979</t>
  </si>
  <si>
    <t>.556</t>
  </si>
  <si>
    <t>.697</t>
  </si>
  <si>
    <t>.212</t>
  </si>
  <si>
    <t>.097</t>
  </si>
  <si>
    <t>.278</t>
  </si>
  <si>
    <t>.918</t>
  </si>
  <si>
    <t>.868</t>
  </si>
  <si>
    <t>.600</t>
  </si>
  <si>
    <t>.442</t>
  </si>
  <si>
    <t>.499</t>
  </si>
  <si>
    <t>.664</t>
  </si>
  <si>
    <t>.592</t>
  </si>
  <si>
    <t>.667</t>
  </si>
  <si>
    <t>.629</t>
  </si>
  <si>
    <t>.822</t>
  </si>
  <si>
    <t>.568</t>
  </si>
  <si>
    <t>.646</t>
  </si>
  <si>
    <t>.642</t>
  </si>
  <si>
    <t>.163</t>
  </si>
  <si>
    <t>.932</t>
  </si>
  <si>
    <t>.075</t>
  </si>
  <si>
    <t>.514</t>
  </si>
  <si>
    <t>.092</t>
  </si>
  <si>
    <t>.113</t>
  </si>
  <si>
    <t>Pair 18</t>
  </si>
  <si>
    <t>.5968569240381</t>
  </si>
  <si>
    <t>.6655078543594</t>
  </si>
  <si>
    <t>-.7268114316732</t>
  </si>
  <si>
    <t>.857</t>
  </si>
  <si>
    <t>-0.011800226639285724</t>
  </si>
  <si>
    <t>.0490585020793</t>
  </si>
  <si>
    <t>Pair 19</t>
  </si>
  <si>
    <t>-.0882008518024</t>
  </si>
  <si>
    <t>.1119834794001</t>
  </si>
  <si>
    <t>-.3109314883731</t>
  </si>
  <si>
    <t>.1345297847684</t>
  </si>
  <si>
    <t>-.788</t>
  </si>
  <si>
    <t>.911</t>
  </si>
  <si>
    <t>.478</t>
  </si>
  <si>
    <t>0.14983619984630958</t>
  </si>
  <si>
    <t>.0229288597583</t>
  </si>
  <si>
    <t>Pair 20</t>
  </si>
  <si>
    <t>-.3437013395036</t>
  </si>
  <si>
    <t>.3800758578483</t>
  </si>
  <si>
    <t>.4122542551722</t>
  </si>
  <si>
    <t>-.904</t>
  </si>
  <si>
    <t>.368</t>
  </si>
  <si>
    <t>.955</t>
  </si>
  <si>
    <t>.519</t>
  </si>
  <si>
    <t>.411</t>
  </si>
  <si>
    <t>0.13864618326309527</t>
  </si>
  <si>
    <t>.0227797724591</t>
  </si>
  <si>
    <t>Pair 21</t>
  </si>
  <si>
    <t>-.016925682254</t>
  </si>
  <si>
    <t>.309984606797</t>
  </si>
  <si>
    <t>.033822093450</t>
  </si>
  <si>
    <t>-.084196465808</t>
  </si>
  <si>
    <t>.050345101301</t>
  </si>
  <si>
    <t>-.500</t>
  </si>
  <si>
    <t>.618</t>
  </si>
  <si>
    <t>.119</t>
  </si>
  <si>
    <t>.791</t>
  </si>
  <si>
    <t>.316</t>
  </si>
  <si>
    <t>Pair 22</t>
  </si>
  <si>
    <t>.180881671190</t>
  </si>
  <si>
    <t>.177225029651</t>
  </si>
  <si>
    <t>-.171611784825</t>
  </si>
  <si>
    <t>.533375127206</t>
  </si>
  <si>
    <t>.978</t>
  </si>
  <si>
    <t>.474</t>
  </si>
  <si>
    <t>0.10654545832619047</t>
  </si>
  <si>
    <t>.0372314126733</t>
  </si>
  <si>
    <t>Pair 23</t>
  </si>
  <si>
    <t>.0087142293238</t>
  </si>
  <si>
    <t>.3656650807892</t>
  </si>
  <si>
    <t>.0398973312314</t>
  </si>
  <si>
    <t>-.0706399578318</t>
  </si>
  <si>
    <t>.0880684164794</t>
  </si>
  <si>
    <t>.828</t>
  </si>
  <si>
    <t>.836</t>
  </si>
  <si>
    <t>.583</t>
  </si>
  <si>
    <t>.649</t>
  </si>
  <si>
    <t>.678</t>
  </si>
  <si>
    <t>Pair 24</t>
  </si>
  <si>
    <t>-.009955969680</t>
  </si>
  <si>
    <t>.328305622263</t>
  </si>
  <si>
    <t>.035821080121</t>
  </si>
  <si>
    <t>-.081202657324</t>
  </si>
  <si>
    <t>.061290717964</t>
  </si>
  <si>
    <t>-.278</t>
  </si>
  <si>
    <t>.386</t>
  </si>
  <si>
    <t>.603</t>
  </si>
  <si>
    <t>Test Statistics(d)</t>
  </si>
  <si>
    <t>0.4746875755142857</t>
  </si>
  <si>
    <t>.3364035299802</t>
  </si>
  <si>
    <t>Pair 25</t>
  </si>
  <si>
    <t>.1184732815548</t>
  </si>
  <si>
    <t>.8162513968443</t>
  </si>
  <si>
    <t>.0890603288608</t>
  </si>
  <si>
    <t>-.0586641305584</t>
  </si>
  <si>
    <t>.2956106936680</t>
  </si>
  <si>
    <t>.187</t>
  </si>
  <si>
    <t>.381</t>
  </si>
  <si>
    <t>.624</t>
  </si>
  <si>
    <t>Pair 26</t>
  </si>
  <si>
    <t>.746</t>
  </si>
  <si>
    <t>0.11558605156464286</t>
  </si>
  <si>
    <t>.0385116727434</t>
  </si>
  <si>
    <t>Pair 27</t>
  </si>
  <si>
    <t>.695</t>
  </si>
  <si>
    <t>.118</t>
  </si>
  <si>
    <t>.880</t>
  </si>
  <si>
    <t>.606</t>
  </si>
  <si>
    <t>.167</t>
  </si>
  <si>
    <t>.666</t>
  </si>
  <si>
    <t>.033</t>
  </si>
  <si>
    <t>.143</t>
  </si>
  <si>
    <t>.844</t>
  </si>
  <si>
    <t>.334</t>
  </si>
  <si>
    <t>.651</t>
  </si>
  <si>
    <t>.548</t>
  </si>
  <si>
    <t>.710</t>
  </si>
  <si>
    <t>.659</t>
  </si>
  <si>
    <t>.257</t>
  </si>
  <si>
    <t>.085</t>
  </si>
  <si>
    <t>.694</t>
  </si>
  <si>
    <t>.658</t>
  </si>
  <si>
    <t>.674</t>
  </si>
  <si>
    <t>.530</t>
  </si>
  <si>
    <t>.915</t>
  </si>
  <si>
    <t>.490</t>
  </si>
  <si>
    <t>.332</t>
  </si>
  <si>
    <t>.645</t>
  </si>
  <si>
    <t>.174</t>
  </si>
  <si>
    <t>.169</t>
  </si>
  <si>
    <t>.805</t>
  </si>
  <si>
    <t>.951</t>
  </si>
  <si>
    <t>.016</t>
  </si>
  <si>
    <t>.987</t>
  </si>
  <si>
    <t>.318</t>
  </si>
  <si>
    <t>.032</t>
  </si>
  <si>
    <t>Pair 28</t>
  </si>
  <si>
    <t>.326</t>
  </si>
  <si>
    <t>0.09621514171785714</t>
  </si>
  <si>
    <t>.0226132542098</t>
  </si>
  <si>
    <t>Pair 29</t>
  </si>
  <si>
    <t>.775</t>
  </si>
  <si>
    <t>.126</t>
  </si>
  <si>
    <t>-0.05284013933690476</t>
  </si>
  <si>
    <t>.1061448425212</t>
  </si>
  <si>
    <t>Pair 30</t>
  </si>
  <si>
    <t>.347</t>
  </si>
  <si>
    <t>.735</t>
  </si>
  <si>
    <t>c. The sum of negative ranks equals the sum of positive ranks.</t>
  </si>
  <si>
    <t>0.1254701738869047</t>
  </si>
  <si>
    <t>.0530658935262</t>
  </si>
  <si>
    <t>Pair 31</t>
  </si>
  <si>
    <t>-.367</t>
  </si>
  <si>
    <t>d. Wilcoxon Signed Ranks Test</t>
  </si>
  <si>
    <t>Pair 32</t>
  </si>
  <si>
    <t>-.950</t>
  </si>
  <si>
    <t>.345</t>
  </si>
  <si>
    <t>.751</t>
  </si>
  <si>
    <t>-0.07007188533571432</t>
  </si>
  <si>
    <t>.1333285270867</t>
  </si>
  <si>
    <t>Pair 33</t>
  </si>
  <si>
    <t>.762</t>
  </si>
  <si>
    <t>Pair 34</t>
  </si>
  <si>
    <t>.301</t>
  </si>
  <si>
    <t>.437</t>
  </si>
  <si>
    <t>-0.6496970633750002</t>
  </si>
  <si>
    <t>.6561778647266</t>
  </si>
  <si>
    <t>Pair 35</t>
  </si>
  <si>
    <t>.225</t>
  </si>
  <si>
    <t>Pair 36</t>
  </si>
  <si>
    <t>.037373635631</t>
  </si>
  <si>
    <t>.408519992766</t>
  </si>
  <si>
    <t>.044573185470</t>
  </si>
  <si>
    <t>-.051280637544</t>
  </si>
  <si>
    <t>.126027908806</t>
  </si>
  <si>
    <t>.838</t>
  </si>
  <si>
    <t>.404</t>
  </si>
  <si>
    <t>.230</t>
  </si>
  <si>
    <t>CoD, t+1 - CoD, t+4</t>
  </si>
  <si>
    <t>CoD, t+1 - CoD, t+5</t>
  </si>
  <si>
    <t>0.0353607124654762</t>
  </si>
  <si>
    <t>.0345509224350</t>
  </si>
  <si>
    <t>Pair 37</t>
  </si>
  <si>
    <t>.065500107738</t>
  </si>
  <si>
    <t>.490386720408</t>
  </si>
  <si>
    <t>.053505577764</t>
  </si>
  <si>
    <t>-.040920334449</t>
  </si>
  <si>
    <t>.171920549925</t>
  </si>
  <si>
    <t>Pair 38</t>
  </si>
  <si>
    <t>-.022476251881</t>
  </si>
  <si>
    <t>.871595997097</t>
  </si>
  <si>
    <t>.095098919812</t>
  </si>
  <si>
    <t>-.211624178526</t>
  </si>
  <si>
    <t>.166671674764</t>
  </si>
  <si>
    <t>-.236</t>
  </si>
  <si>
    <t>.814</t>
  </si>
  <si>
    <t>.071</t>
  </si>
  <si>
    <t>.480</t>
  </si>
  <si>
    <t>.010</t>
  </si>
  <si>
    <t>0.2908612001666667</t>
  </si>
  <si>
    <t>.3653923337053</t>
  </si>
  <si>
    <t>Pair 39</t>
  </si>
  <si>
    <t>.059267583881</t>
  </si>
  <si>
    <t>.611499487580</t>
  </si>
  <si>
    <t>.066720064030</t>
  </si>
  <si>
    <t>-.073435940005</t>
  </si>
  <si>
    <t>.191971107767</t>
  </si>
  <si>
    <t>.888</t>
  </si>
  <si>
    <t>.017</t>
  </si>
  <si>
    <t>a. Based on negative ranks.</t>
  </si>
  <si>
    <t>0.16372697805952385</t>
  </si>
  <si>
    <t>.035668711595</t>
  </si>
  <si>
    <t>Pair 40</t>
  </si>
  <si>
    <t>.0246402068702</t>
  </si>
  <si>
    <t>.9679402272663</t>
  </si>
  <si>
    <t>.1056109371343</t>
  </si>
  <si>
    <t>-.1854156994365</t>
  </si>
  <si>
    <t>.2346961131769</t>
  </si>
  <si>
    <t>.233</t>
  </si>
  <si>
    <t>.816</t>
  </si>
  <si>
    <t>b. Based on positive ranks.</t>
  </si>
  <si>
    <t>0.18065266031309524</t>
  </si>
  <si>
    <t>.021513789986</t>
  </si>
  <si>
    <t>Pair 41</t>
  </si>
  <si>
    <t>-.67532811190</t>
  </si>
  <si>
    <t>-.093</t>
  </si>
  <si>
    <t>.927</t>
  </si>
  <si>
    <t>.634</t>
  </si>
  <si>
    <t>Pair 42</t>
  </si>
  <si>
    <t>-.732</t>
  </si>
  <si>
    <t>.849</t>
  </si>
  <si>
    <t>.656</t>
  </si>
  <si>
    <t>-0.017154693130952373</t>
  </si>
  <si>
    <t>.175053643154</t>
  </si>
  <si>
    <t>Pair 43</t>
  </si>
  <si>
    <t>Pair 44</t>
  </si>
  <si>
    <t>.743</t>
  </si>
  <si>
    <t>.531</t>
  </si>
  <si>
    <t>0.15501274873571433</t>
  </si>
  <si>
    <t>.0287661931808</t>
  </si>
  <si>
    <t>Pair 45</t>
  </si>
  <si>
    <t>Pair 46</t>
  </si>
  <si>
    <t>-.66607033310</t>
  </si>
  <si>
    <t>.80846476370</t>
  </si>
  <si>
    <t>.94193356560</t>
  </si>
  <si>
    <t>-.824</t>
  </si>
  <si>
    <t>.412</t>
  </si>
  <si>
    <t>0.17368294773928575</t>
  </si>
  <si>
    <t>.021663117969</t>
  </si>
  <si>
    <t>Pair 47</t>
  </si>
  <si>
    <t>-.848</t>
  </si>
  <si>
    <t>.615</t>
  </si>
  <si>
    <t>Pair 48</t>
  </si>
  <si>
    <t>.23485578012</t>
  </si>
  <si>
    <t>.19716644466</t>
  </si>
  <si>
    <t>-.15730034830</t>
  </si>
  <si>
    <t>.62701190854</t>
  </si>
  <si>
    <t>.237</t>
  </si>
  <si>
    <t>.434</t>
  </si>
  <si>
    <t>.394</t>
  </si>
  <si>
    <t>.916</t>
  </si>
  <si>
    <t>.485</t>
  </si>
  <si>
    <t>.409</t>
  </si>
  <si>
    <t>.498</t>
  </si>
  <si>
    <t>.866</t>
  </si>
  <si>
    <t>.882</t>
  </si>
  <si>
    <t>.933</t>
  </si>
  <si>
    <t>.680</t>
  </si>
  <si>
    <t>.941</t>
  </si>
  <si>
    <t>.276</t>
  </si>
  <si>
    <t>.043</t>
  </si>
  <si>
    <t>0.04525369650476195</t>
  </si>
  <si>
    <t>.0815958477851</t>
  </si>
  <si>
    <t>Pair 49</t>
  </si>
  <si>
    <t>.183453785143</t>
  </si>
  <si>
    <t>.198423225062</t>
  </si>
  <si>
    <t>-.211202028957</t>
  </si>
  <si>
    <t>.578109599243</t>
  </si>
  <si>
    <t>.236</t>
  </si>
  <si>
    <t>Pair 50</t>
  </si>
  <si>
    <t>.27829647167</t>
  </si>
  <si>
    <t>.19662571285</t>
  </si>
  <si>
    <t>-.11278416293</t>
  </si>
  <si>
    <t>.66937710627</t>
  </si>
  <si>
    <t>Pair 51</t>
  </si>
  <si>
    <t>-.7077515938496</t>
  </si>
  <si>
    <t>.8120727311507</t>
  </si>
  <si>
    <t>.9074284069858</t>
  </si>
  <si>
    <t>-.872</t>
  </si>
  <si>
    <t>Pair 52</t>
  </si>
  <si>
    <t>-.851</t>
  </si>
  <si>
    <t>.802</t>
  </si>
  <si>
    <t>Pair 53</t>
  </si>
  <si>
    <t>.1566151228956</t>
  </si>
  <si>
    <t>.1754965203337</t>
  </si>
  <si>
    <t>-.1924403976088</t>
  </si>
  <si>
    <t>.5056706434000</t>
  </si>
  <si>
    <t>.892</t>
  </si>
  <si>
    <t>.375</t>
  </si>
  <si>
    <t>.689</t>
  </si>
  <si>
    <t>Pair 54</t>
  </si>
  <si>
    <t>.1869147457694</t>
  </si>
  <si>
    <t>.1425548436520</t>
  </si>
  <si>
    <t>-.0966211047236</t>
  </si>
  <si>
    <t>.4704505962624</t>
  </si>
  <si>
    <t>Pair 55</t>
  </si>
  <si>
    <t>.2204983040670</t>
  </si>
  <si>
    <t>.1458402208244</t>
  </si>
  <si>
    <t>-.0695720294844</t>
  </si>
  <si>
    <t>.5105686376185</t>
  </si>
  <si>
    <t>Pair 56</t>
  </si>
  <si>
    <t>-.962</t>
  </si>
  <si>
    <t>Pair 57</t>
  </si>
  <si>
    <t>Pair 58</t>
  </si>
  <si>
    <t>.850</t>
  </si>
  <si>
    <t>.780</t>
  </si>
  <si>
    <t>.521</t>
  </si>
  <si>
    <t>.700</t>
  </si>
  <si>
    <t>.635</t>
  </si>
  <si>
    <t>.208</t>
  </si>
  <si>
    <t>.309</t>
  </si>
  <si>
    <t>.523</t>
  </si>
  <si>
    <t>.081</t>
  </si>
  <si>
    <t>.053</t>
  </si>
  <si>
    <t>.090</t>
  </si>
  <si>
    <t>.572</t>
  </si>
  <si>
    <t>.058</t>
  </si>
  <si>
    <t>Pair 59</t>
  </si>
  <si>
    <t>.146</t>
  </si>
  <si>
    <t>Pair 60</t>
  </si>
  <si>
    <t>.317</t>
  </si>
  <si>
    <t>Pair 61</t>
  </si>
  <si>
    <t>-.25913561762</t>
  </si>
  <si>
    <t>.59228229599</t>
  </si>
  <si>
    <t>.91889004761</t>
  </si>
  <si>
    <t>-.438</t>
  </si>
  <si>
    <t>Pair 62</t>
  </si>
  <si>
    <t>-.50036220333</t>
  </si>
  <si>
    <t>.74818687662</t>
  </si>
  <si>
    <t>.98775140233</t>
  </si>
  <si>
    <t>-.669</t>
  </si>
  <si>
    <t>.506</t>
  </si>
  <si>
    <t>Pair 63</t>
  </si>
  <si>
    <t>-.21255961405</t>
  </si>
  <si>
    <t>.45260191892</t>
  </si>
  <si>
    <t>.68764739912</t>
  </si>
  <si>
    <t>-.470</t>
  </si>
  <si>
    <t>.640</t>
  </si>
  <si>
    <t>Pair 64</t>
  </si>
  <si>
    <t>-.28893375845</t>
  </si>
  <si>
    <t>.41602023142</t>
  </si>
  <si>
    <t>.53851374957</t>
  </si>
  <si>
    <t>-.695</t>
  </si>
  <si>
    <t>.489</t>
  </si>
  <si>
    <t>Pair 65</t>
  </si>
  <si>
    <t>-.18502997369</t>
  </si>
  <si>
    <t>.43398948539</t>
  </si>
  <si>
    <t>.67815765776</t>
  </si>
  <si>
    <t>.671</t>
  </si>
  <si>
    <t>Pair 66</t>
  </si>
  <si>
    <t>-.2163434061919</t>
  </si>
  <si>
    <t>.4354770305777</t>
  </si>
  <si>
    <t>.6498028928171</t>
  </si>
  <si>
    <t>-.497</t>
  </si>
  <si>
    <t>.621</t>
  </si>
  <si>
    <t>Pair 67</t>
  </si>
  <si>
    <t>-.4074916781893</t>
  </si>
  <si>
    <t>.6101288175573</t>
  </si>
  <si>
    <t>.8060300006577</t>
  </si>
  <si>
    <t>-.668</t>
  </si>
  <si>
    <t>Pair 68</t>
  </si>
  <si>
    <t>.0028066585917</t>
  </si>
  <si>
    <t>.2299682033491</t>
  </si>
  <si>
    <t>-.4545908485887</t>
  </si>
  <si>
    <t>.4602041657722</t>
  </si>
  <si>
    <t>.990</t>
  </si>
  <si>
    <t>Pair 69</t>
  </si>
  <si>
    <t>-.07291574203924</t>
  </si>
  <si>
    <t>.24875054766371</t>
  </si>
  <si>
    <t>-.56767057663879</t>
  </si>
  <si>
    <t>.42183909256032</t>
  </si>
  <si>
    <t>.770</t>
  </si>
  <si>
    <t>0.9451932240595236</t>
  </si>
  <si>
    <t>.076430781289</t>
  </si>
  <si>
    <t>Pair 70</t>
  </si>
  <si>
    <t>-.11116380292256</t>
  </si>
  <si>
    <t>.27400117767656</t>
  </si>
  <si>
    <t>-.65614112504175</t>
  </si>
  <si>
    <t>.43381351919662</t>
  </si>
  <si>
    <t>-.406</t>
  </si>
  <si>
    <t>0.9078195884285714</t>
  </si>
  <si>
    <t>.080652780164</t>
  </si>
  <si>
    <t>Pair 71</t>
  </si>
  <si>
    <t>-.0889226167159</t>
  </si>
  <si>
    <t>.1158518176961</t>
  </si>
  <si>
    <t>-.3193472225737</t>
  </si>
  <si>
    <t>.1415019891418</t>
  </si>
  <si>
    <t>-.768</t>
  </si>
  <si>
    <t>Pair 72</t>
  </si>
  <si>
    <t>-.0891092299023</t>
  </si>
  <si>
    <t>.1207059737604</t>
  </si>
  <si>
    <t>-.3291885569386</t>
  </si>
  <si>
    <t>.1509700971339</t>
  </si>
  <si>
    <t>-.738</t>
  </si>
  <si>
    <t>0.8796931163214287</t>
  </si>
  <si>
    <t>.074985299559</t>
  </si>
  <si>
    <t>Pair 73</t>
  </si>
  <si>
    <t>.2854670076036</t>
  </si>
  <si>
    <t>.2979812050747</t>
  </si>
  <si>
    <t>-.3072056245380</t>
  </si>
  <si>
    <t>.8781396397453</t>
  </si>
  <si>
    <t>.958</t>
  </si>
  <si>
    <t>Pair 74</t>
  </si>
  <si>
    <t>.34594922084529</t>
  </si>
  <si>
    <t>.37852026247123</t>
  </si>
  <si>
    <t>-.40691235719117</t>
  </si>
  <si>
    <t>.914</t>
  </si>
  <si>
    <t>0.9676694759404764</t>
  </si>
  <si>
    <t>.114213184420</t>
  </si>
  <si>
    <t>Pair 75</t>
  </si>
  <si>
    <t>.17013564868577</t>
  </si>
  <si>
    <t>.24887126975894</t>
  </si>
  <si>
    <t>-.32485929730579</t>
  </si>
  <si>
    <t>.66513059467733</t>
  </si>
  <si>
    <t>.684</t>
  </si>
  <si>
    <t>.496</t>
  </si>
  <si>
    <t>Pair 76</t>
  </si>
  <si>
    <t>.0781898174444</t>
  </si>
  <si>
    <t>.2494358253643</t>
  </si>
  <si>
    <t>-.4179280069400</t>
  </si>
  <si>
    <t>.5743076418288</t>
  </si>
  <si>
    <t>.313</t>
  </si>
  <si>
    <t>0.8859256401785713</t>
  </si>
  <si>
    <t>.084188354816</t>
  </si>
  <si>
    <t>Pair 77</t>
  </si>
  <si>
    <t>.0042218310041</t>
  </si>
  <si>
    <t>.1545085059241</t>
  </si>
  <si>
    <t>.0168582600931</t>
  </si>
  <si>
    <t>-.0293085702849</t>
  </si>
  <si>
    <t>.0377522322931</t>
  </si>
  <si>
    <t>Pair 78</t>
  </si>
  <si>
    <t>-.0979940867318</t>
  </si>
  <si>
    <t>.1141703307430</t>
  </si>
  <si>
    <t>-.3250742826688</t>
  </si>
  <si>
    <t>.1290861092053</t>
  </si>
  <si>
    <t>-.858</t>
  </si>
  <si>
    <t>0.9205530171892855</t>
  </si>
  <si>
    <t>.1179160293785</t>
  </si>
  <si>
    <t>Pair 79</t>
  </si>
  <si>
    <t>.0298370183742</t>
  </si>
  <si>
    <t>.5090727472716</t>
  </si>
  <si>
    <t>.0555443904431</t>
  </si>
  <si>
    <t>-.0806385402315</t>
  </si>
  <si>
    <t>.1403125769799</t>
  </si>
  <si>
    <t>.537</t>
  </si>
  <si>
    <t>.593</t>
  </si>
  <si>
    <t>Pair 80</t>
  </si>
  <si>
    <t>.0967964057908</t>
  </si>
  <si>
    <t>.1209549207009</t>
  </si>
  <si>
    <t>-.1437780666975</t>
  </si>
  <si>
    <t>.3373708782792</t>
  </si>
  <si>
    <t>.800</t>
  </si>
  <si>
    <t>Pair 81</t>
  </si>
  <si>
    <t>.0101146044583</t>
  </si>
  <si>
    <t>.2902419024260</t>
  </si>
  <si>
    <t>.0316679878027</t>
  </si>
  <si>
    <t>-.0528717496004</t>
  </si>
  <si>
    <t>.0731009585171</t>
  </si>
  <si>
    <t>.750</t>
  </si>
  <si>
    <t>Pair 82</t>
  </si>
  <si>
    <t>.045573937738</t>
  </si>
  <si>
    <t>.253110750157</t>
  </si>
  <si>
    <t>.027616646948</t>
  </si>
  <si>
    <t>-.009354462304</t>
  </si>
  <si>
    <t>.100502337780</t>
  </si>
  <si>
    <t>.103</t>
  </si>
  <si>
    <t>Pair 83</t>
  </si>
  <si>
    <t>.0780415264810</t>
  </si>
  <si>
    <t>.2854348452871</t>
  </si>
  <si>
    <t>.0311434948692</t>
  </si>
  <si>
    <t>.0160983677721</t>
  </si>
  <si>
    <t>.1399846851898</t>
  </si>
  <si>
    <t>Pair 84</t>
  </si>
  <si>
    <t>.0759593553536</t>
  </si>
  <si>
    <t>.2619506215098</t>
  </si>
  <si>
    <t>.0285811559859</t>
  </si>
  <si>
    <t>.0191125856266</t>
  </si>
  <si>
    <t>.1328061250805</t>
  </si>
  <si>
    <t>Pair 85</t>
  </si>
  <si>
    <t>.082440594536</t>
  </si>
  <si>
    <t>.281491703316</t>
  </si>
  <si>
    <t>.030713262808</t>
  </si>
  <si>
    <t>.021353150092</t>
  </si>
  <si>
    <t>.143528038979</t>
  </si>
  <si>
    <t>Pair 86</t>
  </si>
  <si>
    <t>.0612168421774</t>
  </si>
  <si>
    <t>.4553251627193</t>
  </si>
  <si>
    <t>.0496800481900</t>
  </si>
  <si>
    <t>-.0375947755496</t>
  </si>
  <si>
    <t>.1600284599044</t>
  </si>
  <si>
    <t>Pair 87</t>
  </si>
  <si>
    <t>-.0841407429000</t>
  </si>
  <si>
    <t>.6903270724927</t>
  </si>
  <si>
    <t>.0753208586661</t>
  </si>
  <si>
    <t>-.2339509013950</t>
  </si>
  <si>
    <t>.0656694155950</t>
  </si>
  <si>
    <t>Pair 88</t>
  </si>
  <si>
    <t>-.8005328742964</t>
  </si>
  <si>
    <t>.8497559900804</t>
  </si>
  <si>
    <t>.8895976129360</t>
  </si>
  <si>
    <t>-.942</t>
  </si>
  <si>
    <t>.349</t>
  </si>
  <si>
    <t>Pair 89</t>
  </si>
  <si>
    <t>.0446595915321</t>
  </si>
  <si>
    <t>.3640788128330</t>
  </si>
  <si>
    <t>.0397242552080</t>
  </si>
  <si>
    <t>-.0343503543740</t>
  </si>
  <si>
    <t>.1236695374383</t>
  </si>
  <si>
    <t>.17719113752</t>
  </si>
  <si>
    <t>Pair 90</t>
  </si>
  <si>
    <t>.1929731148500</t>
  </si>
  <si>
    <t>.1215738129633</t>
  </si>
  <si>
    <t>-.0488323094565</t>
  </si>
  <si>
    <t>.4347785391565</t>
  </si>
  <si>
    <t>.81373636117</t>
  </si>
  <si>
    <t>.15313623054</t>
  </si>
  <si>
    <t>.116945289546</t>
  </si>
  <si>
    <t>.10817863714</t>
  </si>
  <si>
    <t>.1373447316362</t>
  </si>
  <si>
    <t>.80812100402</t>
  </si>
  <si>
    <t>.1431694785393</t>
  </si>
  <si>
    <t>.082305383531</t>
  </si>
  <si>
    <t>.079368376445</t>
  </si>
  <si>
    <t>.34615071228</t>
  </si>
  <si>
    <t>.4807338101</t>
  </si>
  <si>
    <t>.6779203772</t>
  </si>
  <si>
    <t>.3000555159</t>
  </si>
  <si>
    <t>.30813155239</t>
  </si>
  <si>
    <t>.26859595678</t>
  </si>
  <si>
    <t>.1824310502446</t>
  </si>
  <si>
    <t>.3797345684798</t>
  </si>
  <si>
    <t>.5721994161922</t>
  </si>
  <si>
    <t>.1382628151896</t>
  </si>
  <si>
    <t>.17476805773774</t>
  </si>
  <si>
    <t>.19263072860463</t>
  </si>
  <si>
    <t>.1214975404847</t>
  </si>
  <si>
    <t>.0413693594740</t>
  </si>
  <si>
    <t>.0426546937009</t>
  </si>
  <si>
    <t>.2696745204015</t>
  </si>
  <si>
    <t>.35537323194069</t>
  </si>
  <si>
    <t>.21420437346959</t>
  </si>
  <si>
    <t>.0149244108061</t>
  </si>
  <si>
    <t>.246526192722</t>
  </si>
  <si>
    <t>.0178324384040</t>
  </si>
  <si>
    <t>.1150403045599</t>
  </si>
  <si>
    <t>.0568291144358</t>
  </si>
  <si>
    <t>.1217078938928</t>
  </si>
  <si>
    <t>.029682494816</t>
  </si>
  <si>
    <t>.0175282996941</t>
  </si>
  <si>
    <t>.009742676805</t>
  </si>
  <si>
    <t>.0061524605488</t>
  </si>
  <si>
    <t>.0045398084136</t>
  </si>
  <si>
    <t>.005127510344</t>
  </si>
  <si>
    <t>.0210939324909</t>
  </si>
  <si>
    <t>.0486254352899</t>
  </si>
  <si>
    <t>.074084166735</t>
  </si>
  <si>
    <t>.8489209575962</t>
  </si>
  <si>
    <t>.0301869332273</t>
  </si>
  <si>
    <t>.120192215439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</si>
</sst>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64" formatCode="#,##0.0%"/>
    <numFmt numFmtId="167" formatCode="_(* #,##0.00_);_(* \(#,##0.00\);_(* &quot;-&quot;_);_(@_)"/>
    <numFmt numFmtId="168" formatCode="_-* #,##0.000_-;\-* #,##0.000_-;_-* &quot;-&quot;_-;_-@_-"/>
    <numFmt numFmtId="169" formatCode="_-* #,##0_-;\-* #,##0_-;_-* &quot;-&quot;_-;_-@_-"/>
    <numFmt numFmtId="170" formatCode="_-* #,##0.00_-;\-* #,##0.00_-;_-* &quot;-&quot;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Helvetica Neue"/>
      <family val="2"/>
    </font>
    <font>
      <sz val="8"/>
      <color theme="1"/>
      <name val="Helvetica Neue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Protection="0">
      <alignment vertical="top" wrapText="1"/>
    </xf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76">
    <xf numFmtId="0" fontId="0" fillId="0" borderId="0" xfId="0"/>
    <xf numFmtId="4" fontId="4" fillId="0" borderId="0" xfId="0" applyNumberFormat="1" applyFont="1"/>
    <xf numFmtId="4" fontId="4" fillId="2" borderId="0" xfId="0" applyNumberFormat="1" applyFont="1" applyFill="1"/>
    <xf numFmtId="0" fontId="4" fillId="0" borderId="0" xfId="0" applyFont="1"/>
    <xf numFmtId="38" fontId="4" fillId="0" borderId="0" xfId="0" applyNumberFormat="1" applyFont="1"/>
    <xf numFmtId="38" fontId="4" fillId="2" borderId="0" xfId="0" applyNumberFormat="1" applyFont="1" applyFill="1"/>
    <xf numFmtId="38" fontId="4" fillId="3" borderId="0" xfId="0" applyNumberFormat="1" applyFont="1" applyFill="1"/>
    <xf numFmtId="10" fontId="4" fillId="0" borderId="0" xfId="2" applyNumberFormat="1" applyFont="1"/>
    <xf numFmtId="10" fontId="4" fillId="4" borderId="0" xfId="2" applyNumberFormat="1" applyFont="1" applyFill="1"/>
    <xf numFmtId="164" fontId="4" fillId="0" borderId="0" xfId="0" applyNumberFormat="1" applyFont="1"/>
    <xf numFmtId="164" fontId="4" fillId="2" borderId="0" xfId="0" applyNumberFormat="1" applyFont="1" applyFill="1"/>
    <xf numFmtId="0" fontId="4" fillId="2" borderId="0" xfId="0" applyFont="1" applyFill="1"/>
    <xf numFmtId="1" fontId="4" fillId="0" borderId="0" xfId="2" applyNumberFormat="1" applyFont="1"/>
    <xf numFmtId="1" fontId="4" fillId="4" borderId="0" xfId="2" applyNumberFormat="1" applyFont="1" applyFill="1"/>
    <xf numFmtId="38" fontId="4" fillId="4" borderId="0" xfId="0" applyNumberFormat="1" applyFont="1" applyFill="1"/>
    <xf numFmtId="2" fontId="4" fillId="0" borderId="0" xfId="2" applyNumberFormat="1" applyFont="1"/>
    <xf numFmtId="2" fontId="4" fillId="4" borderId="0" xfId="2" applyNumberFormat="1" applyFont="1" applyFill="1"/>
    <xf numFmtId="10" fontId="4" fillId="0" borderId="0" xfId="0" applyNumberFormat="1" applyFont="1"/>
    <xf numFmtId="2" fontId="6" fillId="0" borderId="0" xfId="3" applyNumberFormat="1" applyFont="1" applyFill="1" applyBorder="1" applyAlignment="1">
      <alignment vertical="top"/>
    </xf>
    <xf numFmtId="2" fontId="6" fillId="4" borderId="0" xfId="3" applyNumberFormat="1" applyFont="1" applyFill="1" applyBorder="1" applyAlignment="1">
      <alignment vertical="top"/>
    </xf>
    <xf numFmtId="10" fontId="4" fillId="2" borderId="0" xfId="2" applyNumberFormat="1" applyFont="1" applyFill="1"/>
    <xf numFmtId="10" fontId="4" fillId="2" borderId="0" xfId="0" applyNumberFormat="1" applyFont="1" applyFill="1"/>
    <xf numFmtId="2" fontId="4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left"/>
    </xf>
    <xf numFmtId="167" fontId="4" fillId="0" borderId="0" xfId="1" applyNumberFormat="1" applyFont="1"/>
    <xf numFmtId="0" fontId="8" fillId="0" borderId="0" xfId="0" applyFont="1"/>
    <xf numFmtId="0" fontId="4" fillId="3" borderId="0" xfId="0" applyFont="1" applyFill="1" applyAlignment="1">
      <alignment horizontal="left"/>
    </xf>
    <xf numFmtId="0" fontId="4" fillId="0" borderId="0" xfId="0" quotePrefix="1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9" fillId="4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14" fontId="8" fillId="0" borderId="0" xfId="0" applyNumberFormat="1" applyFont="1"/>
    <xf numFmtId="4" fontId="8" fillId="0" borderId="0" xfId="0" applyNumberFormat="1" applyFont="1"/>
    <xf numFmtId="0" fontId="4" fillId="5" borderId="0" xfId="0" applyFont="1" applyFill="1"/>
    <xf numFmtId="164" fontId="8" fillId="0" borderId="0" xfId="0" applyNumberFormat="1" applyFont="1"/>
    <xf numFmtId="167" fontId="4" fillId="2" borderId="0" xfId="1" applyNumberFormat="1" applyFont="1" applyFill="1"/>
    <xf numFmtId="2" fontId="4" fillId="2" borderId="0" xfId="0" applyNumberFormat="1" applyFont="1" applyFill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9" fillId="0" borderId="0" xfId="0" applyFont="1"/>
    <xf numFmtId="38" fontId="7" fillId="0" borderId="0" xfId="0" applyNumberFormat="1" applyFont="1" applyAlignment="1">
      <alignment horizontal="left" wrapText="1"/>
    </xf>
    <xf numFmtId="38" fontId="9" fillId="0" borderId="0" xfId="0" applyNumberFormat="1" applyFont="1" applyAlignment="1">
      <alignment horizontal="left" wrapText="1"/>
    </xf>
    <xf numFmtId="38" fontId="9" fillId="2" borderId="0" xfId="0" applyNumberFormat="1" applyFont="1" applyFill="1" applyAlignment="1">
      <alignment horizontal="left" wrapText="1"/>
    </xf>
    <xf numFmtId="38" fontId="8" fillId="0" borderId="0" xfId="0" applyNumberFormat="1" applyFont="1"/>
    <xf numFmtId="38" fontId="8" fillId="2" borderId="0" xfId="0" applyNumberFormat="1" applyFont="1" applyFill="1"/>
    <xf numFmtId="9" fontId="4" fillId="3" borderId="0" xfId="2" applyFont="1" applyFill="1" applyAlignment="1">
      <alignment horizontal="left"/>
    </xf>
    <xf numFmtId="9" fontId="9" fillId="0" borderId="0" xfId="2" applyFont="1" applyAlignment="1">
      <alignment horizontal="left" wrapText="1"/>
    </xf>
    <xf numFmtId="9" fontId="9" fillId="3" borderId="0" xfId="2" applyFont="1" applyFill="1" applyAlignment="1">
      <alignment horizontal="left" wrapText="1"/>
    </xf>
    <xf numFmtId="9" fontId="4" fillId="0" borderId="0" xfId="2" applyFont="1"/>
    <xf numFmtId="9" fontId="4" fillId="2" borderId="0" xfId="2" applyFont="1" applyFill="1"/>
    <xf numFmtId="9" fontId="4" fillId="3" borderId="0" xfId="2" applyFont="1" applyFill="1"/>
    <xf numFmtId="9" fontId="4" fillId="0" borderId="0" xfId="2" applyFont="1" applyFill="1"/>
    <xf numFmtId="0" fontId="10" fillId="0" borderId="0" xfId="0" applyFont="1"/>
    <xf numFmtId="0" fontId="4" fillId="6" borderId="0" xfId="0" applyFont="1" applyFill="1" applyAlignment="1">
      <alignment horizontal="left"/>
    </xf>
    <xf numFmtId="0" fontId="4" fillId="6" borderId="0" xfId="0" quotePrefix="1" applyFont="1" applyFill="1" applyAlignment="1">
      <alignment horizontal="left"/>
    </xf>
    <xf numFmtId="41" fontId="4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1" fontId="0" fillId="0" borderId="0" xfId="0" applyNumberFormat="1" applyAlignment="1">
      <alignment horizontal="right"/>
    </xf>
    <xf numFmtId="169" fontId="0" fillId="0" borderId="0" xfId="8" applyFont="1" applyAlignment="1">
      <alignment horizontal="right"/>
    </xf>
    <xf numFmtId="168" fontId="0" fillId="0" borderId="0" xfId="8" applyNumberFormat="1" applyFont="1"/>
    <xf numFmtId="168" fontId="0" fillId="0" borderId="0" xfId="8" applyNumberFormat="1" applyFont="1" applyAlignment="1">
      <alignment horizontal="right"/>
    </xf>
    <xf numFmtId="168" fontId="0" fillId="0" borderId="0" xfId="8" applyNumberFormat="1" applyFont="1" applyAlignment="1">
      <alignment horizontal="left"/>
    </xf>
    <xf numFmtId="170" fontId="0" fillId="0" borderId="0" xfId="8" applyNumberFormat="1" applyFont="1" applyAlignment="1">
      <alignment horizontal="right"/>
    </xf>
    <xf numFmtId="3" fontId="0" fillId="0" borderId="0" xfId="0" applyNumberFormat="1"/>
    <xf numFmtId="0" fontId="0" fillId="0" borderId="0" xfId="8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7" fillId="0" borderId="0" xfId="0" applyFont="1"/>
  </cellXfs>
  <cellStyles count="9">
    <cellStyle name="Comma [0]" xfId="1" builtinId="6"/>
    <cellStyle name="Comma [0] 2" xfId="4" xr:uid="{1FCFA704-4F9B-1A4C-97DF-3F769C149689}"/>
    <cellStyle name="Comma [0] 3" xfId="8" xr:uid="{3A579436-34AB-CA42-9D8C-0D7347E951FD}"/>
    <cellStyle name="Normal" xfId="0" builtinId="0"/>
    <cellStyle name="Normal 2" xfId="3" xr:uid="{1AF9748C-A782-A04F-8217-5A8335C949AB}"/>
    <cellStyle name="Normal 3" xfId="6" xr:uid="{91A8D779-1195-FD48-B55B-FED7DA02CFC9}"/>
    <cellStyle name="Per cent" xfId="2" builtinId="5"/>
    <cellStyle name="Per cent 2" xfId="5" xr:uid="{1E9EF974-121D-C544-9B28-070611C3DC44}"/>
    <cellStyle name="Per cent 3" xfId="7" xr:uid="{3E3910E7-1340-6241-BCA9-8F2891388741}"/>
  </cellStyles>
  <dxfs count="157"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pi" id="{8DE3FD46-A3B6-4440-A9EE-1F734F1B08F8}" userId="S::sarpi01@office.ui.ac.id::74785f0c-a0c6-40ef-9fe6-edd1e7860b9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H83" dT="2022-04-08T07:57:06.52" personId="{8DE3FD46-A3B6-4440-A9EE-1F734F1B08F8}" id="{A135FD8F-1C42-DC47-BE13-23D159EB9F7C}">
    <text>obligasi+utang bank</text>
  </threadedComment>
  <threadedComment ref="GK83" dT="2022-04-08T06:43:37.77" personId="{8DE3FD46-A3B6-4440-A9EE-1F734F1B08F8}" id="{EF090933-9AF1-F94B-BC43-A18A27BE2B3B}">
    <text>obligasi</text>
  </threadedComment>
  <threadedComment ref="GL83" dT="2022-04-08T06:43:11.66" personId="{8DE3FD46-A3B6-4440-A9EE-1F734F1B08F8}" id="{06B04E18-5FD9-A84C-B679-8D5428C8390F}">
    <text>obligasi+utang bank</text>
  </threadedComment>
  <threadedComment ref="OT83" dT="2022-04-08T07:22:54.20" personId="{8DE3FD46-A3B6-4440-A9EE-1F734F1B08F8}" id="{7086925D-6615-3841-BE16-72A915E890CF}">
    <text>EBITDA=Net Income After Tax+Tax+Interest Paid</text>
  </threadedComment>
  <threadedComment ref="OU83" dT="2022-04-08T07:23:17.35" personId="{8DE3FD46-A3B6-4440-A9EE-1F734F1B08F8}" id="{EF4D91D1-73C0-454E-B3A7-CDF7031FAAE2}">
    <text>EBITDA=Net Income After Tax+Tax+Interest Paid</text>
  </threadedComment>
  <threadedComment ref="GH85" dT="2022-04-08T04:40:29.81" personId="{8DE3FD46-A3B6-4440-A9EE-1F734F1B08F8}" id="{B24C3F61-2F3D-9549-8C88-7E4F8076E970}">
    <text>debt=utang bank jangka panjang+utang obligasi</text>
  </threadedComment>
  <threadedComment ref="GI85" dT="2022-04-08T04:41:05.86" personId="{8DE3FD46-A3B6-4440-A9EE-1F734F1B08F8}" id="{D5C5EA6E-A925-0543-9B49-92D7C781C918}">
    <text>hutang bank</text>
  </threadedComment>
  <threadedComment ref="GJ85" dT="2022-04-07T11:12:27.27" personId="{8DE3FD46-A3B6-4440-A9EE-1F734F1B08F8}" id="{D118870C-1FCE-004F-86C4-A8EA0B19DE0C}">
    <text xml:space="preserve">hutang bank
</text>
  </threadedComment>
  <threadedComment ref="GK85" dT="2022-04-07T11:12:27.27" personId="{8DE3FD46-A3B6-4440-A9EE-1F734F1B08F8}" id="{9C985C6F-52C5-EA40-843F-97F1B2094868}">
    <text xml:space="preserve">hutang bank
</text>
  </threadedComment>
  <threadedComment ref="GL85" dT="2022-04-07T11:12:27.27" personId="{8DE3FD46-A3B6-4440-A9EE-1F734F1B08F8}" id="{02D1168F-BA59-E145-9393-A2F0B2D0777D}">
    <text xml:space="preserve">hutang bank
</text>
  </threadedComment>
  <threadedComment ref="GN85" dT="2022-04-07T11:12:27.27" personId="{8DE3FD46-A3B6-4440-A9EE-1F734F1B08F8}" id="{6875FE66-E1D4-FA42-8E8C-BBC3BD3D9D30}">
    <text xml:space="preserve">hutang bank
</text>
  </threadedComment>
  <threadedComment ref="OQ85" dT="2022-04-08T06:21:08.38" personId="{8DE3FD46-A3B6-4440-A9EE-1F734F1B08F8}" id="{8000E9B0-8AD7-2843-84BE-B0D76FFD981F}">
    <text>EBITDA=Net Income After Taxes+Tax+Interest Paid</text>
  </threadedComment>
  <threadedComment ref="OR85" dT="2022-04-08T06:21:51.35" personId="{8DE3FD46-A3B6-4440-A9EE-1F734F1B08F8}" id="{E10EA14B-A1AD-3745-83B5-87C132A59B26}">
    <text>EBITDA=Net Income After Taxes+Tax+Interest Paid</text>
  </threadedComment>
  <threadedComment ref="GH86" dT="2022-04-08T04:41:41.59" personId="{8DE3FD46-A3B6-4440-A9EE-1F734F1B08F8}" id="{68741987-37A2-AE45-B1A9-C20D6962FDEC}">
    <text>disuruh alup ketik 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A83A-6C6D-0A44-8074-78BB45CCAC3D}">
  <sheetPr>
    <outlinePr summaryBelow="0"/>
  </sheetPr>
  <dimension ref="A1:ARJ88"/>
  <sheetViews>
    <sheetView tabSelected="1" zoomScale="7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QH11" sqref="AQH11"/>
    </sheetView>
  </sheetViews>
  <sheetFormatPr baseColWidth="10" defaultColWidth="8.83203125" defaultRowHeight="11" x14ac:dyDescent="0.15"/>
  <cols>
    <col min="1" max="1" width="5.33203125" style="3" customWidth="1"/>
    <col min="2" max="4" width="15.1640625" style="3" customWidth="1"/>
    <col min="5" max="5" width="25" style="3" customWidth="1"/>
    <col min="6" max="8" width="15.1640625" style="3" customWidth="1"/>
    <col min="9" max="9" width="28.33203125" style="3" customWidth="1"/>
    <col min="10" max="10" width="9.1640625" style="3" customWidth="1"/>
    <col min="11" max="11" width="11.1640625" style="3" customWidth="1"/>
    <col min="12" max="12" width="22.1640625" style="3" customWidth="1"/>
    <col min="13" max="16" width="15.1640625" style="3" customWidth="1"/>
    <col min="17" max="17" width="9.6640625" style="3" customWidth="1"/>
    <col min="18" max="21" width="13.83203125" style="3" customWidth="1"/>
    <col min="22" max="22" width="8.83203125" style="3"/>
    <col min="23" max="23" width="14.6640625" style="3" customWidth="1"/>
    <col min="24" max="34" width="8.83203125" style="3" customWidth="1"/>
    <col min="35" max="39" width="15" style="4" customWidth="1"/>
    <col min="40" max="40" width="3.5" style="4" customWidth="1"/>
    <col min="41" max="41" width="15" style="4" customWidth="1"/>
    <col min="42" max="43" width="8.83203125" style="3" hidden="1" customWidth="1"/>
    <col min="44" max="53" width="0" style="3" hidden="1" customWidth="1"/>
    <col min="54" max="54" width="1.6640625" style="3" customWidth="1"/>
    <col min="55" max="65" width="0" style="3" hidden="1" customWidth="1"/>
    <col min="66" max="68" width="17" style="4" bestFit="1" customWidth="1"/>
    <col min="69" max="70" width="16" style="4" bestFit="1" customWidth="1"/>
    <col min="71" max="71" width="3.6640625" style="4" customWidth="1"/>
    <col min="72" max="72" width="16" style="4" bestFit="1" customWidth="1"/>
    <col min="73" max="73" width="11.6640625" style="3" hidden="1" customWidth="1"/>
    <col min="74" max="84" width="0" style="3" hidden="1" customWidth="1"/>
    <col min="85" max="85" width="1.6640625" style="3" customWidth="1"/>
    <col min="86" max="96" width="0" style="3" hidden="1" customWidth="1"/>
    <col min="97" max="101" width="17" style="3" bestFit="1" customWidth="1"/>
    <col min="102" max="102" width="3.6640625" style="3" customWidth="1"/>
    <col min="103" max="103" width="17" style="3" bestFit="1" customWidth="1"/>
    <col min="104" max="104" width="0" style="3" hidden="1" customWidth="1"/>
    <col min="105" max="105" width="8.6640625" style="3" hidden="1" customWidth="1"/>
    <col min="106" max="115" width="0" style="3" hidden="1" customWidth="1"/>
    <col min="116" max="116" width="1.6640625" style="3" customWidth="1"/>
    <col min="117" max="127" width="0" style="3" hidden="1" customWidth="1"/>
    <col min="128" max="130" width="17.83203125" style="3" bestFit="1" customWidth="1"/>
    <col min="131" max="132" width="17" style="3" bestFit="1" customWidth="1"/>
    <col min="133" max="133" width="3.5" style="3" customWidth="1"/>
    <col min="134" max="134" width="17" style="3" bestFit="1" customWidth="1"/>
    <col min="135" max="146" width="0" style="3" hidden="1" customWidth="1"/>
    <col min="147" max="147" width="1.6640625" style="3" customWidth="1"/>
    <col min="148" max="158" width="0" style="3" hidden="1" customWidth="1"/>
    <col min="159" max="163" width="17" style="3" bestFit="1" customWidth="1"/>
    <col min="164" max="164" width="3.5" style="3" customWidth="1"/>
    <col min="165" max="165" width="17" style="3" bestFit="1" customWidth="1"/>
    <col min="166" max="177" width="0" style="3" hidden="1" customWidth="1"/>
    <col min="178" max="178" width="1.6640625" style="3" customWidth="1"/>
    <col min="179" max="189" width="0" style="3" hidden="1" customWidth="1"/>
    <col min="190" max="194" width="17" style="3" bestFit="1" customWidth="1"/>
    <col min="195" max="195" width="3.5" style="3" customWidth="1"/>
    <col min="196" max="196" width="17" style="3" bestFit="1" customWidth="1"/>
    <col min="197" max="208" width="0" style="3" hidden="1" customWidth="1"/>
    <col min="209" max="209" width="1.6640625" style="3" customWidth="1"/>
    <col min="210" max="220" width="0" style="3" hidden="1" customWidth="1"/>
    <col min="221" max="221" width="17" style="3" bestFit="1" customWidth="1"/>
    <col min="222" max="224" width="17.5" style="3" bestFit="1" customWidth="1"/>
    <col min="225" max="225" width="17" style="3" bestFit="1" customWidth="1"/>
    <col min="226" max="226" width="3.33203125" style="3" customWidth="1"/>
    <col min="227" max="227" width="17" style="3" bestFit="1" customWidth="1"/>
    <col min="228" max="239" width="0" style="3" hidden="1" customWidth="1"/>
    <col min="240" max="240" width="1.6640625" style="3" customWidth="1"/>
    <col min="241" max="251" width="0" style="3" hidden="1" customWidth="1"/>
    <col min="252" max="256" width="17" style="3" bestFit="1" customWidth="1"/>
    <col min="257" max="257" width="3.6640625" style="3" customWidth="1"/>
    <col min="258" max="258" width="17" style="3" bestFit="1" customWidth="1"/>
    <col min="259" max="270" width="0" style="3" hidden="1" customWidth="1"/>
    <col min="271" max="271" width="1.6640625" style="3" customWidth="1"/>
    <col min="272" max="282" width="0" style="3" hidden="1" customWidth="1"/>
    <col min="283" max="284" width="17" style="3" bestFit="1" customWidth="1"/>
    <col min="285" max="285" width="17.5" style="3" bestFit="1" customWidth="1"/>
    <col min="286" max="287" width="17" style="3" bestFit="1" customWidth="1"/>
    <col min="288" max="288" width="3.5" style="3" customWidth="1"/>
    <col min="289" max="289" width="17" style="3" bestFit="1" customWidth="1"/>
    <col min="290" max="301" width="0" style="3" hidden="1" customWidth="1"/>
    <col min="302" max="302" width="1.6640625" style="3" customWidth="1"/>
    <col min="303" max="313" width="0" style="3" hidden="1" customWidth="1"/>
    <col min="314" max="315" width="17" style="3" bestFit="1" customWidth="1"/>
    <col min="316" max="316" width="17.5" style="3" bestFit="1" customWidth="1"/>
    <col min="317" max="318" width="17" style="3" bestFit="1" customWidth="1"/>
    <col min="319" max="319" width="2.83203125" style="3" customWidth="1"/>
    <col min="320" max="320" width="17" style="3" bestFit="1" customWidth="1"/>
    <col min="321" max="332" width="0" style="3" hidden="1" customWidth="1"/>
    <col min="333" max="333" width="1.6640625" style="3" customWidth="1"/>
    <col min="334" max="344" width="0" style="3" hidden="1" customWidth="1"/>
    <col min="345" max="346" width="12.5" style="3" hidden="1" customWidth="1"/>
    <col min="347" max="348" width="13.1640625" style="3" hidden="1" customWidth="1"/>
    <col min="349" max="349" width="13.5" style="3" hidden="1" customWidth="1"/>
    <col min="350" max="355" width="13.1640625" style="3" hidden="1" customWidth="1"/>
    <col min="356" max="356" width="16.6640625" style="4" customWidth="1"/>
    <col min="357" max="357" width="15.83203125" style="4" customWidth="1"/>
    <col min="358" max="358" width="17.1640625" style="4" customWidth="1"/>
    <col min="359" max="359" width="16.6640625" style="4" customWidth="1"/>
    <col min="360" max="360" width="17" style="4" customWidth="1"/>
    <col min="361" max="361" width="3.5" style="4" customWidth="1"/>
    <col min="362" max="362" width="15.83203125" style="4" customWidth="1"/>
    <col min="363" max="365" width="13.1640625" style="3" hidden="1" customWidth="1"/>
    <col min="366" max="366" width="13.5" style="3" hidden="1" customWidth="1"/>
    <col min="367" max="372" width="12.5" style="3" hidden="1" customWidth="1"/>
    <col min="373" max="374" width="11.5" style="3" hidden="1" customWidth="1"/>
    <col min="375" max="375" width="1.6640625" style="3" customWidth="1"/>
    <col min="376" max="386" width="7.1640625" style="3" hidden="1" customWidth="1"/>
    <col min="387" max="391" width="16" style="4" customWidth="1"/>
    <col min="392" max="392" width="2.83203125" style="4" customWidth="1"/>
    <col min="393" max="393" width="15.83203125" style="4" customWidth="1"/>
    <col min="394" max="395" width="7.1640625" style="3" hidden="1" customWidth="1"/>
    <col min="396" max="405" width="0" style="3" hidden="1" customWidth="1"/>
    <col min="406" max="406" width="1.6640625" style="3" customWidth="1"/>
    <col min="407" max="411" width="17" style="3" bestFit="1" customWidth="1"/>
    <col min="412" max="412" width="3.33203125" style="3" customWidth="1"/>
    <col min="413" max="413" width="17" style="3" bestFit="1" customWidth="1"/>
    <col min="414" max="425" width="0" style="3" hidden="1" customWidth="1"/>
    <col min="426" max="426" width="1.6640625" style="3" customWidth="1"/>
    <col min="427" max="437" width="0" style="3" hidden="1" customWidth="1"/>
    <col min="438" max="442" width="16.6640625" style="3" hidden="1" customWidth="1"/>
    <col min="443" max="443" width="3.33203125" style="3" hidden="1" customWidth="1"/>
    <col min="444" max="444" width="16.6640625" style="3" hidden="1" customWidth="1"/>
    <col min="445" max="456" width="0" style="3" hidden="1" customWidth="1"/>
    <col min="457" max="457" width="1.6640625" style="3" hidden="1" customWidth="1"/>
    <col min="458" max="468" width="0" style="3" hidden="1" customWidth="1"/>
    <col min="469" max="473" width="17" style="3" hidden="1" customWidth="1"/>
    <col min="474" max="474" width="3.33203125" style="3" hidden="1" customWidth="1"/>
    <col min="475" max="475" width="17" style="3" hidden="1" customWidth="1"/>
    <col min="476" max="487" width="0" style="3" hidden="1" customWidth="1"/>
    <col min="488" max="488" width="1.6640625" style="3" hidden="1" customWidth="1"/>
    <col min="489" max="499" width="0" style="3" hidden="1" customWidth="1"/>
    <col min="500" max="504" width="17.5" style="3" hidden="1" customWidth="1"/>
    <col min="505" max="505" width="3.6640625" style="3" hidden="1" customWidth="1"/>
    <col min="506" max="506" width="17.5" style="3" hidden="1" customWidth="1"/>
    <col min="507" max="518" width="0" style="3" hidden="1" customWidth="1"/>
    <col min="519" max="519" width="1.6640625" style="3" hidden="1" customWidth="1"/>
    <col min="520" max="530" width="0" style="3" hidden="1" customWidth="1"/>
    <col min="531" max="532" width="17.5" style="3" hidden="1" customWidth="1"/>
    <col min="533" max="534" width="16.6640625" style="3" hidden="1" customWidth="1"/>
    <col min="535" max="535" width="17.5" style="3" hidden="1" customWidth="1"/>
    <col min="536" max="536" width="3.33203125" style="3" hidden="1" customWidth="1"/>
    <col min="537" max="537" width="16.6640625" style="3" hidden="1" customWidth="1"/>
    <col min="538" max="549" width="0" style="3" hidden="1" customWidth="1"/>
    <col min="550" max="550" width="1.6640625" style="3" hidden="1" customWidth="1"/>
    <col min="551" max="566" width="0" style="3" hidden="1" customWidth="1"/>
    <col min="567" max="567" width="3.1640625" style="3" hidden="1" customWidth="1"/>
    <col min="568" max="568" width="0" style="3" hidden="1" customWidth="1"/>
    <col min="569" max="569" width="1.6640625" style="3" hidden="1" customWidth="1"/>
    <col min="570" max="585" width="0" style="3" hidden="1" customWidth="1"/>
    <col min="586" max="586" width="3.1640625" style="3" hidden="1" customWidth="1"/>
    <col min="587" max="587" width="0" style="3" hidden="1" customWidth="1"/>
    <col min="588" max="588" width="1.6640625" style="3" hidden="1" customWidth="1"/>
    <col min="589" max="599" width="0" style="3" hidden="1" customWidth="1"/>
    <col min="600" max="604" width="0" style="52" hidden="1" customWidth="1"/>
    <col min="605" max="605" width="3.1640625" style="52" hidden="1" customWidth="1"/>
    <col min="606" max="606" width="0" style="52" hidden="1" customWidth="1"/>
    <col min="607" max="607" width="1.6640625" style="55" hidden="1" customWidth="1"/>
    <col min="608" max="623" width="0" style="3" hidden="1" customWidth="1"/>
    <col min="624" max="624" width="3.33203125" style="3" hidden="1" customWidth="1"/>
    <col min="625" max="625" width="0" style="3" hidden="1" customWidth="1"/>
    <col min="626" max="626" width="1.6640625" style="3" hidden="1" customWidth="1"/>
    <col min="627" max="642" width="0" style="3" hidden="1" customWidth="1"/>
    <col min="643" max="643" width="3" style="3" hidden="1" customWidth="1"/>
    <col min="644" max="644" width="0" style="3" hidden="1" customWidth="1"/>
    <col min="645" max="645" width="1.6640625" style="3" hidden="1" customWidth="1"/>
    <col min="646" max="650" width="15.6640625" style="3" customWidth="1"/>
    <col min="651" max="651" width="3.1640625" style="3" customWidth="1"/>
    <col min="652" max="652" width="17.33203125" style="3" customWidth="1"/>
    <col min="653" max="653" width="1.83203125" style="3" bestFit="1" customWidth="1"/>
    <col min="654" max="664" width="0" style="3" hidden="1" customWidth="1"/>
    <col min="665" max="669" width="17" style="3" hidden="1" customWidth="1"/>
    <col min="670" max="670" width="3.33203125" style="3" hidden="1" customWidth="1"/>
    <col min="671" max="671" width="17" style="3" hidden="1" customWidth="1"/>
    <col min="672" max="683" width="0" style="3" hidden="1" customWidth="1"/>
    <col min="684" max="684" width="1.6640625" style="3" hidden="1" customWidth="1"/>
    <col min="685" max="695" width="0" style="3" hidden="1" customWidth="1"/>
    <col min="696" max="700" width="17.5" style="3" hidden="1" customWidth="1"/>
    <col min="701" max="701" width="3.6640625" style="3" hidden="1" customWidth="1"/>
    <col min="702" max="702" width="17.5" style="3" hidden="1" customWidth="1"/>
    <col min="703" max="714" width="0" style="3" hidden="1" customWidth="1"/>
    <col min="715" max="715" width="1.6640625" style="3" hidden="1" customWidth="1"/>
    <col min="716" max="726" width="0" style="3" hidden="1" customWidth="1"/>
    <col min="727" max="728" width="17.5" style="3" hidden="1" customWidth="1"/>
    <col min="729" max="730" width="16.6640625" style="3" hidden="1" customWidth="1"/>
    <col min="731" max="731" width="17.5" style="3" hidden="1" customWidth="1"/>
    <col min="732" max="732" width="3.33203125" style="3" hidden="1" customWidth="1"/>
    <col min="733" max="733" width="16.6640625" style="3" hidden="1" customWidth="1"/>
    <col min="734" max="745" width="0" style="3" hidden="1" customWidth="1"/>
    <col min="746" max="746" width="1.6640625" style="3" hidden="1" customWidth="1"/>
    <col min="747" max="762" width="0" style="3" hidden="1" customWidth="1"/>
    <col min="763" max="763" width="3.1640625" style="3" hidden="1" customWidth="1"/>
    <col min="764" max="764" width="0" style="3" hidden="1" customWidth="1"/>
    <col min="765" max="765" width="1.6640625" style="3" hidden="1" customWidth="1"/>
    <col min="766" max="781" width="0" style="3" hidden="1" customWidth="1"/>
    <col min="782" max="782" width="3.1640625" style="3" hidden="1" customWidth="1"/>
    <col min="783" max="783" width="0" style="3" hidden="1" customWidth="1"/>
    <col min="784" max="784" width="1.6640625" style="3" hidden="1" customWidth="1"/>
    <col min="785" max="795" width="0" style="3" hidden="1" customWidth="1"/>
    <col min="796" max="800" width="0" style="52" hidden="1" customWidth="1"/>
    <col min="801" max="801" width="3.1640625" style="52" hidden="1" customWidth="1"/>
    <col min="802" max="802" width="0" style="52" hidden="1" customWidth="1"/>
    <col min="803" max="803" width="1.6640625" style="55" hidden="1" customWidth="1"/>
    <col min="804" max="819" width="0" style="3" hidden="1" customWidth="1"/>
    <col min="820" max="820" width="3.33203125" style="3" hidden="1" customWidth="1"/>
    <col min="821" max="821" width="0" style="3" hidden="1" customWidth="1"/>
    <col min="822" max="822" width="1.6640625" style="3" hidden="1" customWidth="1"/>
    <col min="823" max="838" width="0" style="3" hidden="1" customWidth="1"/>
    <col min="839" max="839" width="3" style="3" hidden="1" customWidth="1"/>
    <col min="840" max="840" width="0" style="3" hidden="1" customWidth="1"/>
    <col min="841" max="841" width="1.6640625" style="3" hidden="1" customWidth="1"/>
    <col min="842" max="843" width="8.83203125" style="3"/>
    <col min="844" max="844" width="10.5" style="3" customWidth="1"/>
    <col min="845" max="846" width="8.83203125" style="3"/>
    <col min="847" max="847" width="3.83203125" style="3" customWidth="1"/>
    <col min="848" max="848" width="8.83203125" style="3"/>
    <col min="849" max="849" width="1.6640625" style="3" customWidth="1"/>
    <col min="850" max="850" width="9.1640625" style="3" customWidth="1"/>
    <col min="851" max="851" width="8.6640625" style="3" customWidth="1"/>
    <col min="852" max="852" width="9.1640625" style="3" customWidth="1"/>
    <col min="853" max="853" width="8.5" style="3" customWidth="1"/>
    <col min="854" max="854" width="8.1640625" style="3" customWidth="1"/>
    <col min="855" max="855" width="3.83203125" style="3" customWidth="1"/>
    <col min="856" max="856" width="9.5" style="3" customWidth="1"/>
    <col min="857" max="857" width="1.6640625" style="3" customWidth="1"/>
    <col min="858" max="858" width="15.1640625" style="3" hidden="1" customWidth="1"/>
    <col min="859" max="862" width="15.6640625" style="3" hidden="1" customWidth="1"/>
    <col min="863" max="863" width="4.1640625" style="3" hidden="1" customWidth="1"/>
    <col min="864" max="864" width="15.5" style="3" hidden="1" customWidth="1"/>
    <col min="865" max="865" width="1.6640625" style="3" hidden="1" customWidth="1"/>
    <col min="866" max="866" width="7.33203125" style="3" customWidth="1"/>
    <col min="867" max="870" width="8.83203125" style="3"/>
    <col min="871" max="871" width="3.83203125" style="3" customWidth="1"/>
    <col min="872" max="872" width="8.83203125" style="3"/>
    <col min="873" max="873" width="1.6640625" style="3" customWidth="1"/>
    <col min="874" max="878" width="8.83203125" style="3"/>
    <col min="879" max="879" width="4" style="3" customWidth="1"/>
    <col min="880" max="880" width="8.83203125" style="3"/>
    <col min="881" max="881" width="1.6640625" style="3" customWidth="1"/>
    <col min="882" max="886" width="8.83203125" style="3"/>
    <col min="887" max="887" width="4" style="3" customWidth="1"/>
    <col min="888" max="888" width="8.83203125" style="3"/>
    <col min="889" max="889" width="1.6640625" style="3" customWidth="1"/>
    <col min="890" max="894" width="8.83203125" style="3"/>
    <col min="895" max="895" width="3.1640625" style="3" customWidth="1"/>
    <col min="896" max="896" width="12.83203125" style="3" customWidth="1"/>
    <col min="897" max="897" width="1.6640625" style="3" customWidth="1"/>
    <col min="898" max="902" width="5.6640625" style="3" customWidth="1"/>
    <col min="903" max="903" width="2.5" style="3" customWidth="1"/>
    <col min="904" max="904" width="5.6640625" style="3" customWidth="1"/>
    <col min="905" max="905" width="1.6640625" style="3" customWidth="1"/>
    <col min="906" max="910" width="8.83203125" style="3"/>
    <col min="911" max="911" width="3.5" style="3" customWidth="1"/>
    <col min="912" max="912" width="8.83203125" style="3"/>
    <col min="913" max="913" width="1.6640625" style="3" customWidth="1"/>
    <col min="914" max="914" width="14.6640625" style="3" hidden="1" customWidth="1"/>
    <col min="915" max="918" width="15.83203125" style="3" hidden="1" customWidth="1"/>
    <col min="919" max="919" width="2.1640625" style="3" hidden="1" customWidth="1"/>
    <col min="920" max="920" width="17" style="3" hidden="1" customWidth="1"/>
    <col min="921" max="921" width="1.6640625" style="3" hidden="1" customWidth="1"/>
    <col min="922" max="926" width="8.83203125" style="3"/>
    <col min="927" max="927" width="3.33203125" style="3" customWidth="1"/>
    <col min="928" max="928" width="8.83203125" style="3"/>
    <col min="929" max="929" width="1.6640625" style="3" customWidth="1"/>
    <col min="930" max="934" width="8.83203125" style="3"/>
    <col min="935" max="935" width="3.33203125" style="3" customWidth="1"/>
    <col min="936" max="936" width="6.83203125" style="3" customWidth="1"/>
    <col min="937" max="937" width="1.6640625" style="3" customWidth="1"/>
    <col min="938" max="942" width="8.83203125" style="3"/>
    <col min="943" max="943" width="4.1640625" style="3" customWidth="1"/>
    <col min="944" max="944" width="6.83203125" style="3" customWidth="1"/>
    <col min="945" max="945" width="1.6640625" style="3" customWidth="1"/>
    <col min="946" max="946" width="13.83203125" style="3" hidden="1" customWidth="1"/>
    <col min="947" max="947" width="11.6640625" style="3" hidden="1" customWidth="1"/>
    <col min="948" max="950" width="0" style="3" hidden="1" customWidth="1"/>
    <col min="951" max="951" width="4.1640625" style="3" hidden="1" customWidth="1"/>
    <col min="952" max="952" width="6.83203125" style="3" hidden="1" customWidth="1"/>
    <col min="953" max="953" width="1.6640625" style="3" hidden="1" customWidth="1"/>
    <col min="954" max="964" width="7" style="3" hidden="1" customWidth="1"/>
    <col min="965" max="965" width="8.83203125" style="3" customWidth="1"/>
    <col min="966" max="967" width="7" style="3" customWidth="1"/>
    <col min="968" max="968" width="8.6640625" style="3" customWidth="1"/>
    <col min="969" max="969" width="7" style="3" customWidth="1"/>
    <col min="970" max="970" width="3.1640625" style="3" customWidth="1"/>
    <col min="971" max="971" width="7.5" style="3" customWidth="1"/>
    <col min="972" max="972" width="1.6640625" style="3" customWidth="1"/>
    <col min="973" max="977" width="8.83203125" style="3"/>
    <col min="978" max="978" width="4.1640625" style="3" customWidth="1"/>
    <col min="979" max="979" width="6.83203125" style="3" customWidth="1"/>
    <col min="980" max="980" width="1.6640625" style="3" customWidth="1"/>
    <col min="981" max="985" width="8.83203125" style="3"/>
    <col min="986" max="986" width="4.1640625" style="3" customWidth="1"/>
    <col min="987" max="987" width="6.83203125" style="3" customWidth="1"/>
    <col min="988" max="988" width="1.6640625" style="3" customWidth="1"/>
    <col min="989" max="993" width="8.83203125" style="3"/>
    <col min="994" max="994" width="3.1640625" style="3" customWidth="1"/>
    <col min="995" max="995" width="8.83203125" style="3"/>
    <col min="996" max="996" width="1.6640625" style="3" customWidth="1"/>
    <col min="997" max="1000" width="8" style="3" customWidth="1"/>
    <col min="1001" max="1001" width="7.33203125" style="3" customWidth="1"/>
    <col min="1002" max="1002" width="3.83203125" style="3" customWidth="1"/>
    <col min="1003" max="1003" width="9.1640625" style="3" customWidth="1"/>
    <col min="1004" max="1004" width="1.6640625" style="3" customWidth="1"/>
    <col min="1005" max="1009" width="8.83203125" style="3"/>
    <col min="1010" max="1010" width="3.6640625" style="3" customWidth="1"/>
    <col min="1011" max="1011" width="8.83203125" style="3"/>
    <col min="1012" max="1012" width="1.6640625" style="3" customWidth="1"/>
    <col min="1013" max="1017" width="8.83203125" style="3"/>
    <col min="1018" max="1018" width="4.33203125" style="3" customWidth="1"/>
    <col min="1019" max="1019" width="8.83203125" style="3"/>
    <col min="1020" max="1020" width="1.6640625" style="3" customWidth="1"/>
    <col min="1021" max="1030" width="0" style="3" hidden="1" customWidth="1"/>
    <col min="1031" max="1031" width="6.33203125" style="3" hidden="1" customWidth="1"/>
    <col min="1032" max="1032" width="7.33203125" style="3" hidden="1" customWidth="1"/>
    <col min="1033" max="1033" width="6.1640625" style="3" hidden="1" customWidth="1"/>
    <col min="1034" max="1034" width="6" style="3" hidden="1" customWidth="1"/>
    <col min="1035" max="1035" width="6.5" style="3" hidden="1" customWidth="1"/>
    <col min="1036" max="1036" width="3.6640625" style="3" hidden="1" customWidth="1"/>
    <col min="1037" max="1037" width="6.33203125" style="3" hidden="1" customWidth="1"/>
    <col min="1038" max="1047" width="0" style="3" hidden="1" customWidth="1"/>
    <col min="1048" max="1048" width="1.6640625" style="3" hidden="1" customWidth="1"/>
    <col min="1049" max="1053" width="5.5" style="3" customWidth="1"/>
    <col min="1054" max="1054" width="3.6640625" style="3" customWidth="1"/>
    <col min="1055" max="1055" width="5.5" style="3" customWidth="1"/>
    <col min="1056" max="1056" width="1.6640625" style="3" customWidth="1"/>
    <col min="1057" max="1066" width="0" style="3" hidden="1" customWidth="1"/>
    <col min="1067" max="1068" width="6.5" style="3" customWidth="1"/>
    <col min="1069" max="1069" width="6.1640625" style="3" customWidth="1"/>
    <col min="1070" max="1070" width="6.83203125" style="3" customWidth="1"/>
    <col min="1071" max="1071" width="7.5" style="3" customWidth="1"/>
    <col min="1072" max="1072" width="3.1640625" style="3" customWidth="1"/>
    <col min="1073" max="1073" width="7.5" style="3" customWidth="1"/>
    <col min="1074" max="1083" width="0" style="3" hidden="1" customWidth="1"/>
    <col min="1084" max="1084" width="1.6640625" style="3" customWidth="1"/>
    <col min="1085" max="1104" width="7" style="3" hidden="1" customWidth="1"/>
    <col min="1105" max="1114" width="0" style="3" hidden="1" customWidth="1"/>
    <col min="1115" max="1119" width="5.1640625" style="3" customWidth="1"/>
    <col min="1120" max="1120" width="3.1640625" style="3" customWidth="1"/>
    <col min="1121" max="1121" width="5.1640625" style="3" customWidth="1"/>
    <col min="1122" max="1122" width="1.6640625" style="3" customWidth="1"/>
    <col min="1123" max="1127" width="13.83203125" style="3" customWidth="1"/>
    <col min="1128" max="1128" width="3.1640625" style="3" customWidth="1"/>
    <col min="1129" max="1129" width="15.33203125" style="3" customWidth="1"/>
    <col min="1130" max="1130" width="1.6640625" style="3" customWidth="1"/>
    <col min="1131" max="1135" width="8.83203125" style="3"/>
    <col min="1136" max="1136" width="3.1640625" style="3" customWidth="1"/>
    <col min="1137" max="1137" width="8.83203125" style="3"/>
    <col min="1138" max="1138" width="1.6640625" style="3" customWidth="1"/>
    <col min="1139" max="1143" width="6.1640625" style="3" customWidth="1"/>
    <col min="1144" max="1144" width="3.1640625" style="3" customWidth="1"/>
    <col min="1145" max="1145" width="6.1640625" style="3" customWidth="1"/>
    <col min="1146" max="1146" width="1.6640625" style="3" customWidth="1"/>
    <col min="1147" max="1151" width="8.83203125" style="3"/>
    <col min="1152" max="1152" width="4.33203125" style="3" customWidth="1"/>
    <col min="1153" max="1153" width="8.83203125" style="3"/>
    <col min="1154" max="1154" width="1.6640625" style="3" customWidth="1"/>
    <col min="1155" max="16384" width="8.83203125" style="3"/>
  </cols>
  <sheetData>
    <row r="1" spans="1:1154" s="24" customFormat="1" ht="15" customHeight="1" x14ac:dyDescent="0.15">
      <c r="X1" s="72" t="s">
        <v>548</v>
      </c>
      <c r="Y1" s="72" t="s">
        <v>549</v>
      </c>
      <c r="Z1" s="72" t="s">
        <v>549</v>
      </c>
      <c r="AA1" s="72" t="s">
        <v>549</v>
      </c>
      <c r="AB1" s="72" t="s">
        <v>549</v>
      </c>
      <c r="AC1" s="72" t="s">
        <v>549</v>
      </c>
      <c r="AD1" s="72" t="s">
        <v>549</v>
      </c>
      <c r="AE1" s="72" t="s">
        <v>549</v>
      </c>
      <c r="AF1" s="72" t="s">
        <v>549</v>
      </c>
      <c r="AG1" s="72" t="s">
        <v>549</v>
      </c>
      <c r="AH1" s="72" t="s">
        <v>549</v>
      </c>
      <c r="AI1" s="72" t="s">
        <v>549</v>
      </c>
      <c r="AJ1" s="72" t="s">
        <v>549</v>
      </c>
      <c r="AK1" s="72" t="s">
        <v>549</v>
      </c>
      <c r="AL1" s="72" t="s">
        <v>549</v>
      </c>
      <c r="AM1" s="72" t="s">
        <v>549</v>
      </c>
      <c r="AN1" s="72" t="s">
        <v>549</v>
      </c>
      <c r="AO1" s="72" t="s">
        <v>549</v>
      </c>
      <c r="AP1" s="72" t="s">
        <v>549</v>
      </c>
      <c r="AQ1" s="72" t="s">
        <v>549</v>
      </c>
      <c r="BB1" s="27"/>
      <c r="BC1" s="72" t="s">
        <v>581</v>
      </c>
      <c r="BD1" s="72" t="s">
        <v>549</v>
      </c>
      <c r="BE1" s="72" t="s">
        <v>549</v>
      </c>
      <c r="BF1" s="72" t="s">
        <v>549</v>
      </c>
      <c r="BG1" s="72" t="s">
        <v>549</v>
      </c>
      <c r="BH1" s="72" t="s">
        <v>549</v>
      </c>
      <c r="BI1" s="72" t="s">
        <v>549</v>
      </c>
      <c r="BJ1" s="72" t="s">
        <v>549</v>
      </c>
      <c r="BK1" s="72" t="s">
        <v>549</v>
      </c>
      <c r="BL1" s="72" t="s">
        <v>549</v>
      </c>
      <c r="BM1" s="72" t="s">
        <v>549</v>
      </c>
      <c r="BN1" s="72" t="s">
        <v>549</v>
      </c>
      <c r="BO1" s="72" t="s">
        <v>549</v>
      </c>
      <c r="BP1" s="72" t="s">
        <v>549</v>
      </c>
      <c r="BQ1" s="72" t="s">
        <v>549</v>
      </c>
      <c r="BR1" s="72" t="s">
        <v>549</v>
      </c>
      <c r="BS1" s="72" t="s">
        <v>549</v>
      </c>
      <c r="BT1" s="72" t="s">
        <v>549</v>
      </c>
      <c r="BU1" s="72" t="s">
        <v>549</v>
      </c>
      <c r="BV1" s="72" t="s">
        <v>549</v>
      </c>
      <c r="CG1" s="27"/>
      <c r="CH1" s="72" t="s">
        <v>582</v>
      </c>
      <c r="CI1" s="72" t="s">
        <v>549</v>
      </c>
      <c r="CJ1" s="72" t="s">
        <v>549</v>
      </c>
      <c r="CK1" s="72" t="s">
        <v>549</v>
      </c>
      <c r="CL1" s="72" t="s">
        <v>549</v>
      </c>
      <c r="CM1" s="72" t="s">
        <v>549</v>
      </c>
      <c r="CN1" s="72" t="s">
        <v>549</v>
      </c>
      <c r="CO1" s="72" t="s">
        <v>549</v>
      </c>
      <c r="CP1" s="72" t="s">
        <v>549</v>
      </c>
      <c r="CQ1" s="72" t="s">
        <v>549</v>
      </c>
      <c r="CR1" s="72" t="s">
        <v>549</v>
      </c>
      <c r="CS1" s="72" t="s">
        <v>549</v>
      </c>
      <c r="CT1" s="72" t="s">
        <v>549</v>
      </c>
      <c r="CU1" s="72" t="s">
        <v>549</v>
      </c>
      <c r="CV1" s="72" t="s">
        <v>549</v>
      </c>
      <c r="CW1" s="72" t="s">
        <v>549</v>
      </c>
      <c r="CX1" s="72" t="s">
        <v>549</v>
      </c>
      <c r="CY1" s="72" t="s">
        <v>549</v>
      </c>
      <c r="CZ1" s="72" t="s">
        <v>549</v>
      </c>
      <c r="DA1" s="72" t="s">
        <v>549</v>
      </c>
      <c r="DL1" s="27"/>
      <c r="DM1" s="72" t="s">
        <v>583</v>
      </c>
      <c r="DN1" s="72" t="s">
        <v>549</v>
      </c>
      <c r="DO1" s="72" t="s">
        <v>549</v>
      </c>
      <c r="DP1" s="72" t="s">
        <v>549</v>
      </c>
      <c r="DQ1" s="72" t="s">
        <v>549</v>
      </c>
      <c r="DR1" s="72" t="s">
        <v>549</v>
      </c>
      <c r="DS1" s="72" t="s">
        <v>549</v>
      </c>
      <c r="DT1" s="72" t="s">
        <v>549</v>
      </c>
      <c r="DU1" s="72" t="s">
        <v>549</v>
      </c>
      <c r="DV1" s="72" t="s">
        <v>549</v>
      </c>
      <c r="DW1" s="72" t="s">
        <v>549</v>
      </c>
      <c r="DX1" s="72" t="s">
        <v>549</v>
      </c>
      <c r="DY1" s="72" t="s">
        <v>549</v>
      </c>
      <c r="DZ1" s="72" t="s">
        <v>549</v>
      </c>
      <c r="EA1" s="72" t="s">
        <v>549</v>
      </c>
      <c r="EB1" s="72" t="s">
        <v>549</v>
      </c>
      <c r="EC1" s="72" t="s">
        <v>549</v>
      </c>
      <c r="ED1" s="72" t="s">
        <v>549</v>
      </c>
      <c r="EE1" s="72" t="s">
        <v>549</v>
      </c>
      <c r="EF1" s="72" t="s">
        <v>549</v>
      </c>
      <c r="EQ1" s="27"/>
      <c r="ER1" s="72" t="s">
        <v>584</v>
      </c>
      <c r="ES1" s="72" t="s">
        <v>549</v>
      </c>
      <c r="ET1" s="72" t="s">
        <v>549</v>
      </c>
      <c r="EU1" s="72" t="s">
        <v>549</v>
      </c>
      <c r="EV1" s="72" t="s">
        <v>549</v>
      </c>
      <c r="EW1" s="72" t="s">
        <v>549</v>
      </c>
      <c r="EX1" s="72" t="s">
        <v>549</v>
      </c>
      <c r="EY1" s="72" t="s">
        <v>549</v>
      </c>
      <c r="EZ1" s="72" t="s">
        <v>549</v>
      </c>
      <c r="FA1" s="72" t="s">
        <v>549</v>
      </c>
      <c r="FB1" s="72" t="s">
        <v>549</v>
      </c>
      <c r="FC1" s="72" t="s">
        <v>549</v>
      </c>
      <c r="FD1" s="72" t="s">
        <v>549</v>
      </c>
      <c r="FE1" s="72" t="s">
        <v>549</v>
      </c>
      <c r="FF1" s="72" t="s">
        <v>549</v>
      </c>
      <c r="FG1" s="72" t="s">
        <v>549</v>
      </c>
      <c r="FH1" s="72" t="s">
        <v>549</v>
      </c>
      <c r="FI1" s="72" t="s">
        <v>549</v>
      </c>
      <c r="FJ1" s="72" t="s">
        <v>549</v>
      </c>
      <c r="FK1" s="72" t="s">
        <v>549</v>
      </c>
      <c r="FV1" s="27"/>
      <c r="FW1" s="72" t="s">
        <v>585</v>
      </c>
      <c r="FX1" s="72" t="s">
        <v>549</v>
      </c>
      <c r="FY1" s="72" t="s">
        <v>549</v>
      </c>
      <c r="FZ1" s="72" t="s">
        <v>549</v>
      </c>
      <c r="GA1" s="72" t="s">
        <v>549</v>
      </c>
      <c r="GB1" s="72" t="s">
        <v>549</v>
      </c>
      <c r="GC1" s="72" t="s">
        <v>549</v>
      </c>
      <c r="GD1" s="72" t="s">
        <v>549</v>
      </c>
      <c r="GE1" s="72" t="s">
        <v>549</v>
      </c>
      <c r="GF1" s="72" t="s">
        <v>549</v>
      </c>
      <c r="GG1" s="72" t="s">
        <v>549</v>
      </c>
      <c r="GH1" s="72" t="s">
        <v>549</v>
      </c>
      <c r="GI1" s="72" t="s">
        <v>549</v>
      </c>
      <c r="GJ1" s="72" t="s">
        <v>549</v>
      </c>
      <c r="GK1" s="72" t="s">
        <v>549</v>
      </c>
      <c r="GL1" s="72" t="s">
        <v>549</v>
      </c>
      <c r="GM1" s="72" t="s">
        <v>549</v>
      </c>
      <c r="GN1" s="72" t="s">
        <v>549</v>
      </c>
      <c r="GO1" s="72" t="s">
        <v>549</v>
      </c>
      <c r="GP1" s="72" t="s">
        <v>549</v>
      </c>
      <c r="HA1" s="27"/>
      <c r="HB1" s="72" t="s">
        <v>586</v>
      </c>
      <c r="HC1" s="72" t="s">
        <v>549</v>
      </c>
      <c r="HD1" s="72" t="s">
        <v>549</v>
      </c>
      <c r="HE1" s="72" t="s">
        <v>549</v>
      </c>
      <c r="HF1" s="72" t="s">
        <v>549</v>
      </c>
      <c r="HG1" s="72" t="s">
        <v>549</v>
      </c>
      <c r="HH1" s="72" t="s">
        <v>549</v>
      </c>
      <c r="HI1" s="72" t="s">
        <v>549</v>
      </c>
      <c r="HJ1" s="72" t="s">
        <v>549</v>
      </c>
      <c r="HK1" s="72" t="s">
        <v>549</v>
      </c>
      <c r="HL1" s="72" t="s">
        <v>549</v>
      </c>
      <c r="HM1" s="72" t="s">
        <v>549</v>
      </c>
      <c r="HN1" s="72" t="s">
        <v>549</v>
      </c>
      <c r="HO1" s="72" t="s">
        <v>549</v>
      </c>
      <c r="HP1" s="72" t="s">
        <v>549</v>
      </c>
      <c r="HQ1" s="72" t="s">
        <v>549</v>
      </c>
      <c r="HR1" s="72" t="s">
        <v>549</v>
      </c>
      <c r="HS1" s="72" t="s">
        <v>549</v>
      </c>
      <c r="HT1" s="72" t="s">
        <v>549</v>
      </c>
      <c r="HU1" s="72" t="s">
        <v>549</v>
      </c>
      <c r="IF1" s="27"/>
      <c r="IG1" s="72" t="s">
        <v>587</v>
      </c>
      <c r="IH1" s="72" t="s">
        <v>549</v>
      </c>
      <c r="II1" s="72" t="s">
        <v>549</v>
      </c>
      <c r="IJ1" s="72" t="s">
        <v>549</v>
      </c>
      <c r="IK1" s="72" t="s">
        <v>549</v>
      </c>
      <c r="IL1" s="72" t="s">
        <v>549</v>
      </c>
      <c r="IM1" s="72" t="s">
        <v>549</v>
      </c>
      <c r="IN1" s="72" t="s">
        <v>549</v>
      </c>
      <c r="IO1" s="72" t="s">
        <v>549</v>
      </c>
      <c r="IP1" s="72" t="s">
        <v>549</v>
      </c>
      <c r="IQ1" s="72" t="s">
        <v>549</v>
      </c>
      <c r="IR1" s="72" t="s">
        <v>549</v>
      </c>
      <c r="IS1" s="72" t="s">
        <v>549</v>
      </c>
      <c r="IT1" s="72" t="s">
        <v>549</v>
      </c>
      <c r="IU1" s="72" t="s">
        <v>549</v>
      </c>
      <c r="IV1" s="72" t="s">
        <v>549</v>
      </c>
      <c r="IW1" s="72" t="s">
        <v>549</v>
      </c>
      <c r="IX1" s="72" t="s">
        <v>549</v>
      </c>
      <c r="IY1" s="72" t="s">
        <v>549</v>
      </c>
      <c r="IZ1" s="72" t="s">
        <v>549</v>
      </c>
      <c r="JK1" s="27"/>
      <c r="JL1" s="72" t="s">
        <v>588</v>
      </c>
      <c r="JM1" s="72" t="s">
        <v>549</v>
      </c>
      <c r="JN1" s="72" t="s">
        <v>549</v>
      </c>
      <c r="JO1" s="72" t="s">
        <v>549</v>
      </c>
      <c r="JP1" s="72" t="s">
        <v>549</v>
      </c>
      <c r="JQ1" s="72" t="s">
        <v>549</v>
      </c>
      <c r="JR1" s="72" t="s">
        <v>549</v>
      </c>
      <c r="JS1" s="72" t="s">
        <v>549</v>
      </c>
      <c r="JT1" s="72" t="s">
        <v>549</v>
      </c>
      <c r="JU1" s="72" t="s">
        <v>549</v>
      </c>
      <c r="JV1" s="72" t="s">
        <v>549</v>
      </c>
      <c r="JW1" s="72" t="s">
        <v>549</v>
      </c>
      <c r="JX1" s="72" t="s">
        <v>549</v>
      </c>
      <c r="JY1" s="72" t="s">
        <v>549</v>
      </c>
      <c r="JZ1" s="72" t="s">
        <v>549</v>
      </c>
      <c r="KA1" s="72" t="s">
        <v>549</v>
      </c>
      <c r="KB1" s="72" t="s">
        <v>549</v>
      </c>
      <c r="KC1" s="72" t="s">
        <v>549</v>
      </c>
      <c r="KD1" s="72" t="s">
        <v>549</v>
      </c>
      <c r="KE1" s="72" t="s">
        <v>549</v>
      </c>
      <c r="KP1" s="27"/>
      <c r="KQ1" s="72" t="s">
        <v>589</v>
      </c>
      <c r="KR1" s="72" t="s">
        <v>549</v>
      </c>
      <c r="KS1" s="72" t="s">
        <v>549</v>
      </c>
      <c r="KT1" s="72" t="s">
        <v>549</v>
      </c>
      <c r="KU1" s="72" t="s">
        <v>549</v>
      </c>
      <c r="KV1" s="72" t="s">
        <v>549</v>
      </c>
      <c r="KW1" s="72" t="s">
        <v>549</v>
      </c>
      <c r="KX1" s="72" t="s">
        <v>549</v>
      </c>
      <c r="KY1" s="72" t="s">
        <v>549</v>
      </c>
      <c r="KZ1" s="72" t="s">
        <v>549</v>
      </c>
      <c r="LA1" s="72" t="s">
        <v>549</v>
      </c>
      <c r="LB1" s="72" t="s">
        <v>549</v>
      </c>
      <c r="LC1" s="72" t="s">
        <v>549</v>
      </c>
      <c r="LD1" s="72" t="s">
        <v>549</v>
      </c>
      <c r="LE1" s="72" t="s">
        <v>549</v>
      </c>
      <c r="LF1" s="72" t="s">
        <v>549</v>
      </c>
      <c r="LG1" s="72" t="s">
        <v>549</v>
      </c>
      <c r="LH1" s="72" t="s">
        <v>549</v>
      </c>
      <c r="LI1" s="72" t="s">
        <v>549</v>
      </c>
      <c r="LJ1" s="72" t="s">
        <v>549</v>
      </c>
      <c r="LU1" s="27"/>
      <c r="LV1" s="40" t="s">
        <v>590</v>
      </c>
      <c r="LW1" s="40" t="s">
        <v>549</v>
      </c>
      <c r="LX1" s="40" t="s">
        <v>549</v>
      </c>
      <c r="LY1" s="40" t="s">
        <v>549</v>
      </c>
      <c r="LZ1" s="40" t="s">
        <v>549</v>
      </c>
      <c r="MA1" s="40" t="s">
        <v>549</v>
      </c>
      <c r="MB1" s="40" t="s">
        <v>549</v>
      </c>
      <c r="MC1" s="40" t="s">
        <v>549</v>
      </c>
      <c r="MD1" s="40" t="s">
        <v>549</v>
      </c>
      <c r="ME1" s="40" t="s">
        <v>549</v>
      </c>
      <c r="MF1" s="40" t="s">
        <v>549</v>
      </c>
      <c r="MG1" s="75" t="s">
        <v>649</v>
      </c>
      <c r="MH1" s="75" t="s">
        <v>549</v>
      </c>
      <c r="MI1" s="75" t="s">
        <v>549</v>
      </c>
      <c r="MJ1" s="75" t="s">
        <v>549</v>
      </c>
      <c r="MK1" s="75" t="s">
        <v>549</v>
      </c>
      <c r="ML1" s="75" t="s">
        <v>549</v>
      </c>
      <c r="MM1" s="75" t="s">
        <v>549</v>
      </c>
      <c r="MN1" s="75" t="s">
        <v>549</v>
      </c>
      <c r="MO1" s="75" t="s">
        <v>549</v>
      </c>
      <c r="MP1" s="75" t="s">
        <v>549</v>
      </c>
      <c r="MQ1" s="75" t="s">
        <v>549</v>
      </c>
      <c r="MR1" s="75" t="s">
        <v>549</v>
      </c>
      <c r="MS1" s="75" t="s">
        <v>549</v>
      </c>
      <c r="MT1" s="75" t="s">
        <v>549</v>
      </c>
      <c r="MU1" s="75" t="s">
        <v>549</v>
      </c>
      <c r="MV1" s="75" t="s">
        <v>549</v>
      </c>
      <c r="MW1" s="75" t="s">
        <v>549</v>
      </c>
      <c r="MX1" s="75" t="s">
        <v>549</v>
      </c>
      <c r="MY1" s="75" t="s">
        <v>549</v>
      </c>
      <c r="MZ1" s="75" t="s">
        <v>549</v>
      </c>
      <c r="NK1" s="27"/>
      <c r="NL1" s="74" t="s">
        <v>650</v>
      </c>
      <c r="NM1" s="74" t="s">
        <v>549</v>
      </c>
      <c r="NN1" s="74" t="s">
        <v>549</v>
      </c>
      <c r="NO1" s="74" t="s">
        <v>549</v>
      </c>
      <c r="NP1" s="74" t="s">
        <v>549</v>
      </c>
      <c r="NQ1" s="74" t="s">
        <v>549</v>
      </c>
      <c r="NR1" s="74" t="s">
        <v>549</v>
      </c>
      <c r="NS1" s="74" t="s">
        <v>549</v>
      </c>
      <c r="NT1" s="74" t="s">
        <v>549</v>
      </c>
      <c r="NU1" s="74" t="s">
        <v>549</v>
      </c>
      <c r="NV1" s="74" t="s">
        <v>549</v>
      </c>
      <c r="NW1" s="74" t="s">
        <v>549</v>
      </c>
      <c r="NX1" s="74" t="s">
        <v>549</v>
      </c>
      <c r="NY1" s="74" t="s">
        <v>549</v>
      </c>
      <c r="NZ1" s="74" t="s">
        <v>549</v>
      </c>
      <c r="OA1" s="74" t="s">
        <v>549</v>
      </c>
      <c r="OB1" s="74" t="s">
        <v>549</v>
      </c>
      <c r="OC1" s="74" t="s">
        <v>549</v>
      </c>
      <c r="OD1" s="74" t="s">
        <v>549</v>
      </c>
      <c r="OE1" s="74" t="s">
        <v>549</v>
      </c>
      <c r="OP1" s="27"/>
      <c r="OQ1" s="43" t="s">
        <v>651</v>
      </c>
      <c r="OR1" s="40" t="s">
        <v>549</v>
      </c>
      <c r="OS1" s="40" t="s">
        <v>549</v>
      </c>
      <c r="OT1" s="40" t="s">
        <v>549</v>
      </c>
      <c r="OU1" s="40" t="s">
        <v>549</v>
      </c>
      <c r="OV1" s="40" t="s">
        <v>549</v>
      </c>
      <c r="OW1" s="40" t="s">
        <v>549</v>
      </c>
      <c r="OX1" s="40" t="s">
        <v>549</v>
      </c>
      <c r="OY1" s="40" t="s">
        <v>549</v>
      </c>
      <c r="PJ1" s="27"/>
      <c r="PK1" s="73" t="s">
        <v>660</v>
      </c>
      <c r="PL1" s="72" t="s">
        <v>549</v>
      </c>
      <c r="PM1" s="72" t="s">
        <v>549</v>
      </c>
      <c r="PN1" s="72" t="s">
        <v>549</v>
      </c>
      <c r="PO1" s="72" t="s">
        <v>549</v>
      </c>
      <c r="PP1" s="72" t="s">
        <v>549</v>
      </c>
      <c r="PQ1" s="72" t="s">
        <v>549</v>
      </c>
      <c r="PR1" s="72" t="s">
        <v>549</v>
      </c>
      <c r="PS1" s="72" t="s">
        <v>549</v>
      </c>
      <c r="PT1" s="72" t="s">
        <v>549</v>
      </c>
      <c r="PU1" s="72" t="s">
        <v>549</v>
      </c>
      <c r="PV1" s="72" t="s">
        <v>549</v>
      </c>
      <c r="PW1" s="72" t="s">
        <v>549</v>
      </c>
      <c r="PX1" s="72" t="s">
        <v>549</v>
      </c>
      <c r="PY1" s="72" t="s">
        <v>549</v>
      </c>
      <c r="PZ1" s="72" t="s">
        <v>549</v>
      </c>
      <c r="QA1" s="72" t="s">
        <v>549</v>
      </c>
      <c r="QB1" s="72" t="s">
        <v>549</v>
      </c>
      <c r="QC1" s="72" t="s">
        <v>549</v>
      </c>
      <c r="QD1" s="72" t="s">
        <v>549</v>
      </c>
      <c r="QO1" s="27"/>
      <c r="QP1" s="72" t="s">
        <v>591</v>
      </c>
      <c r="QQ1" s="72" t="s">
        <v>549</v>
      </c>
      <c r="QR1" s="72" t="s">
        <v>549</v>
      </c>
      <c r="QS1" s="72" t="s">
        <v>549</v>
      </c>
      <c r="QT1" s="72" t="s">
        <v>549</v>
      </c>
      <c r="QU1" s="72" t="s">
        <v>549</v>
      </c>
      <c r="QV1" s="72" t="s">
        <v>549</v>
      </c>
      <c r="QW1" s="72" t="s">
        <v>549</v>
      </c>
      <c r="QX1" s="72" t="s">
        <v>549</v>
      </c>
      <c r="QY1" s="72" t="s">
        <v>549</v>
      </c>
      <c r="QZ1" s="72" t="s">
        <v>549</v>
      </c>
      <c r="RA1" s="72" t="s">
        <v>549</v>
      </c>
      <c r="RB1" s="72" t="s">
        <v>549</v>
      </c>
      <c r="RC1" s="72" t="s">
        <v>549</v>
      </c>
      <c r="RD1" s="72" t="s">
        <v>549</v>
      </c>
      <c r="RE1" s="72" t="s">
        <v>549</v>
      </c>
      <c r="RF1" s="72" t="s">
        <v>549</v>
      </c>
      <c r="RG1" s="72" t="s">
        <v>549</v>
      </c>
      <c r="RH1" s="72" t="s">
        <v>549</v>
      </c>
      <c r="RI1" s="72" t="s">
        <v>549</v>
      </c>
      <c r="RT1" s="27"/>
      <c r="RU1" s="72" t="s">
        <v>592</v>
      </c>
      <c r="RV1" s="72" t="s">
        <v>549</v>
      </c>
      <c r="RW1" s="72" t="s">
        <v>549</v>
      </c>
      <c r="RX1" s="72" t="s">
        <v>549</v>
      </c>
      <c r="RY1" s="72" t="s">
        <v>549</v>
      </c>
      <c r="RZ1" s="72" t="s">
        <v>549</v>
      </c>
      <c r="SA1" s="72" t="s">
        <v>549</v>
      </c>
      <c r="SB1" s="72" t="s">
        <v>549</v>
      </c>
      <c r="SC1" s="72" t="s">
        <v>549</v>
      </c>
      <c r="SD1" s="72" t="s">
        <v>549</v>
      </c>
      <c r="SE1" s="72" t="s">
        <v>549</v>
      </c>
      <c r="SF1" s="72" t="s">
        <v>549</v>
      </c>
      <c r="SG1" s="72" t="s">
        <v>549</v>
      </c>
      <c r="SH1" s="72" t="s">
        <v>549</v>
      </c>
      <c r="SI1" s="72" t="s">
        <v>549</v>
      </c>
      <c r="SJ1" s="72" t="s">
        <v>549</v>
      </c>
      <c r="SK1" s="72" t="s">
        <v>549</v>
      </c>
      <c r="SL1" s="72" t="s">
        <v>549</v>
      </c>
      <c r="SM1" s="72" t="s">
        <v>549</v>
      </c>
      <c r="SN1" s="72" t="s">
        <v>549</v>
      </c>
      <c r="SY1" s="27"/>
      <c r="SZ1" s="72" t="s">
        <v>593</v>
      </c>
      <c r="TA1" s="72" t="s">
        <v>549</v>
      </c>
      <c r="TB1" s="72" t="s">
        <v>549</v>
      </c>
      <c r="TC1" s="72" t="s">
        <v>549</v>
      </c>
      <c r="TD1" s="72" t="s">
        <v>549</v>
      </c>
      <c r="TE1" s="72" t="s">
        <v>549</v>
      </c>
      <c r="TF1" s="72" t="s">
        <v>549</v>
      </c>
      <c r="TG1" s="72" t="s">
        <v>549</v>
      </c>
      <c r="TH1" s="72" t="s">
        <v>549</v>
      </c>
      <c r="TI1" s="72" t="s">
        <v>549</v>
      </c>
      <c r="TJ1" s="72" t="s">
        <v>549</v>
      </c>
      <c r="TK1" s="72" t="s">
        <v>549</v>
      </c>
      <c r="TL1" s="72" t="s">
        <v>549</v>
      </c>
      <c r="TM1" s="72" t="s">
        <v>549</v>
      </c>
      <c r="TN1" s="72" t="s">
        <v>549</v>
      </c>
      <c r="TO1" s="72" t="s">
        <v>549</v>
      </c>
      <c r="TP1" s="72" t="s">
        <v>549</v>
      </c>
      <c r="TQ1" s="72" t="s">
        <v>549</v>
      </c>
      <c r="TR1" s="72" t="s">
        <v>549</v>
      </c>
      <c r="TS1" s="72" t="s">
        <v>549</v>
      </c>
      <c r="UD1" s="27"/>
      <c r="UE1" s="72" t="s">
        <v>594</v>
      </c>
      <c r="UF1" s="72" t="s">
        <v>549</v>
      </c>
      <c r="UG1" s="72" t="s">
        <v>549</v>
      </c>
      <c r="UH1" s="72" t="s">
        <v>549</v>
      </c>
      <c r="UI1" s="72" t="s">
        <v>549</v>
      </c>
      <c r="UJ1" s="72" t="s">
        <v>549</v>
      </c>
      <c r="UK1" s="72" t="s">
        <v>549</v>
      </c>
      <c r="UL1" s="72" t="s">
        <v>549</v>
      </c>
      <c r="UM1" s="72" t="s">
        <v>549</v>
      </c>
      <c r="UN1" s="72" t="s">
        <v>549</v>
      </c>
      <c r="UO1" s="72" t="s">
        <v>549</v>
      </c>
      <c r="UP1" s="72" t="s">
        <v>549</v>
      </c>
      <c r="UQ1" s="72" t="s">
        <v>549</v>
      </c>
      <c r="UR1" s="72" t="s">
        <v>549</v>
      </c>
      <c r="US1" s="72" t="s">
        <v>549</v>
      </c>
      <c r="UT1" s="72" t="s">
        <v>549</v>
      </c>
      <c r="UU1" s="72" t="s">
        <v>549</v>
      </c>
      <c r="UV1" s="72" t="s">
        <v>549</v>
      </c>
      <c r="UW1" s="27"/>
      <c r="UX1" s="72" t="s">
        <v>595</v>
      </c>
      <c r="UY1" s="72" t="s">
        <v>549</v>
      </c>
      <c r="UZ1" s="72" t="s">
        <v>549</v>
      </c>
      <c r="VA1" s="72" t="s">
        <v>549</v>
      </c>
      <c r="VB1" s="72" t="s">
        <v>549</v>
      </c>
      <c r="VC1" s="72" t="s">
        <v>549</v>
      </c>
      <c r="VD1" s="72" t="s">
        <v>549</v>
      </c>
      <c r="VE1" s="72" t="s">
        <v>549</v>
      </c>
      <c r="VF1" s="72" t="s">
        <v>549</v>
      </c>
      <c r="VG1" s="72" t="s">
        <v>549</v>
      </c>
      <c r="VH1" s="72" t="s">
        <v>549</v>
      </c>
      <c r="VI1" s="72" t="s">
        <v>549</v>
      </c>
      <c r="VJ1" s="72" t="s">
        <v>549</v>
      </c>
      <c r="VK1" s="72" t="s">
        <v>549</v>
      </c>
      <c r="VL1" s="72" t="s">
        <v>549</v>
      </c>
      <c r="VM1" s="72" t="s">
        <v>549</v>
      </c>
      <c r="VN1" s="72" t="s">
        <v>549</v>
      </c>
      <c r="VO1" s="72" t="s">
        <v>549</v>
      </c>
      <c r="VP1" s="27"/>
      <c r="VQ1" s="72" t="s">
        <v>596</v>
      </c>
      <c r="VR1" s="72" t="s">
        <v>549</v>
      </c>
      <c r="VS1" s="72" t="s">
        <v>549</v>
      </c>
      <c r="VT1" s="72" t="s">
        <v>549</v>
      </c>
      <c r="VU1" s="72" t="s">
        <v>549</v>
      </c>
      <c r="VV1" s="72" t="s">
        <v>549</v>
      </c>
      <c r="VW1" s="72" t="s">
        <v>549</v>
      </c>
      <c r="VX1" s="72" t="s">
        <v>549</v>
      </c>
      <c r="VY1" s="72" t="s">
        <v>549</v>
      </c>
      <c r="VZ1" s="72" t="s">
        <v>549</v>
      </c>
      <c r="WA1" s="72" t="s">
        <v>549</v>
      </c>
      <c r="WB1" s="72" t="s">
        <v>549</v>
      </c>
      <c r="WC1" s="72" t="s">
        <v>549</v>
      </c>
      <c r="WD1" s="72" t="s">
        <v>549</v>
      </c>
      <c r="WE1" s="72" t="s">
        <v>549</v>
      </c>
      <c r="WF1" s="72" t="s">
        <v>549</v>
      </c>
      <c r="WG1" s="72" t="s">
        <v>549</v>
      </c>
      <c r="WH1" s="72" t="s">
        <v>549</v>
      </c>
      <c r="WI1" s="49"/>
      <c r="WJ1" s="72" t="s">
        <v>597</v>
      </c>
      <c r="WK1" s="72" t="s">
        <v>549</v>
      </c>
      <c r="WL1" s="72" t="s">
        <v>549</v>
      </c>
      <c r="WM1" s="72" t="s">
        <v>549</v>
      </c>
      <c r="WN1" s="72" t="s">
        <v>549</v>
      </c>
      <c r="WO1" s="72" t="s">
        <v>549</v>
      </c>
      <c r="WP1" s="72" t="s">
        <v>549</v>
      </c>
      <c r="WQ1" s="72" t="s">
        <v>549</v>
      </c>
      <c r="WR1" s="72" t="s">
        <v>549</v>
      </c>
      <c r="WS1" s="72" t="s">
        <v>549</v>
      </c>
      <c r="WT1" s="72" t="s">
        <v>549</v>
      </c>
      <c r="WU1" s="72" t="s">
        <v>549</v>
      </c>
      <c r="WV1" s="72" t="s">
        <v>549</v>
      </c>
      <c r="WW1" s="72" t="s">
        <v>549</v>
      </c>
      <c r="WX1" s="72" t="s">
        <v>549</v>
      </c>
      <c r="WY1" s="72" t="s">
        <v>549</v>
      </c>
      <c r="WZ1" s="72" t="s">
        <v>549</v>
      </c>
      <c r="XA1" s="72" t="s">
        <v>549</v>
      </c>
      <c r="XB1" s="27"/>
      <c r="XC1" s="72" t="s">
        <v>598</v>
      </c>
      <c r="XD1" s="72" t="s">
        <v>549</v>
      </c>
      <c r="XE1" s="72" t="s">
        <v>549</v>
      </c>
      <c r="XF1" s="72" t="s">
        <v>549</v>
      </c>
      <c r="XG1" s="72" t="s">
        <v>549</v>
      </c>
      <c r="XH1" s="72" t="s">
        <v>549</v>
      </c>
      <c r="XI1" s="72" t="s">
        <v>549</v>
      </c>
      <c r="XJ1" s="72" t="s">
        <v>549</v>
      </c>
      <c r="XK1" s="72" t="s">
        <v>549</v>
      </c>
      <c r="XL1" s="72" t="s">
        <v>549</v>
      </c>
      <c r="XM1" s="72" t="s">
        <v>549</v>
      </c>
      <c r="XN1" s="72" t="s">
        <v>549</v>
      </c>
      <c r="XO1" s="72" t="s">
        <v>549</v>
      </c>
      <c r="XP1" s="72" t="s">
        <v>549</v>
      </c>
      <c r="XQ1" s="72" t="s">
        <v>549</v>
      </c>
      <c r="XR1" s="72" t="s">
        <v>549</v>
      </c>
      <c r="XS1" s="72" t="s">
        <v>549</v>
      </c>
      <c r="XT1" s="72" t="s">
        <v>549</v>
      </c>
      <c r="XU1" s="27"/>
      <c r="XV1" s="24" t="s">
        <v>660</v>
      </c>
      <c r="XW1" s="28"/>
      <c r="YC1" s="27"/>
      <c r="YD1" s="72" t="s">
        <v>591</v>
      </c>
      <c r="YE1" s="72" t="s">
        <v>549</v>
      </c>
      <c r="YF1" s="72" t="s">
        <v>549</v>
      </c>
      <c r="YG1" s="72" t="s">
        <v>549</v>
      </c>
      <c r="YH1" s="72" t="s">
        <v>549</v>
      </c>
      <c r="YI1" s="72" t="s">
        <v>549</v>
      </c>
      <c r="YJ1" s="72" t="s">
        <v>549</v>
      </c>
      <c r="YK1" s="72" t="s">
        <v>549</v>
      </c>
      <c r="YL1" s="72" t="s">
        <v>549</v>
      </c>
      <c r="YM1" s="72" t="s">
        <v>549</v>
      </c>
      <c r="YN1" s="72" t="s">
        <v>549</v>
      </c>
      <c r="YO1" s="72" t="s">
        <v>549</v>
      </c>
      <c r="YP1" s="72" t="s">
        <v>549</v>
      </c>
      <c r="YQ1" s="72" t="s">
        <v>549</v>
      </c>
      <c r="YR1" s="72" t="s">
        <v>549</v>
      </c>
      <c r="YS1" s="72" t="s">
        <v>549</v>
      </c>
      <c r="YT1" s="72" t="s">
        <v>549</v>
      </c>
      <c r="YU1" s="72" t="s">
        <v>549</v>
      </c>
      <c r="YV1" s="72" t="s">
        <v>549</v>
      </c>
      <c r="YW1" s="72" t="s">
        <v>549</v>
      </c>
      <c r="ZH1" s="27"/>
      <c r="ZI1" s="72" t="s">
        <v>592</v>
      </c>
      <c r="ZJ1" s="72" t="s">
        <v>549</v>
      </c>
      <c r="ZK1" s="72" t="s">
        <v>549</v>
      </c>
      <c r="ZL1" s="72" t="s">
        <v>549</v>
      </c>
      <c r="ZM1" s="72" t="s">
        <v>549</v>
      </c>
      <c r="ZN1" s="72" t="s">
        <v>549</v>
      </c>
      <c r="ZO1" s="72" t="s">
        <v>549</v>
      </c>
      <c r="ZP1" s="72" t="s">
        <v>549</v>
      </c>
      <c r="ZQ1" s="72" t="s">
        <v>549</v>
      </c>
      <c r="ZR1" s="72" t="s">
        <v>549</v>
      </c>
      <c r="ZS1" s="72" t="s">
        <v>549</v>
      </c>
      <c r="ZT1" s="72" t="s">
        <v>549</v>
      </c>
      <c r="ZU1" s="72" t="s">
        <v>549</v>
      </c>
      <c r="ZV1" s="72" t="s">
        <v>549</v>
      </c>
      <c r="ZW1" s="72" t="s">
        <v>549</v>
      </c>
      <c r="ZX1" s="72" t="s">
        <v>549</v>
      </c>
      <c r="ZY1" s="72" t="s">
        <v>549</v>
      </c>
      <c r="ZZ1" s="72" t="s">
        <v>549</v>
      </c>
      <c r="AAA1" s="72" t="s">
        <v>549</v>
      </c>
      <c r="AAB1" s="72" t="s">
        <v>549</v>
      </c>
      <c r="AAM1" s="27"/>
      <c r="AAN1" s="72" t="s">
        <v>593</v>
      </c>
      <c r="AAO1" s="72" t="s">
        <v>549</v>
      </c>
      <c r="AAP1" s="72" t="s">
        <v>549</v>
      </c>
      <c r="AAQ1" s="72" t="s">
        <v>549</v>
      </c>
      <c r="AAR1" s="72" t="s">
        <v>549</v>
      </c>
      <c r="AAS1" s="72" t="s">
        <v>549</v>
      </c>
      <c r="AAT1" s="72" t="s">
        <v>549</v>
      </c>
      <c r="AAU1" s="72" t="s">
        <v>549</v>
      </c>
      <c r="AAV1" s="72" t="s">
        <v>549</v>
      </c>
      <c r="AAW1" s="72" t="s">
        <v>549</v>
      </c>
      <c r="AAX1" s="72" t="s">
        <v>549</v>
      </c>
      <c r="AAY1" s="72" t="s">
        <v>549</v>
      </c>
      <c r="AAZ1" s="72" t="s">
        <v>549</v>
      </c>
      <c r="ABA1" s="72" t="s">
        <v>549</v>
      </c>
      <c r="ABB1" s="72" t="s">
        <v>549</v>
      </c>
      <c r="ABC1" s="72" t="s">
        <v>549</v>
      </c>
      <c r="ABD1" s="72" t="s">
        <v>549</v>
      </c>
      <c r="ABE1" s="72" t="s">
        <v>549</v>
      </c>
      <c r="ABF1" s="72" t="s">
        <v>549</v>
      </c>
      <c r="ABG1" s="72" t="s">
        <v>549</v>
      </c>
      <c r="ABR1" s="27"/>
      <c r="ABS1" s="72" t="s">
        <v>594</v>
      </c>
      <c r="ABT1" s="72" t="s">
        <v>549</v>
      </c>
      <c r="ABU1" s="72" t="s">
        <v>549</v>
      </c>
      <c r="ABV1" s="72" t="s">
        <v>549</v>
      </c>
      <c r="ABW1" s="72" t="s">
        <v>549</v>
      </c>
      <c r="ABX1" s="72" t="s">
        <v>549</v>
      </c>
      <c r="ABY1" s="72" t="s">
        <v>549</v>
      </c>
      <c r="ABZ1" s="72" t="s">
        <v>549</v>
      </c>
      <c r="ACA1" s="72" t="s">
        <v>549</v>
      </c>
      <c r="ACB1" s="72" t="s">
        <v>549</v>
      </c>
      <c r="ACC1" s="72" t="s">
        <v>549</v>
      </c>
      <c r="ACD1" s="72" t="s">
        <v>549</v>
      </c>
      <c r="ACE1" s="72" t="s">
        <v>549</v>
      </c>
      <c r="ACF1" s="72" t="s">
        <v>549</v>
      </c>
      <c r="ACG1" s="72" t="s">
        <v>549</v>
      </c>
      <c r="ACH1" s="72" t="s">
        <v>549</v>
      </c>
      <c r="ACI1" s="72" t="s">
        <v>549</v>
      </c>
      <c r="ACJ1" s="72" t="s">
        <v>549</v>
      </c>
      <c r="ACK1" s="27"/>
      <c r="ACL1" s="72" t="s">
        <v>595</v>
      </c>
      <c r="ACM1" s="72" t="s">
        <v>549</v>
      </c>
      <c r="ACN1" s="72" t="s">
        <v>549</v>
      </c>
      <c r="ACO1" s="72" t="s">
        <v>549</v>
      </c>
      <c r="ACP1" s="72" t="s">
        <v>549</v>
      </c>
      <c r="ACQ1" s="72" t="s">
        <v>549</v>
      </c>
      <c r="ACR1" s="72" t="s">
        <v>549</v>
      </c>
      <c r="ACS1" s="72" t="s">
        <v>549</v>
      </c>
      <c r="ACT1" s="72" t="s">
        <v>549</v>
      </c>
      <c r="ACU1" s="72" t="s">
        <v>549</v>
      </c>
      <c r="ACV1" s="72" t="s">
        <v>549</v>
      </c>
      <c r="ACW1" s="72" t="s">
        <v>549</v>
      </c>
      <c r="ACX1" s="72" t="s">
        <v>549</v>
      </c>
      <c r="ACY1" s="72" t="s">
        <v>549</v>
      </c>
      <c r="ACZ1" s="72" t="s">
        <v>549</v>
      </c>
      <c r="ADA1" s="72" t="s">
        <v>549</v>
      </c>
      <c r="ADB1" s="72" t="s">
        <v>549</v>
      </c>
      <c r="ADC1" s="72" t="s">
        <v>549</v>
      </c>
      <c r="ADD1" s="27"/>
      <c r="ADE1" s="72" t="s">
        <v>596</v>
      </c>
      <c r="ADF1" s="72" t="s">
        <v>549</v>
      </c>
      <c r="ADG1" s="72" t="s">
        <v>549</v>
      </c>
      <c r="ADH1" s="72" t="s">
        <v>549</v>
      </c>
      <c r="ADI1" s="72" t="s">
        <v>549</v>
      </c>
      <c r="ADJ1" s="72" t="s">
        <v>549</v>
      </c>
      <c r="ADK1" s="72" t="s">
        <v>549</v>
      </c>
      <c r="ADL1" s="72" t="s">
        <v>549</v>
      </c>
      <c r="ADM1" s="72" t="s">
        <v>549</v>
      </c>
      <c r="ADN1" s="72" t="s">
        <v>549</v>
      </c>
      <c r="ADO1" s="72" t="s">
        <v>549</v>
      </c>
      <c r="ADP1" s="72" t="s">
        <v>549</v>
      </c>
      <c r="ADQ1" s="72" t="s">
        <v>549</v>
      </c>
      <c r="ADR1" s="72" t="s">
        <v>549</v>
      </c>
      <c r="ADS1" s="72" t="s">
        <v>549</v>
      </c>
      <c r="ADT1" s="72" t="s">
        <v>549</v>
      </c>
      <c r="ADU1" s="72" t="s">
        <v>549</v>
      </c>
      <c r="ADV1" s="72" t="s">
        <v>549</v>
      </c>
      <c r="ADW1" s="49"/>
      <c r="ADX1" s="72" t="s">
        <v>597</v>
      </c>
      <c r="ADY1" s="72" t="s">
        <v>549</v>
      </c>
      <c r="ADZ1" s="72" t="s">
        <v>549</v>
      </c>
      <c r="AEA1" s="72" t="s">
        <v>549</v>
      </c>
      <c r="AEB1" s="72" t="s">
        <v>549</v>
      </c>
      <c r="AEC1" s="72" t="s">
        <v>549</v>
      </c>
      <c r="AED1" s="72" t="s">
        <v>549</v>
      </c>
      <c r="AEE1" s="72" t="s">
        <v>549</v>
      </c>
      <c r="AEF1" s="72" t="s">
        <v>549</v>
      </c>
      <c r="AEG1" s="72" t="s">
        <v>549</v>
      </c>
      <c r="AEH1" s="72" t="s">
        <v>549</v>
      </c>
      <c r="AEI1" s="72" t="s">
        <v>549</v>
      </c>
      <c r="AEJ1" s="72" t="s">
        <v>549</v>
      </c>
      <c r="AEK1" s="72" t="s">
        <v>549</v>
      </c>
      <c r="AEL1" s="72" t="s">
        <v>549</v>
      </c>
      <c r="AEM1" s="72" t="s">
        <v>549</v>
      </c>
      <c r="AEN1" s="72" t="s">
        <v>549</v>
      </c>
      <c r="AEO1" s="72" t="s">
        <v>549</v>
      </c>
      <c r="AEP1" s="27"/>
      <c r="AEQ1" s="72" t="s">
        <v>598</v>
      </c>
      <c r="AER1" s="72" t="s">
        <v>549</v>
      </c>
      <c r="AES1" s="72" t="s">
        <v>549</v>
      </c>
      <c r="AET1" s="72" t="s">
        <v>549</v>
      </c>
      <c r="AEU1" s="72" t="s">
        <v>549</v>
      </c>
      <c r="AEV1" s="72" t="s">
        <v>549</v>
      </c>
      <c r="AEW1" s="72" t="s">
        <v>549</v>
      </c>
      <c r="AEX1" s="72" t="s">
        <v>549</v>
      </c>
      <c r="AEY1" s="72" t="s">
        <v>549</v>
      </c>
      <c r="AEZ1" s="72" t="s">
        <v>549</v>
      </c>
      <c r="AFA1" s="72" t="s">
        <v>549</v>
      </c>
      <c r="AFB1" s="72" t="s">
        <v>549</v>
      </c>
      <c r="AFC1" s="72" t="s">
        <v>549</v>
      </c>
      <c r="AFD1" s="72" t="s">
        <v>549</v>
      </c>
      <c r="AFE1" s="72" t="s">
        <v>549</v>
      </c>
      <c r="AFF1" s="72" t="s">
        <v>549</v>
      </c>
      <c r="AFG1" s="72" t="s">
        <v>549</v>
      </c>
      <c r="AFH1" s="72" t="s">
        <v>549</v>
      </c>
      <c r="AFI1" s="27"/>
      <c r="AFJ1" s="57" t="s">
        <v>600</v>
      </c>
      <c r="AFK1" s="58" t="s">
        <v>601</v>
      </c>
      <c r="AFL1" s="57"/>
      <c r="AFM1" s="57"/>
      <c r="AFN1" s="57"/>
      <c r="AFO1" s="57"/>
      <c r="AFP1" s="57"/>
      <c r="AFQ1" s="27"/>
      <c r="AFR1" s="57" t="s">
        <v>599</v>
      </c>
      <c r="AFS1" s="58" t="s">
        <v>602</v>
      </c>
      <c r="AFT1" s="57"/>
      <c r="AFU1" s="57"/>
      <c r="AFV1" s="57"/>
      <c r="AFW1" s="57"/>
      <c r="AFX1" s="57"/>
      <c r="AFY1" s="27"/>
      <c r="AFZ1" s="24" t="s">
        <v>604</v>
      </c>
      <c r="AGB1" s="28" t="s">
        <v>606</v>
      </c>
      <c r="AGG1" s="27"/>
      <c r="AGH1" s="57" t="s">
        <v>603</v>
      </c>
      <c r="AGI1" s="58" t="s">
        <v>605</v>
      </c>
      <c r="AGJ1" s="57"/>
      <c r="AGK1" s="57"/>
      <c r="AGL1" s="57"/>
      <c r="AGM1" s="57"/>
      <c r="AGN1" s="57"/>
      <c r="AGO1" s="27"/>
      <c r="AGP1" s="57" t="s">
        <v>607</v>
      </c>
      <c r="AGQ1" s="58" t="s">
        <v>608</v>
      </c>
      <c r="AGR1" s="57"/>
      <c r="AGS1" s="57"/>
      <c r="AGT1" s="57"/>
      <c r="AGU1" s="57"/>
      <c r="AGV1" s="57"/>
      <c r="AGW1" s="27"/>
      <c r="AGX1" s="57" t="s">
        <v>609</v>
      </c>
      <c r="AGY1" s="57"/>
      <c r="AGZ1" s="58" t="s">
        <v>610</v>
      </c>
      <c r="AHA1" s="57"/>
      <c r="AHB1" s="57"/>
      <c r="AHC1" s="57"/>
      <c r="AHD1" s="57"/>
      <c r="AHE1" s="27"/>
      <c r="AHF1" s="57" t="s">
        <v>611</v>
      </c>
      <c r="AHG1" s="57"/>
      <c r="AHH1" s="58" t="s">
        <v>612</v>
      </c>
      <c r="AHI1" s="57"/>
      <c r="AHJ1" s="57"/>
      <c r="AHK1" s="57"/>
      <c r="AHL1" s="57"/>
      <c r="AHM1" s="27"/>
      <c r="AHN1" s="57" t="s">
        <v>614</v>
      </c>
      <c r="AHO1" s="57"/>
      <c r="AHP1" s="57"/>
      <c r="AHQ1" s="58" t="s">
        <v>615</v>
      </c>
      <c r="AHR1" s="57"/>
      <c r="AHS1" s="57"/>
      <c r="AHT1" s="57"/>
      <c r="AHU1" s="27"/>
      <c r="AHV1" s="57" t="s">
        <v>616</v>
      </c>
      <c r="AHW1" s="57"/>
      <c r="AHX1" s="58" t="s">
        <v>617</v>
      </c>
      <c r="AHY1" s="57"/>
      <c r="AHZ1" s="57"/>
      <c r="AIA1" s="57"/>
      <c r="AIB1" s="57"/>
      <c r="AIC1" s="27"/>
      <c r="AID1" s="24" t="s">
        <v>618</v>
      </c>
      <c r="AIE1" s="28" t="s">
        <v>646</v>
      </c>
      <c r="AIK1" s="27"/>
      <c r="AIL1" s="57" t="s">
        <v>619</v>
      </c>
      <c r="AIM1" s="57"/>
      <c r="AIN1" s="57"/>
      <c r="AIO1" s="58" t="s">
        <v>620</v>
      </c>
      <c r="AIP1" s="57"/>
      <c r="AIQ1" s="57"/>
      <c r="AIR1" s="57"/>
      <c r="AIS1" s="27"/>
      <c r="AIT1" s="57" t="s">
        <v>637</v>
      </c>
      <c r="AIU1" s="57"/>
      <c r="AIV1" s="58" t="s">
        <v>638</v>
      </c>
      <c r="AIW1" s="58"/>
      <c r="AIX1" s="57"/>
      <c r="AIY1" s="57"/>
      <c r="AIZ1" s="57"/>
      <c r="AJA1" s="27"/>
      <c r="AJB1" s="57" t="s">
        <v>639</v>
      </c>
      <c r="AJC1" s="57"/>
      <c r="AJD1" s="58" t="s">
        <v>640</v>
      </c>
      <c r="AJE1" s="58"/>
      <c r="AJF1" s="57"/>
      <c r="AJG1" s="57"/>
      <c r="AJH1" s="57"/>
      <c r="AJI1" s="27"/>
      <c r="AJJ1" s="24" t="s">
        <v>658</v>
      </c>
      <c r="AJL1" s="28" t="s">
        <v>641</v>
      </c>
      <c r="AJM1" s="28"/>
      <c r="AJQ1" s="27"/>
      <c r="AKC1" s="57" t="s">
        <v>659</v>
      </c>
      <c r="AKD1" s="57"/>
      <c r="AKE1" s="57"/>
      <c r="AKF1" s="57"/>
      <c r="AKG1" s="57"/>
      <c r="AKH1" s="57"/>
      <c r="AKI1" s="57"/>
      <c r="AKJ1" s="27"/>
      <c r="AKK1" s="57" t="s">
        <v>647</v>
      </c>
      <c r="AKL1" s="57"/>
      <c r="AKM1" s="58" t="s">
        <v>621</v>
      </c>
      <c r="AKN1" s="58"/>
      <c r="AKO1" s="57"/>
      <c r="AKP1" s="57"/>
      <c r="AKQ1" s="57"/>
      <c r="AKR1" s="27"/>
      <c r="AKS1" s="57" t="s">
        <v>622</v>
      </c>
      <c r="AKT1" s="57"/>
      <c r="AKU1" s="58" t="s">
        <v>623</v>
      </c>
      <c r="AKV1" s="58"/>
      <c r="AKW1" s="57"/>
      <c r="AKX1" s="57"/>
      <c r="AKY1" s="57"/>
      <c r="AKZ1" s="27"/>
      <c r="ALA1" s="57" t="s">
        <v>624</v>
      </c>
      <c r="ALB1" s="57"/>
      <c r="ALC1" s="58" t="s">
        <v>625</v>
      </c>
      <c r="ALD1" s="57"/>
      <c r="ALE1" s="57"/>
      <c r="ALF1" s="57"/>
      <c r="ALG1" s="57"/>
      <c r="ALH1" s="27"/>
      <c r="ALI1" s="57" t="s">
        <v>626</v>
      </c>
      <c r="ALJ1" s="57"/>
      <c r="ALK1" s="58" t="s">
        <v>627</v>
      </c>
      <c r="ALL1" s="57"/>
      <c r="ALM1" s="57"/>
      <c r="ALN1" s="57"/>
      <c r="ALO1" s="57"/>
      <c r="ALP1" s="27"/>
      <c r="ALQ1" s="24" t="s">
        <v>628</v>
      </c>
      <c r="ALS1" s="28" t="s">
        <v>629</v>
      </c>
      <c r="ALX1" s="27"/>
      <c r="ALY1" s="24" t="s">
        <v>630</v>
      </c>
      <c r="AMB1" s="28" t="s">
        <v>631</v>
      </c>
      <c r="AMF1" s="27"/>
      <c r="AMQ1" s="24" t="s">
        <v>632</v>
      </c>
      <c r="AMS1" s="28" t="s">
        <v>633</v>
      </c>
      <c r="ANH1" s="27"/>
      <c r="ANI1" s="24" t="s">
        <v>632</v>
      </c>
      <c r="ANK1" s="28" t="s">
        <v>633</v>
      </c>
      <c r="ANP1" s="27"/>
      <c r="AOA1" s="24" t="s">
        <v>635</v>
      </c>
      <c r="AOD1" s="28" t="s">
        <v>636</v>
      </c>
      <c r="AOR1" s="27"/>
      <c r="AOS1" s="74" t="s">
        <v>642</v>
      </c>
      <c r="AOT1" s="74" t="s">
        <v>549</v>
      </c>
      <c r="AOU1" s="74" t="s">
        <v>549</v>
      </c>
      <c r="AOV1" s="74" t="s">
        <v>549</v>
      </c>
      <c r="AOW1" s="74" t="s">
        <v>549</v>
      </c>
      <c r="AOX1" s="74" t="s">
        <v>549</v>
      </c>
      <c r="AOY1" s="74" t="s">
        <v>549</v>
      </c>
      <c r="AOZ1" s="74" t="s">
        <v>549</v>
      </c>
      <c r="APA1" s="74" t="s">
        <v>549</v>
      </c>
      <c r="APB1" s="74" t="s">
        <v>549</v>
      </c>
      <c r="APC1" s="74" t="s">
        <v>549</v>
      </c>
      <c r="APD1" s="74" t="s">
        <v>549</v>
      </c>
      <c r="APE1" s="74" t="s">
        <v>549</v>
      </c>
      <c r="APF1" s="74" t="s">
        <v>549</v>
      </c>
      <c r="APG1" s="74" t="s">
        <v>549</v>
      </c>
      <c r="APH1" s="74" t="s">
        <v>549</v>
      </c>
      <c r="API1" s="74" t="s">
        <v>549</v>
      </c>
      <c r="APJ1" s="74" t="s">
        <v>549</v>
      </c>
      <c r="APK1" s="74" t="s">
        <v>549</v>
      </c>
      <c r="APL1" s="74" t="s">
        <v>549</v>
      </c>
      <c r="APW1" s="24" t="s">
        <v>648</v>
      </c>
      <c r="AQD1" s="27"/>
      <c r="AQE1" s="24" t="s">
        <v>652</v>
      </c>
      <c r="AQL1" s="27"/>
      <c r="AQM1" s="24" t="s">
        <v>653</v>
      </c>
      <c r="AQT1" s="27"/>
      <c r="AQU1" s="57" t="s">
        <v>654</v>
      </c>
      <c r="AQV1" s="58" t="s">
        <v>655</v>
      </c>
      <c r="AQW1" s="57"/>
      <c r="AQX1" s="57"/>
      <c r="AQY1" s="57"/>
      <c r="AQZ1" s="57"/>
      <c r="ARA1" s="57"/>
      <c r="ARB1" s="27"/>
      <c r="ARC1" s="57" t="s">
        <v>656</v>
      </c>
      <c r="ARD1" s="58" t="s">
        <v>657</v>
      </c>
      <c r="ARE1" s="57"/>
      <c r="ARF1" s="57"/>
      <c r="ARG1" s="57"/>
      <c r="ARH1" s="57"/>
      <c r="ARI1" s="57"/>
      <c r="ARJ1" s="27"/>
    </row>
    <row r="2" spans="1:1154" ht="19" customHeight="1" collapsed="1" x14ac:dyDescent="0.1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9" t="s">
        <v>428</v>
      </c>
      <c r="K2" s="29" t="s">
        <v>425</v>
      </c>
      <c r="L2" s="29" t="s">
        <v>9</v>
      </c>
      <c r="M2" s="29" t="s">
        <v>10</v>
      </c>
      <c r="N2" s="29" t="s">
        <v>11</v>
      </c>
      <c r="O2" s="29" t="s">
        <v>12</v>
      </c>
      <c r="P2" s="29" t="s">
        <v>13</v>
      </c>
      <c r="Q2" s="29" t="s">
        <v>14</v>
      </c>
      <c r="R2" s="29" t="s">
        <v>15</v>
      </c>
      <c r="S2" s="29" t="s">
        <v>16</v>
      </c>
      <c r="T2" s="29" t="s">
        <v>17</v>
      </c>
      <c r="U2" s="29" t="s">
        <v>18</v>
      </c>
      <c r="V2" s="29" t="s">
        <v>480</v>
      </c>
      <c r="W2" s="29" t="s">
        <v>543</v>
      </c>
      <c r="X2" s="30" t="s">
        <v>580</v>
      </c>
      <c r="Y2" s="30" t="s">
        <v>578</v>
      </c>
      <c r="Z2" s="30" t="s">
        <v>579</v>
      </c>
      <c r="AA2" s="30" t="s">
        <v>556</v>
      </c>
      <c r="AB2" s="30" t="s">
        <v>557</v>
      </c>
      <c r="AC2" s="30" t="s">
        <v>558</v>
      </c>
      <c r="AD2" s="30" t="s">
        <v>559</v>
      </c>
      <c r="AE2" s="30" t="s">
        <v>560</v>
      </c>
      <c r="AF2" s="30" t="s">
        <v>561</v>
      </c>
      <c r="AG2" s="30" t="s">
        <v>562</v>
      </c>
      <c r="AH2" s="30" t="s">
        <v>551</v>
      </c>
      <c r="AI2" s="45" t="s">
        <v>552</v>
      </c>
      <c r="AJ2" s="45" t="s">
        <v>553</v>
      </c>
      <c r="AK2" s="45" t="s">
        <v>554</v>
      </c>
      <c r="AL2" s="45" t="s">
        <v>555</v>
      </c>
      <c r="AM2" s="45" t="s">
        <v>550</v>
      </c>
      <c r="AN2" s="45" t="s">
        <v>577</v>
      </c>
      <c r="AO2" s="45" t="s">
        <v>564</v>
      </c>
      <c r="AP2" s="30" t="s">
        <v>565</v>
      </c>
      <c r="AQ2" s="30" t="s">
        <v>566</v>
      </c>
      <c r="AR2" s="30" t="s">
        <v>567</v>
      </c>
      <c r="AS2" s="30" t="s">
        <v>568</v>
      </c>
      <c r="AT2" s="30" t="s">
        <v>569</v>
      </c>
      <c r="AU2" s="30" t="s">
        <v>570</v>
      </c>
      <c r="AV2" s="30" t="s">
        <v>571</v>
      </c>
      <c r="AW2" s="30" t="s">
        <v>572</v>
      </c>
      <c r="AX2" s="30" t="s">
        <v>573</v>
      </c>
      <c r="AY2" s="30" t="s">
        <v>574</v>
      </c>
      <c r="AZ2" s="30" t="s">
        <v>575</v>
      </c>
      <c r="BA2" s="30" t="s">
        <v>576</v>
      </c>
      <c r="BB2" s="31"/>
      <c r="BC2" s="30" t="s">
        <v>580</v>
      </c>
      <c r="BD2" s="30" t="s">
        <v>578</v>
      </c>
      <c r="BE2" s="30" t="s">
        <v>579</v>
      </c>
      <c r="BF2" s="30" t="s">
        <v>556</v>
      </c>
      <c r="BG2" s="30" t="s">
        <v>557</v>
      </c>
      <c r="BH2" s="30" t="s">
        <v>558</v>
      </c>
      <c r="BI2" s="30" t="s">
        <v>559</v>
      </c>
      <c r="BJ2" s="30" t="s">
        <v>560</v>
      </c>
      <c r="BK2" s="30" t="s">
        <v>561</v>
      </c>
      <c r="BL2" s="30" t="s">
        <v>562</v>
      </c>
      <c r="BM2" s="30" t="s">
        <v>551</v>
      </c>
      <c r="BN2" s="45" t="s">
        <v>552</v>
      </c>
      <c r="BO2" s="45" t="s">
        <v>553</v>
      </c>
      <c r="BP2" s="45" t="s">
        <v>554</v>
      </c>
      <c r="BQ2" s="45" t="s">
        <v>555</v>
      </c>
      <c r="BR2" s="45" t="s">
        <v>550</v>
      </c>
      <c r="BS2" s="45" t="s">
        <v>563</v>
      </c>
      <c r="BT2" s="45" t="s">
        <v>564</v>
      </c>
      <c r="BU2" s="30" t="s">
        <v>565</v>
      </c>
      <c r="BV2" s="30" t="s">
        <v>566</v>
      </c>
      <c r="BW2" s="30" t="s">
        <v>567</v>
      </c>
      <c r="BX2" s="30" t="s">
        <v>568</v>
      </c>
      <c r="BY2" s="30" t="s">
        <v>569</v>
      </c>
      <c r="BZ2" s="30" t="s">
        <v>570</v>
      </c>
      <c r="CA2" s="30" t="s">
        <v>571</v>
      </c>
      <c r="CB2" s="30" t="s">
        <v>572</v>
      </c>
      <c r="CC2" s="30" t="s">
        <v>573</v>
      </c>
      <c r="CD2" s="30" t="s">
        <v>574</v>
      </c>
      <c r="CE2" s="30" t="s">
        <v>575</v>
      </c>
      <c r="CF2" s="30" t="s">
        <v>576</v>
      </c>
      <c r="CG2" s="31"/>
      <c r="CH2" s="30" t="s">
        <v>580</v>
      </c>
      <c r="CI2" s="30" t="s">
        <v>578</v>
      </c>
      <c r="CJ2" s="30" t="s">
        <v>579</v>
      </c>
      <c r="CK2" s="30" t="s">
        <v>556</v>
      </c>
      <c r="CL2" s="30" t="s">
        <v>557</v>
      </c>
      <c r="CM2" s="30" t="s">
        <v>558</v>
      </c>
      <c r="CN2" s="30" t="s">
        <v>559</v>
      </c>
      <c r="CO2" s="30" t="s">
        <v>560</v>
      </c>
      <c r="CP2" s="30" t="s">
        <v>561</v>
      </c>
      <c r="CQ2" s="30" t="s">
        <v>562</v>
      </c>
      <c r="CR2" s="30" t="s">
        <v>551</v>
      </c>
      <c r="CS2" s="30" t="s">
        <v>552</v>
      </c>
      <c r="CT2" s="30" t="s">
        <v>553</v>
      </c>
      <c r="CU2" s="30" t="s">
        <v>554</v>
      </c>
      <c r="CV2" s="30" t="s">
        <v>555</v>
      </c>
      <c r="CW2" s="30" t="s">
        <v>550</v>
      </c>
      <c r="CX2" s="30" t="s">
        <v>563</v>
      </c>
      <c r="CY2" s="30" t="s">
        <v>564</v>
      </c>
      <c r="CZ2" s="30" t="s">
        <v>565</v>
      </c>
      <c r="DA2" s="30" t="s">
        <v>566</v>
      </c>
      <c r="DB2" s="30" t="s">
        <v>567</v>
      </c>
      <c r="DC2" s="30" t="s">
        <v>568</v>
      </c>
      <c r="DD2" s="30" t="s">
        <v>569</v>
      </c>
      <c r="DE2" s="30" t="s">
        <v>570</v>
      </c>
      <c r="DF2" s="30" t="s">
        <v>571</v>
      </c>
      <c r="DG2" s="30" t="s">
        <v>572</v>
      </c>
      <c r="DH2" s="30" t="s">
        <v>573</v>
      </c>
      <c r="DI2" s="30" t="s">
        <v>574</v>
      </c>
      <c r="DJ2" s="30" t="s">
        <v>575</v>
      </c>
      <c r="DK2" s="30" t="s">
        <v>576</v>
      </c>
      <c r="DL2" s="31"/>
      <c r="DM2" s="30" t="s">
        <v>580</v>
      </c>
      <c r="DN2" s="30" t="s">
        <v>578</v>
      </c>
      <c r="DO2" s="30" t="s">
        <v>579</v>
      </c>
      <c r="DP2" s="30" t="s">
        <v>556</v>
      </c>
      <c r="DQ2" s="30" t="s">
        <v>557</v>
      </c>
      <c r="DR2" s="30" t="s">
        <v>558</v>
      </c>
      <c r="DS2" s="30" t="s">
        <v>559</v>
      </c>
      <c r="DT2" s="30" t="s">
        <v>560</v>
      </c>
      <c r="DU2" s="30" t="s">
        <v>561</v>
      </c>
      <c r="DV2" s="30" t="s">
        <v>562</v>
      </c>
      <c r="DW2" s="30" t="s">
        <v>551</v>
      </c>
      <c r="DX2" s="30" t="s">
        <v>552</v>
      </c>
      <c r="DY2" s="30" t="s">
        <v>553</v>
      </c>
      <c r="DZ2" s="30" t="s">
        <v>554</v>
      </c>
      <c r="EA2" s="30" t="s">
        <v>555</v>
      </c>
      <c r="EB2" s="30" t="s">
        <v>550</v>
      </c>
      <c r="EC2" s="30" t="s">
        <v>563</v>
      </c>
      <c r="ED2" s="30" t="s">
        <v>564</v>
      </c>
      <c r="EE2" s="30" t="s">
        <v>565</v>
      </c>
      <c r="EF2" s="30" t="s">
        <v>566</v>
      </c>
      <c r="EG2" s="30" t="s">
        <v>567</v>
      </c>
      <c r="EH2" s="30" t="s">
        <v>568</v>
      </c>
      <c r="EI2" s="30" t="s">
        <v>569</v>
      </c>
      <c r="EJ2" s="30" t="s">
        <v>570</v>
      </c>
      <c r="EK2" s="30" t="s">
        <v>571</v>
      </c>
      <c r="EL2" s="30" t="s">
        <v>572</v>
      </c>
      <c r="EM2" s="30" t="s">
        <v>573</v>
      </c>
      <c r="EN2" s="30" t="s">
        <v>574</v>
      </c>
      <c r="EO2" s="30" t="s">
        <v>575</v>
      </c>
      <c r="EP2" s="30" t="s">
        <v>576</v>
      </c>
      <c r="EQ2" s="31"/>
      <c r="ER2" s="30" t="s">
        <v>580</v>
      </c>
      <c r="ES2" s="30" t="s">
        <v>578</v>
      </c>
      <c r="ET2" s="30" t="s">
        <v>579</v>
      </c>
      <c r="EU2" s="30" t="s">
        <v>556</v>
      </c>
      <c r="EV2" s="30" t="s">
        <v>557</v>
      </c>
      <c r="EW2" s="30" t="s">
        <v>558</v>
      </c>
      <c r="EX2" s="30" t="s">
        <v>559</v>
      </c>
      <c r="EY2" s="30" t="s">
        <v>560</v>
      </c>
      <c r="EZ2" s="30" t="s">
        <v>561</v>
      </c>
      <c r="FA2" s="30" t="s">
        <v>562</v>
      </c>
      <c r="FB2" s="30" t="s">
        <v>551</v>
      </c>
      <c r="FC2" s="30" t="s">
        <v>552</v>
      </c>
      <c r="FD2" s="30" t="s">
        <v>553</v>
      </c>
      <c r="FE2" s="30" t="s">
        <v>554</v>
      </c>
      <c r="FF2" s="30" t="s">
        <v>555</v>
      </c>
      <c r="FG2" s="30" t="s">
        <v>550</v>
      </c>
      <c r="FH2" s="30" t="s">
        <v>563</v>
      </c>
      <c r="FI2" s="30" t="s">
        <v>564</v>
      </c>
      <c r="FJ2" s="30" t="s">
        <v>565</v>
      </c>
      <c r="FK2" s="30" t="s">
        <v>566</v>
      </c>
      <c r="FL2" s="30" t="s">
        <v>567</v>
      </c>
      <c r="FM2" s="30" t="s">
        <v>568</v>
      </c>
      <c r="FN2" s="30" t="s">
        <v>569</v>
      </c>
      <c r="FO2" s="30" t="s">
        <v>570</v>
      </c>
      <c r="FP2" s="30" t="s">
        <v>571</v>
      </c>
      <c r="FQ2" s="30" t="s">
        <v>572</v>
      </c>
      <c r="FR2" s="30" t="s">
        <v>573</v>
      </c>
      <c r="FS2" s="30" t="s">
        <v>574</v>
      </c>
      <c r="FT2" s="30" t="s">
        <v>575</v>
      </c>
      <c r="FU2" s="30" t="s">
        <v>576</v>
      </c>
      <c r="FV2" s="31"/>
      <c r="FW2" s="30" t="s">
        <v>580</v>
      </c>
      <c r="FX2" s="30" t="s">
        <v>578</v>
      </c>
      <c r="FY2" s="30" t="s">
        <v>579</v>
      </c>
      <c r="FZ2" s="30" t="s">
        <v>556</v>
      </c>
      <c r="GA2" s="30" t="s">
        <v>557</v>
      </c>
      <c r="GB2" s="30" t="s">
        <v>558</v>
      </c>
      <c r="GC2" s="30" t="s">
        <v>559</v>
      </c>
      <c r="GD2" s="30" t="s">
        <v>560</v>
      </c>
      <c r="GE2" s="30" t="s">
        <v>561</v>
      </c>
      <c r="GF2" s="30" t="s">
        <v>562</v>
      </c>
      <c r="GG2" s="30" t="s">
        <v>551</v>
      </c>
      <c r="GH2" s="30" t="s">
        <v>552</v>
      </c>
      <c r="GI2" s="30" t="s">
        <v>553</v>
      </c>
      <c r="GJ2" s="30" t="s">
        <v>554</v>
      </c>
      <c r="GK2" s="30" t="s">
        <v>555</v>
      </c>
      <c r="GL2" s="30" t="s">
        <v>550</v>
      </c>
      <c r="GM2" s="30" t="s">
        <v>563</v>
      </c>
      <c r="GN2" s="30" t="s">
        <v>564</v>
      </c>
      <c r="GO2" s="30" t="s">
        <v>565</v>
      </c>
      <c r="GP2" s="30" t="s">
        <v>566</v>
      </c>
      <c r="GQ2" s="30" t="s">
        <v>567</v>
      </c>
      <c r="GR2" s="30" t="s">
        <v>568</v>
      </c>
      <c r="GS2" s="30" t="s">
        <v>569</v>
      </c>
      <c r="GT2" s="30" t="s">
        <v>570</v>
      </c>
      <c r="GU2" s="30" t="s">
        <v>571</v>
      </c>
      <c r="GV2" s="30" t="s">
        <v>572</v>
      </c>
      <c r="GW2" s="30" t="s">
        <v>573</v>
      </c>
      <c r="GX2" s="30" t="s">
        <v>574</v>
      </c>
      <c r="GY2" s="30" t="s">
        <v>575</v>
      </c>
      <c r="GZ2" s="30" t="s">
        <v>576</v>
      </c>
      <c r="HA2" s="31"/>
      <c r="HB2" s="30" t="s">
        <v>580</v>
      </c>
      <c r="HC2" s="30" t="s">
        <v>578</v>
      </c>
      <c r="HD2" s="30" t="s">
        <v>579</v>
      </c>
      <c r="HE2" s="30" t="s">
        <v>556</v>
      </c>
      <c r="HF2" s="30" t="s">
        <v>557</v>
      </c>
      <c r="HG2" s="30" t="s">
        <v>558</v>
      </c>
      <c r="HH2" s="30" t="s">
        <v>559</v>
      </c>
      <c r="HI2" s="30" t="s">
        <v>560</v>
      </c>
      <c r="HJ2" s="30" t="s">
        <v>561</v>
      </c>
      <c r="HK2" s="30" t="s">
        <v>562</v>
      </c>
      <c r="HL2" s="30" t="s">
        <v>551</v>
      </c>
      <c r="HM2" s="30" t="s">
        <v>552</v>
      </c>
      <c r="HN2" s="30" t="s">
        <v>553</v>
      </c>
      <c r="HO2" s="30" t="s">
        <v>554</v>
      </c>
      <c r="HP2" s="30" t="s">
        <v>555</v>
      </c>
      <c r="HQ2" s="30" t="s">
        <v>550</v>
      </c>
      <c r="HR2" s="30" t="s">
        <v>563</v>
      </c>
      <c r="HS2" s="30" t="s">
        <v>564</v>
      </c>
      <c r="HT2" s="30" t="s">
        <v>565</v>
      </c>
      <c r="HU2" s="30" t="s">
        <v>566</v>
      </c>
      <c r="HV2" s="30" t="s">
        <v>567</v>
      </c>
      <c r="HW2" s="30" t="s">
        <v>568</v>
      </c>
      <c r="HX2" s="30" t="s">
        <v>569</v>
      </c>
      <c r="HY2" s="30" t="s">
        <v>570</v>
      </c>
      <c r="HZ2" s="30" t="s">
        <v>571</v>
      </c>
      <c r="IA2" s="30" t="s">
        <v>572</v>
      </c>
      <c r="IB2" s="30" t="s">
        <v>573</v>
      </c>
      <c r="IC2" s="30" t="s">
        <v>574</v>
      </c>
      <c r="ID2" s="30" t="s">
        <v>575</v>
      </c>
      <c r="IE2" s="30" t="s">
        <v>576</v>
      </c>
      <c r="IF2" s="31"/>
      <c r="IG2" s="30" t="s">
        <v>580</v>
      </c>
      <c r="IH2" s="30" t="s">
        <v>578</v>
      </c>
      <c r="II2" s="30" t="s">
        <v>579</v>
      </c>
      <c r="IJ2" s="30" t="s">
        <v>556</v>
      </c>
      <c r="IK2" s="30" t="s">
        <v>557</v>
      </c>
      <c r="IL2" s="30" t="s">
        <v>558</v>
      </c>
      <c r="IM2" s="30" t="s">
        <v>559</v>
      </c>
      <c r="IN2" s="30" t="s">
        <v>560</v>
      </c>
      <c r="IO2" s="30" t="s">
        <v>561</v>
      </c>
      <c r="IP2" s="30" t="s">
        <v>562</v>
      </c>
      <c r="IQ2" s="30" t="s">
        <v>551</v>
      </c>
      <c r="IR2" s="30" t="s">
        <v>552</v>
      </c>
      <c r="IS2" s="30" t="s">
        <v>553</v>
      </c>
      <c r="IT2" s="30" t="s">
        <v>554</v>
      </c>
      <c r="IU2" s="30" t="s">
        <v>555</v>
      </c>
      <c r="IV2" s="30" t="s">
        <v>550</v>
      </c>
      <c r="IW2" s="30" t="s">
        <v>563</v>
      </c>
      <c r="IX2" s="30" t="s">
        <v>564</v>
      </c>
      <c r="IY2" s="30" t="s">
        <v>565</v>
      </c>
      <c r="IZ2" s="30" t="s">
        <v>566</v>
      </c>
      <c r="JA2" s="30" t="s">
        <v>567</v>
      </c>
      <c r="JB2" s="30" t="s">
        <v>568</v>
      </c>
      <c r="JC2" s="30" t="s">
        <v>569</v>
      </c>
      <c r="JD2" s="30" t="s">
        <v>570</v>
      </c>
      <c r="JE2" s="30" t="s">
        <v>571</v>
      </c>
      <c r="JF2" s="30" t="s">
        <v>572</v>
      </c>
      <c r="JG2" s="30" t="s">
        <v>573</v>
      </c>
      <c r="JH2" s="30" t="s">
        <v>574</v>
      </c>
      <c r="JI2" s="30" t="s">
        <v>575</v>
      </c>
      <c r="JJ2" s="30" t="s">
        <v>576</v>
      </c>
      <c r="JK2" s="31"/>
      <c r="JL2" s="30" t="s">
        <v>580</v>
      </c>
      <c r="JM2" s="30" t="s">
        <v>578</v>
      </c>
      <c r="JN2" s="30" t="s">
        <v>579</v>
      </c>
      <c r="JO2" s="30" t="s">
        <v>556</v>
      </c>
      <c r="JP2" s="30" t="s">
        <v>557</v>
      </c>
      <c r="JQ2" s="30" t="s">
        <v>558</v>
      </c>
      <c r="JR2" s="30" t="s">
        <v>559</v>
      </c>
      <c r="JS2" s="30" t="s">
        <v>560</v>
      </c>
      <c r="JT2" s="30" t="s">
        <v>561</v>
      </c>
      <c r="JU2" s="30" t="s">
        <v>562</v>
      </c>
      <c r="JV2" s="30" t="s">
        <v>551</v>
      </c>
      <c r="JW2" s="30" t="s">
        <v>552</v>
      </c>
      <c r="JX2" s="30" t="s">
        <v>553</v>
      </c>
      <c r="JY2" s="30" t="s">
        <v>554</v>
      </c>
      <c r="JZ2" s="30" t="s">
        <v>555</v>
      </c>
      <c r="KA2" s="30" t="s">
        <v>550</v>
      </c>
      <c r="KB2" s="30" t="s">
        <v>563</v>
      </c>
      <c r="KC2" s="30" t="s">
        <v>564</v>
      </c>
      <c r="KD2" s="30" t="s">
        <v>565</v>
      </c>
      <c r="KE2" s="30" t="s">
        <v>566</v>
      </c>
      <c r="KF2" s="30" t="s">
        <v>567</v>
      </c>
      <c r="KG2" s="30" t="s">
        <v>568</v>
      </c>
      <c r="KH2" s="30" t="s">
        <v>569</v>
      </c>
      <c r="KI2" s="30" t="s">
        <v>570</v>
      </c>
      <c r="KJ2" s="30" t="s">
        <v>571</v>
      </c>
      <c r="KK2" s="30" t="s">
        <v>572</v>
      </c>
      <c r="KL2" s="30" t="s">
        <v>573</v>
      </c>
      <c r="KM2" s="30" t="s">
        <v>574</v>
      </c>
      <c r="KN2" s="30" t="s">
        <v>575</v>
      </c>
      <c r="KO2" s="30" t="s">
        <v>576</v>
      </c>
      <c r="KP2" s="31"/>
      <c r="KQ2" s="30" t="s">
        <v>580</v>
      </c>
      <c r="KR2" s="30" t="s">
        <v>578</v>
      </c>
      <c r="KS2" s="30" t="s">
        <v>579</v>
      </c>
      <c r="KT2" s="30" t="s">
        <v>556</v>
      </c>
      <c r="KU2" s="30" t="s">
        <v>557</v>
      </c>
      <c r="KV2" s="30" t="s">
        <v>558</v>
      </c>
      <c r="KW2" s="30" t="s">
        <v>559</v>
      </c>
      <c r="KX2" s="30" t="s">
        <v>560</v>
      </c>
      <c r="KY2" s="30" t="s">
        <v>561</v>
      </c>
      <c r="KZ2" s="30" t="s">
        <v>562</v>
      </c>
      <c r="LA2" s="30" t="s">
        <v>551</v>
      </c>
      <c r="LB2" s="30" t="s">
        <v>552</v>
      </c>
      <c r="LC2" s="30" t="s">
        <v>553</v>
      </c>
      <c r="LD2" s="30" t="s">
        <v>554</v>
      </c>
      <c r="LE2" s="30" t="s">
        <v>555</v>
      </c>
      <c r="LF2" s="30" t="s">
        <v>550</v>
      </c>
      <c r="LG2" s="30" t="s">
        <v>563</v>
      </c>
      <c r="LH2" s="30" t="s">
        <v>564</v>
      </c>
      <c r="LI2" s="30" t="s">
        <v>565</v>
      </c>
      <c r="LJ2" s="30" t="s">
        <v>566</v>
      </c>
      <c r="LK2" s="30" t="s">
        <v>567</v>
      </c>
      <c r="LL2" s="30" t="s">
        <v>568</v>
      </c>
      <c r="LM2" s="30" t="s">
        <v>569</v>
      </c>
      <c r="LN2" s="30" t="s">
        <v>570</v>
      </c>
      <c r="LO2" s="30" t="s">
        <v>571</v>
      </c>
      <c r="LP2" s="30" t="s">
        <v>572</v>
      </c>
      <c r="LQ2" s="30" t="s">
        <v>573</v>
      </c>
      <c r="LR2" s="30" t="s">
        <v>574</v>
      </c>
      <c r="LS2" s="30" t="s">
        <v>575</v>
      </c>
      <c r="LT2" s="30" t="s">
        <v>576</v>
      </c>
      <c r="LU2" s="31"/>
      <c r="LV2" s="30" t="s">
        <v>580</v>
      </c>
      <c r="LW2" s="30" t="s">
        <v>578</v>
      </c>
      <c r="LX2" s="30" t="s">
        <v>579</v>
      </c>
      <c r="LY2" s="30" t="s">
        <v>556</v>
      </c>
      <c r="LZ2" s="30" t="s">
        <v>557</v>
      </c>
      <c r="MA2" s="30" t="s">
        <v>558</v>
      </c>
      <c r="MB2" s="30" t="s">
        <v>559</v>
      </c>
      <c r="MC2" s="30" t="s">
        <v>560</v>
      </c>
      <c r="MD2" s="30" t="s">
        <v>561</v>
      </c>
      <c r="ME2" s="30" t="s">
        <v>562</v>
      </c>
      <c r="MF2" s="30" t="s">
        <v>551</v>
      </c>
      <c r="MG2" s="41" t="s">
        <v>643</v>
      </c>
      <c r="MH2" s="41" t="s">
        <v>644</v>
      </c>
      <c r="MI2" s="41" t="s">
        <v>645</v>
      </c>
      <c r="MJ2" s="41" t="s">
        <v>576</v>
      </c>
      <c r="MK2" s="41" t="s">
        <v>575</v>
      </c>
      <c r="ML2" s="41" t="s">
        <v>574</v>
      </c>
      <c r="MM2" s="41" t="s">
        <v>573</v>
      </c>
      <c r="MN2" s="41" t="s">
        <v>572</v>
      </c>
      <c r="MO2" s="41" t="s">
        <v>571</v>
      </c>
      <c r="MP2" s="41" t="s">
        <v>570</v>
      </c>
      <c r="MQ2" s="41" t="s">
        <v>569</v>
      </c>
      <c r="MR2" s="44" t="s">
        <v>568</v>
      </c>
      <c r="MS2" s="44" t="s">
        <v>567</v>
      </c>
      <c r="MT2" s="44" t="s">
        <v>566</v>
      </c>
      <c r="MU2" s="44" t="s">
        <v>565</v>
      </c>
      <c r="MV2" s="44" t="s">
        <v>564</v>
      </c>
      <c r="MW2" s="44" t="s">
        <v>563</v>
      </c>
      <c r="MX2" s="44" t="s">
        <v>564</v>
      </c>
      <c r="MY2" s="41" t="s">
        <v>565</v>
      </c>
      <c r="MZ2" s="41" t="s">
        <v>566</v>
      </c>
      <c r="NA2" s="41" t="s">
        <v>567</v>
      </c>
      <c r="NB2" s="41" t="s">
        <v>568</v>
      </c>
      <c r="NC2" s="41" t="s">
        <v>569</v>
      </c>
      <c r="ND2" s="41" t="s">
        <v>570</v>
      </c>
      <c r="NE2" s="41" t="s">
        <v>571</v>
      </c>
      <c r="NF2" s="41" t="s">
        <v>572</v>
      </c>
      <c r="NG2" s="41" t="s">
        <v>573</v>
      </c>
      <c r="NH2" s="41" t="s">
        <v>574</v>
      </c>
      <c r="NI2" s="41" t="s">
        <v>575</v>
      </c>
      <c r="NJ2" s="41" t="s">
        <v>576</v>
      </c>
      <c r="NK2" s="42"/>
      <c r="NL2" s="30" t="s">
        <v>643</v>
      </c>
      <c r="NM2" s="30" t="s">
        <v>644</v>
      </c>
      <c r="NN2" s="30" t="s">
        <v>645</v>
      </c>
      <c r="NO2" s="30" t="s">
        <v>576</v>
      </c>
      <c r="NP2" s="30" t="s">
        <v>575</v>
      </c>
      <c r="NQ2" s="30" t="s">
        <v>574</v>
      </c>
      <c r="NR2" s="30" t="s">
        <v>573</v>
      </c>
      <c r="NS2" s="30" t="s">
        <v>572</v>
      </c>
      <c r="NT2" s="30" t="s">
        <v>571</v>
      </c>
      <c r="NU2" s="30" t="s">
        <v>570</v>
      </c>
      <c r="NV2" s="30" t="s">
        <v>569</v>
      </c>
      <c r="NW2" s="45" t="s">
        <v>568</v>
      </c>
      <c r="NX2" s="45" t="s">
        <v>567</v>
      </c>
      <c r="NY2" s="45" t="s">
        <v>566</v>
      </c>
      <c r="NZ2" s="45" t="s">
        <v>565</v>
      </c>
      <c r="OA2" s="45" t="s">
        <v>564</v>
      </c>
      <c r="OB2" s="46" t="s">
        <v>563</v>
      </c>
      <c r="OC2" s="45" t="s">
        <v>564</v>
      </c>
      <c r="OD2" s="30" t="s">
        <v>565</v>
      </c>
      <c r="OE2" s="30" t="s">
        <v>566</v>
      </c>
      <c r="OF2" s="30" t="s">
        <v>567</v>
      </c>
      <c r="OG2" s="30" t="s">
        <v>568</v>
      </c>
      <c r="OH2" s="30" t="s">
        <v>569</v>
      </c>
      <c r="OI2" s="30" t="s">
        <v>570</v>
      </c>
      <c r="OJ2" s="30" t="s">
        <v>571</v>
      </c>
      <c r="OK2" s="30" t="s">
        <v>572</v>
      </c>
      <c r="OL2" s="30" t="s">
        <v>573</v>
      </c>
      <c r="OM2" s="30" t="s">
        <v>574</v>
      </c>
      <c r="ON2" s="30" t="s">
        <v>575</v>
      </c>
      <c r="OO2" s="30" t="s">
        <v>576</v>
      </c>
      <c r="OP2" s="31"/>
      <c r="OQ2" s="30" t="s">
        <v>552</v>
      </c>
      <c r="OR2" s="30" t="s">
        <v>553</v>
      </c>
      <c r="OS2" s="30" t="s">
        <v>554</v>
      </c>
      <c r="OT2" s="30" t="s">
        <v>555</v>
      </c>
      <c r="OU2" s="30" t="s">
        <v>550</v>
      </c>
      <c r="OV2" s="30" t="s">
        <v>563</v>
      </c>
      <c r="OW2" s="30" t="s">
        <v>564</v>
      </c>
      <c r="OX2" s="30" t="s">
        <v>565</v>
      </c>
      <c r="OY2" s="30" t="s">
        <v>566</v>
      </c>
      <c r="OZ2" s="30" t="s">
        <v>567</v>
      </c>
      <c r="PA2" s="30" t="s">
        <v>568</v>
      </c>
      <c r="PB2" s="30" t="s">
        <v>569</v>
      </c>
      <c r="PC2" s="30" t="s">
        <v>570</v>
      </c>
      <c r="PD2" s="30" t="s">
        <v>571</v>
      </c>
      <c r="PE2" s="30" t="s">
        <v>572</v>
      </c>
      <c r="PF2" s="30" t="s">
        <v>573</v>
      </c>
      <c r="PG2" s="30" t="s">
        <v>574</v>
      </c>
      <c r="PH2" s="30" t="s">
        <v>575</v>
      </c>
      <c r="PI2" s="30" t="s">
        <v>576</v>
      </c>
      <c r="PJ2" s="31"/>
      <c r="PK2" s="30" t="s">
        <v>580</v>
      </c>
      <c r="PL2" s="30" t="s">
        <v>578</v>
      </c>
      <c r="PM2" s="30" t="s">
        <v>579</v>
      </c>
      <c r="PN2" s="30" t="s">
        <v>556</v>
      </c>
      <c r="PO2" s="30" t="s">
        <v>557</v>
      </c>
      <c r="PP2" s="30" t="s">
        <v>558</v>
      </c>
      <c r="PQ2" s="30" t="s">
        <v>559</v>
      </c>
      <c r="PR2" s="30" t="s">
        <v>560</v>
      </c>
      <c r="PS2" s="30" t="s">
        <v>561</v>
      </c>
      <c r="PT2" s="30" t="s">
        <v>562</v>
      </c>
      <c r="PU2" s="30" t="s">
        <v>551</v>
      </c>
      <c r="PV2" s="30" t="s">
        <v>552</v>
      </c>
      <c r="PW2" s="30" t="s">
        <v>553</v>
      </c>
      <c r="PX2" s="30" t="s">
        <v>554</v>
      </c>
      <c r="PY2" s="30" t="s">
        <v>555</v>
      </c>
      <c r="PZ2" s="30" t="s">
        <v>550</v>
      </c>
      <c r="QA2" s="30" t="s">
        <v>563</v>
      </c>
      <c r="QB2" s="30" t="s">
        <v>564</v>
      </c>
      <c r="QC2" s="30" t="s">
        <v>565</v>
      </c>
      <c r="QD2" s="30" t="s">
        <v>566</v>
      </c>
      <c r="QE2" s="30" t="s">
        <v>567</v>
      </c>
      <c r="QF2" s="30" t="s">
        <v>568</v>
      </c>
      <c r="QG2" s="30" t="s">
        <v>569</v>
      </c>
      <c r="QH2" s="30" t="s">
        <v>570</v>
      </c>
      <c r="QI2" s="30" t="s">
        <v>571</v>
      </c>
      <c r="QJ2" s="30" t="s">
        <v>572</v>
      </c>
      <c r="QK2" s="30" t="s">
        <v>573</v>
      </c>
      <c r="QL2" s="30" t="s">
        <v>574</v>
      </c>
      <c r="QM2" s="30" t="s">
        <v>575</v>
      </c>
      <c r="QN2" s="30" t="s">
        <v>576</v>
      </c>
      <c r="QO2" s="31"/>
      <c r="QP2" s="30" t="s">
        <v>580</v>
      </c>
      <c r="QQ2" s="30" t="s">
        <v>578</v>
      </c>
      <c r="QR2" s="30" t="s">
        <v>579</v>
      </c>
      <c r="QS2" s="30" t="s">
        <v>556</v>
      </c>
      <c r="QT2" s="30" t="s">
        <v>557</v>
      </c>
      <c r="QU2" s="30" t="s">
        <v>558</v>
      </c>
      <c r="QV2" s="30" t="s">
        <v>559</v>
      </c>
      <c r="QW2" s="30" t="s">
        <v>560</v>
      </c>
      <c r="QX2" s="30" t="s">
        <v>561</v>
      </c>
      <c r="QY2" s="30" t="s">
        <v>562</v>
      </c>
      <c r="QZ2" s="30" t="s">
        <v>551</v>
      </c>
      <c r="RA2" s="30" t="s">
        <v>552</v>
      </c>
      <c r="RB2" s="30" t="s">
        <v>553</v>
      </c>
      <c r="RC2" s="30" t="s">
        <v>554</v>
      </c>
      <c r="RD2" s="30" t="s">
        <v>555</v>
      </c>
      <c r="RE2" s="30" t="s">
        <v>550</v>
      </c>
      <c r="RF2" s="30" t="s">
        <v>563</v>
      </c>
      <c r="RG2" s="30" t="s">
        <v>564</v>
      </c>
      <c r="RH2" s="30" t="s">
        <v>565</v>
      </c>
      <c r="RI2" s="30" t="s">
        <v>566</v>
      </c>
      <c r="RJ2" s="30" t="s">
        <v>567</v>
      </c>
      <c r="RK2" s="30" t="s">
        <v>568</v>
      </c>
      <c r="RL2" s="30" t="s">
        <v>569</v>
      </c>
      <c r="RM2" s="30" t="s">
        <v>570</v>
      </c>
      <c r="RN2" s="30" t="s">
        <v>571</v>
      </c>
      <c r="RO2" s="30" t="s">
        <v>572</v>
      </c>
      <c r="RP2" s="30" t="s">
        <v>573</v>
      </c>
      <c r="RQ2" s="30" t="s">
        <v>574</v>
      </c>
      <c r="RR2" s="30" t="s">
        <v>575</v>
      </c>
      <c r="RS2" s="30" t="s">
        <v>576</v>
      </c>
      <c r="RT2" s="31"/>
      <c r="RU2" s="30" t="s">
        <v>580</v>
      </c>
      <c r="RV2" s="30" t="s">
        <v>578</v>
      </c>
      <c r="RW2" s="30" t="s">
        <v>579</v>
      </c>
      <c r="RX2" s="30" t="s">
        <v>556</v>
      </c>
      <c r="RY2" s="30" t="s">
        <v>557</v>
      </c>
      <c r="RZ2" s="30" t="s">
        <v>558</v>
      </c>
      <c r="SA2" s="30" t="s">
        <v>559</v>
      </c>
      <c r="SB2" s="30" t="s">
        <v>560</v>
      </c>
      <c r="SC2" s="30" t="s">
        <v>561</v>
      </c>
      <c r="SD2" s="30" t="s">
        <v>562</v>
      </c>
      <c r="SE2" s="30" t="s">
        <v>551</v>
      </c>
      <c r="SF2" s="30" t="s">
        <v>552</v>
      </c>
      <c r="SG2" s="30" t="s">
        <v>553</v>
      </c>
      <c r="SH2" s="30" t="s">
        <v>554</v>
      </c>
      <c r="SI2" s="30" t="s">
        <v>555</v>
      </c>
      <c r="SJ2" s="30" t="s">
        <v>550</v>
      </c>
      <c r="SK2" s="30" t="s">
        <v>563</v>
      </c>
      <c r="SL2" s="30" t="s">
        <v>564</v>
      </c>
      <c r="SM2" s="30" t="s">
        <v>565</v>
      </c>
      <c r="SN2" s="30" t="s">
        <v>566</v>
      </c>
      <c r="SO2" s="30" t="s">
        <v>567</v>
      </c>
      <c r="SP2" s="30" t="s">
        <v>568</v>
      </c>
      <c r="SQ2" s="30" t="s">
        <v>569</v>
      </c>
      <c r="SR2" s="30" t="s">
        <v>570</v>
      </c>
      <c r="SS2" s="30" t="s">
        <v>571</v>
      </c>
      <c r="ST2" s="30" t="s">
        <v>572</v>
      </c>
      <c r="SU2" s="30" t="s">
        <v>573</v>
      </c>
      <c r="SV2" s="30" t="s">
        <v>574</v>
      </c>
      <c r="SW2" s="30" t="s">
        <v>575</v>
      </c>
      <c r="SX2" s="30" t="s">
        <v>576</v>
      </c>
      <c r="SY2" s="31"/>
      <c r="SZ2" s="30" t="s">
        <v>580</v>
      </c>
      <c r="TA2" s="30" t="s">
        <v>578</v>
      </c>
      <c r="TB2" s="30" t="s">
        <v>579</v>
      </c>
      <c r="TC2" s="30" t="s">
        <v>556</v>
      </c>
      <c r="TD2" s="30" t="s">
        <v>557</v>
      </c>
      <c r="TE2" s="30" t="s">
        <v>558</v>
      </c>
      <c r="TF2" s="30" t="s">
        <v>559</v>
      </c>
      <c r="TG2" s="30" t="s">
        <v>560</v>
      </c>
      <c r="TH2" s="30" t="s">
        <v>561</v>
      </c>
      <c r="TI2" s="30" t="s">
        <v>562</v>
      </c>
      <c r="TJ2" s="30" t="s">
        <v>551</v>
      </c>
      <c r="TK2" s="30" t="s">
        <v>552</v>
      </c>
      <c r="TL2" s="30" t="s">
        <v>553</v>
      </c>
      <c r="TM2" s="30" t="s">
        <v>554</v>
      </c>
      <c r="TN2" s="30" t="s">
        <v>555</v>
      </c>
      <c r="TO2" s="30" t="s">
        <v>550</v>
      </c>
      <c r="TP2" s="30" t="s">
        <v>563</v>
      </c>
      <c r="TQ2" s="30" t="s">
        <v>564</v>
      </c>
      <c r="TR2" s="30" t="s">
        <v>565</v>
      </c>
      <c r="TS2" s="30" t="s">
        <v>566</v>
      </c>
      <c r="TT2" s="30" t="s">
        <v>567</v>
      </c>
      <c r="TU2" s="30" t="s">
        <v>568</v>
      </c>
      <c r="TV2" s="30" t="s">
        <v>569</v>
      </c>
      <c r="TW2" s="30" t="s">
        <v>570</v>
      </c>
      <c r="TX2" s="30" t="s">
        <v>571</v>
      </c>
      <c r="TY2" s="30" t="s">
        <v>572</v>
      </c>
      <c r="TZ2" s="30" t="s">
        <v>573</v>
      </c>
      <c r="UA2" s="30" t="s">
        <v>574</v>
      </c>
      <c r="UB2" s="30" t="s">
        <v>575</v>
      </c>
      <c r="UC2" s="30" t="s">
        <v>576</v>
      </c>
      <c r="UD2" s="31"/>
      <c r="UE2" s="30" t="s">
        <v>580</v>
      </c>
      <c r="UF2" s="30" t="s">
        <v>578</v>
      </c>
      <c r="UG2" s="30" t="s">
        <v>579</v>
      </c>
      <c r="UH2" s="30" t="s">
        <v>556</v>
      </c>
      <c r="UI2" s="30" t="s">
        <v>557</v>
      </c>
      <c r="UJ2" s="30" t="s">
        <v>558</v>
      </c>
      <c r="UK2" s="30" t="s">
        <v>559</v>
      </c>
      <c r="UL2" s="30" t="s">
        <v>560</v>
      </c>
      <c r="UM2" s="30" t="s">
        <v>561</v>
      </c>
      <c r="UN2" s="30" t="s">
        <v>562</v>
      </c>
      <c r="UO2" s="30" t="s">
        <v>551</v>
      </c>
      <c r="UP2" s="30" t="s">
        <v>552</v>
      </c>
      <c r="UQ2" s="30" t="s">
        <v>553</v>
      </c>
      <c r="UR2" s="30" t="s">
        <v>554</v>
      </c>
      <c r="US2" s="30" t="s">
        <v>555</v>
      </c>
      <c r="UT2" s="30" t="s">
        <v>550</v>
      </c>
      <c r="UU2" s="30" t="s">
        <v>563</v>
      </c>
      <c r="UV2" s="30" t="s">
        <v>564</v>
      </c>
      <c r="UW2" s="31"/>
      <c r="UX2" s="30" t="s">
        <v>580</v>
      </c>
      <c r="UY2" s="30" t="s">
        <v>578</v>
      </c>
      <c r="UZ2" s="30" t="s">
        <v>579</v>
      </c>
      <c r="VA2" s="30" t="s">
        <v>556</v>
      </c>
      <c r="VB2" s="30" t="s">
        <v>557</v>
      </c>
      <c r="VC2" s="30" t="s">
        <v>558</v>
      </c>
      <c r="VD2" s="30" t="s">
        <v>559</v>
      </c>
      <c r="VE2" s="30" t="s">
        <v>560</v>
      </c>
      <c r="VF2" s="30" t="s">
        <v>561</v>
      </c>
      <c r="VG2" s="30" t="s">
        <v>562</v>
      </c>
      <c r="VH2" s="30" t="s">
        <v>551</v>
      </c>
      <c r="VI2" s="30" t="s">
        <v>552</v>
      </c>
      <c r="VJ2" s="30" t="s">
        <v>553</v>
      </c>
      <c r="VK2" s="30" t="s">
        <v>554</v>
      </c>
      <c r="VL2" s="30" t="s">
        <v>555</v>
      </c>
      <c r="VM2" s="30" t="s">
        <v>550</v>
      </c>
      <c r="VN2" s="30" t="s">
        <v>563</v>
      </c>
      <c r="VO2" s="30" t="s">
        <v>564</v>
      </c>
      <c r="VP2" s="31"/>
      <c r="VQ2" s="30" t="s">
        <v>580</v>
      </c>
      <c r="VR2" s="30" t="s">
        <v>578</v>
      </c>
      <c r="VS2" s="30" t="s">
        <v>579</v>
      </c>
      <c r="VT2" s="30" t="s">
        <v>556</v>
      </c>
      <c r="VU2" s="30" t="s">
        <v>557</v>
      </c>
      <c r="VV2" s="30" t="s">
        <v>558</v>
      </c>
      <c r="VW2" s="30" t="s">
        <v>559</v>
      </c>
      <c r="VX2" s="30" t="s">
        <v>560</v>
      </c>
      <c r="VY2" s="30" t="s">
        <v>561</v>
      </c>
      <c r="VZ2" s="30" t="s">
        <v>562</v>
      </c>
      <c r="WA2" s="30" t="s">
        <v>551</v>
      </c>
      <c r="WB2" s="50" t="s">
        <v>552</v>
      </c>
      <c r="WC2" s="50" t="s">
        <v>553</v>
      </c>
      <c r="WD2" s="50" t="s">
        <v>554</v>
      </c>
      <c r="WE2" s="50" t="s">
        <v>555</v>
      </c>
      <c r="WF2" s="50" t="s">
        <v>550</v>
      </c>
      <c r="WG2" s="50" t="s">
        <v>563</v>
      </c>
      <c r="WH2" s="50" t="s">
        <v>564</v>
      </c>
      <c r="WI2" s="51"/>
      <c r="WJ2" s="30" t="s">
        <v>580</v>
      </c>
      <c r="WK2" s="30" t="s">
        <v>578</v>
      </c>
      <c r="WL2" s="30" t="s">
        <v>579</v>
      </c>
      <c r="WM2" s="30" t="s">
        <v>556</v>
      </c>
      <c r="WN2" s="30" t="s">
        <v>557</v>
      </c>
      <c r="WO2" s="30" t="s">
        <v>558</v>
      </c>
      <c r="WP2" s="30" t="s">
        <v>559</v>
      </c>
      <c r="WQ2" s="30" t="s">
        <v>560</v>
      </c>
      <c r="WR2" s="30" t="s">
        <v>561</v>
      </c>
      <c r="WS2" s="30" t="s">
        <v>562</v>
      </c>
      <c r="WT2" s="30" t="s">
        <v>551</v>
      </c>
      <c r="WU2" s="30" t="s">
        <v>552</v>
      </c>
      <c r="WV2" s="30" t="s">
        <v>553</v>
      </c>
      <c r="WW2" s="30" t="s">
        <v>554</v>
      </c>
      <c r="WX2" s="30" t="s">
        <v>555</v>
      </c>
      <c r="WY2" s="30" t="s">
        <v>550</v>
      </c>
      <c r="WZ2" s="30" t="s">
        <v>563</v>
      </c>
      <c r="XA2" s="30" t="s">
        <v>564</v>
      </c>
      <c r="XB2" s="31"/>
      <c r="XC2" s="30" t="s">
        <v>580</v>
      </c>
      <c r="XD2" s="30" t="s">
        <v>578</v>
      </c>
      <c r="XE2" s="30" t="s">
        <v>579</v>
      </c>
      <c r="XF2" s="30" t="s">
        <v>556</v>
      </c>
      <c r="XG2" s="30" t="s">
        <v>557</v>
      </c>
      <c r="XH2" s="30" t="s">
        <v>558</v>
      </c>
      <c r="XI2" s="30" t="s">
        <v>559</v>
      </c>
      <c r="XJ2" s="30" t="s">
        <v>560</v>
      </c>
      <c r="XK2" s="30" t="s">
        <v>561</v>
      </c>
      <c r="XL2" s="30" t="s">
        <v>562</v>
      </c>
      <c r="XM2" s="30" t="s">
        <v>551</v>
      </c>
      <c r="XN2" s="30" t="s">
        <v>552</v>
      </c>
      <c r="XO2" s="30" t="s">
        <v>553</v>
      </c>
      <c r="XP2" s="30" t="s">
        <v>554</v>
      </c>
      <c r="XQ2" s="30" t="s">
        <v>555</v>
      </c>
      <c r="XR2" s="30" t="s">
        <v>550</v>
      </c>
      <c r="XS2" s="30" t="s">
        <v>563</v>
      </c>
      <c r="XT2" s="30" t="s">
        <v>564</v>
      </c>
      <c r="XU2" s="31"/>
      <c r="XV2" s="30" t="s">
        <v>552</v>
      </c>
      <c r="XW2" s="30" t="s">
        <v>553</v>
      </c>
      <c r="XX2" s="30" t="s">
        <v>554</v>
      </c>
      <c r="XY2" s="30" t="s">
        <v>555</v>
      </c>
      <c r="XZ2" s="30" t="s">
        <v>550</v>
      </c>
      <c r="YA2" s="32" t="s">
        <v>563</v>
      </c>
      <c r="YB2" s="30" t="s">
        <v>564</v>
      </c>
      <c r="YC2" s="31"/>
      <c r="YD2" s="30" t="s">
        <v>580</v>
      </c>
      <c r="YE2" s="30" t="s">
        <v>578</v>
      </c>
      <c r="YF2" s="30" t="s">
        <v>579</v>
      </c>
      <c r="YG2" s="30" t="s">
        <v>556</v>
      </c>
      <c r="YH2" s="30" t="s">
        <v>557</v>
      </c>
      <c r="YI2" s="30" t="s">
        <v>558</v>
      </c>
      <c r="YJ2" s="30" t="s">
        <v>559</v>
      </c>
      <c r="YK2" s="30" t="s">
        <v>560</v>
      </c>
      <c r="YL2" s="30" t="s">
        <v>561</v>
      </c>
      <c r="YM2" s="30" t="s">
        <v>562</v>
      </c>
      <c r="YN2" s="30" t="s">
        <v>551</v>
      </c>
      <c r="YO2" s="30" t="s">
        <v>552</v>
      </c>
      <c r="YP2" s="30" t="s">
        <v>553</v>
      </c>
      <c r="YQ2" s="30" t="s">
        <v>554</v>
      </c>
      <c r="YR2" s="30" t="s">
        <v>555</v>
      </c>
      <c r="YS2" s="30" t="s">
        <v>550</v>
      </c>
      <c r="YT2" s="30" t="s">
        <v>563</v>
      </c>
      <c r="YU2" s="30" t="s">
        <v>564</v>
      </c>
      <c r="YV2" s="30" t="s">
        <v>565</v>
      </c>
      <c r="YW2" s="30" t="s">
        <v>566</v>
      </c>
      <c r="YX2" s="30" t="s">
        <v>567</v>
      </c>
      <c r="YY2" s="30" t="s">
        <v>568</v>
      </c>
      <c r="YZ2" s="30" t="s">
        <v>569</v>
      </c>
      <c r="ZA2" s="30" t="s">
        <v>570</v>
      </c>
      <c r="ZB2" s="30" t="s">
        <v>571</v>
      </c>
      <c r="ZC2" s="30" t="s">
        <v>572</v>
      </c>
      <c r="ZD2" s="30" t="s">
        <v>573</v>
      </c>
      <c r="ZE2" s="30" t="s">
        <v>574</v>
      </c>
      <c r="ZF2" s="30" t="s">
        <v>575</v>
      </c>
      <c r="ZG2" s="30" t="s">
        <v>576</v>
      </c>
      <c r="ZH2" s="31"/>
      <c r="ZI2" s="30" t="s">
        <v>580</v>
      </c>
      <c r="ZJ2" s="30" t="s">
        <v>578</v>
      </c>
      <c r="ZK2" s="30" t="s">
        <v>579</v>
      </c>
      <c r="ZL2" s="30" t="s">
        <v>556</v>
      </c>
      <c r="ZM2" s="30" t="s">
        <v>557</v>
      </c>
      <c r="ZN2" s="30" t="s">
        <v>558</v>
      </c>
      <c r="ZO2" s="30" t="s">
        <v>559</v>
      </c>
      <c r="ZP2" s="30" t="s">
        <v>560</v>
      </c>
      <c r="ZQ2" s="30" t="s">
        <v>561</v>
      </c>
      <c r="ZR2" s="30" t="s">
        <v>562</v>
      </c>
      <c r="ZS2" s="30" t="s">
        <v>551</v>
      </c>
      <c r="ZT2" s="30" t="s">
        <v>552</v>
      </c>
      <c r="ZU2" s="30" t="s">
        <v>553</v>
      </c>
      <c r="ZV2" s="30" t="s">
        <v>554</v>
      </c>
      <c r="ZW2" s="30" t="s">
        <v>555</v>
      </c>
      <c r="ZX2" s="30" t="s">
        <v>550</v>
      </c>
      <c r="ZY2" s="30" t="s">
        <v>563</v>
      </c>
      <c r="ZZ2" s="30" t="s">
        <v>564</v>
      </c>
      <c r="AAA2" s="30" t="s">
        <v>565</v>
      </c>
      <c r="AAB2" s="30" t="s">
        <v>566</v>
      </c>
      <c r="AAC2" s="30" t="s">
        <v>567</v>
      </c>
      <c r="AAD2" s="30" t="s">
        <v>568</v>
      </c>
      <c r="AAE2" s="30" t="s">
        <v>569</v>
      </c>
      <c r="AAF2" s="30" t="s">
        <v>570</v>
      </c>
      <c r="AAG2" s="30" t="s">
        <v>571</v>
      </c>
      <c r="AAH2" s="30" t="s">
        <v>572</v>
      </c>
      <c r="AAI2" s="30" t="s">
        <v>573</v>
      </c>
      <c r="AAJ2" s="30" t="s">
        <v>574</v>
      </c>
      <c r="AAK2" s="30" t="s">
        <v>575</v>
      </c>
      <c r="AAL2" s="30" t="s">
        <v>576</v>
      </c>
      <c r="AAM2" s="31"/>
      <c r="AAN2" s="30" t="s">
        <v>580</v>
      </c>
      <c r="AAO2" s="30" t="s">
        <v>578</v>
      </c>
      <c r="AAP2" s="30" t="s">
        <v>579</v>
      </c>
      <c r="AAQ2" s="30" t="s">
        <v>556</v>
      </c>
      <c r="AAR2" s="30" t="s">
        <v>557</v>
      </c>
      <c r="AAS2" s="30" t="s">
        <v>558</v>
      </c>
      <c r="AAT2" s="30" t="s">
        <v>559</v>
      </c>
      <c r="AAU2" s="30" t="s">
        <v>560</v>
      </c>
      <c r="AAV2" s="30" t="s">
        <v>561</v>
      </c>
      <c r="AAW2" s="30" t="s">
        <v>562</v>
      </c>
      <c r="AAX2" s="30" t="s">
        <v>551</v>
      </c>
      <c r="AAY2" s="30" t="s">
        <v>552</v>
      </c>
      <c r="AAZ2" s="30" t="s">
        <v>553</v>
      </c>
      <c r="ABA2" s="30" t="s">
        <v>554</v>
      </c>
      <c r="ABB2" s="30" t="s">
        <v>555</v>
      </c>
      <c r="ABC2" s="30" t="s">
        <v>550</v>
      </c>
      <c r="ABD2" s="30" t="s">
        <v>563</v>
      </c>
      <c r="ABE2" s="30" t="s">
        <v>564</v>
      </c>
      <c r="ABF2" s="30" t="s">
        <v>565</v>
      </c>
      <c r="ABG2" s="30" t="s">
        <v>566</v>
      </c>
      <c r="ABH2" s="30" t="s">
        <v>567</v>
      </c>
      <c r="ABI2" s="30" t="s">
        <v>568</v>
      </c>
      <c r="ABJ2" s="30" t="s">
        <v>569</v>
      </c>
      <c r="ABK2" s="30" t="s">
        <v>570</v>
      </c>
      <c r="ABL2" s="30" t="s">
        <v>571</v>
      </c>
      <c r="ABM2" s="30" t="s">
        <v>572</v>
      </c>
      <c r="ABN2" s="30" t="s">
        <v>573</v>
      </c>
      <c r="ABO2" s="30" t="s">
        <v>574</v>
      </c>
      <c r="ABP2" s="30" t="s">
        <v>575</v>
      </c>
      <c r="ABQ2" s="30" t="s">
        <v>576</v>
      </c>
      <c r="ABR2" s="31"/>
      <c r="ABS2" s="30" t="s">
        <v>580</v>
      </c>
      <c r="ABT2" s="30" t="s">
        <v>578</v>
      </c>
      <c r="ABU2" s="30" t="s">
        <v>579</v>
      </c>
      <c r="ABV2" s="30" t="s">
        <v>556</v>
      </c>
      <c r="ABW2" s="30" t="s">
        <v>557</v>
      </c>
      <c r="ABX2" s="30" t="s">
        <v>558</v>
      </c>
      <c r="ABY2" s="30" t="s">
        <v>559</v>
      </c>
      <c r="ABZ2" s="30" t="s">
        <v>560</v>
      </c>
      <c r="ACA2" s="30" t="s">
        <v>561</v>
      </c>
      <c r="ACB2" s="30" t="s">
        <v>562</v>
      </c>
      <c r="ACC2" s="30" t="s">
        <v>551</v>
      </c>
      <c r="ACD2" s="30" t="s">
        <v>552</v>
      </c>
      <c r="ACE2" s="30" t="s">
        <v>553</v>
      </c>
      <c r="ACF2" s="30" t="s">
        <v>554</v>
      </c>
      <c r="ACG2" s="30" t="s">
        <v>555</v>
      </c>
      <c r="ACH2" s="30" t="s">
        <v>550</v>
      </c>
      <c r="ACI2" s="30" t="s">
        <v>563</v>
      </c>
      <c r="ACJ2" s="30" t="s">
        <v>564</v>
      </c>
      <c r="ACK2" s="31"/>
      <c r="ACL2" s="30" t="s">
        <v>580</v>
      </c>
      <c r="ACM2" s="30" t="s">
        <v>578</v>
      </c>
      <c r="ACN2" s="30" t="s">
        <v>579</v>
      </c>
      <c r="ACO2" s="30" t="s">
        <v>556</v>
      </c>
      <c r="ACP2" s="30" t="s">
        <v>557</v>
      </c>
      <c r="ACQ2" s="30" t="s">
        <v>558</v>
      </c>
      <c r="ACR2" s="30" t="s">
        <v>559</v>
      </c>
      <c r="ACS2" s="30" t="s">
        <v>560</v>
      </c>
      <c r="ACT2" s="30" t="s">
        <v>561</v>
      </c>
      <c r="ACU2" s="30" t="s">
        <v>562</v>
      </c>
      <c r="ACV2" s="30" t="s">
        <v>551</v>
      </c>
      <c r="ACW2" s="30" t="s">
        <v>552</v>
      </c>
      <c r="ACX2" s="30" t="s">
        <v>553</v>
      </c>
      <c r="ACY2" s="30" t="s">
        <v>554</v>
      </c>
      <c r="ACZ2" s="30" t="s">
        <v>555</v>
      </c>
      <c r="ADA2" s="30" t="s">
        <v>550</v>
      </c>
      <c r="ADB2" s="30" t="s">
        <v>563</v>
      </c>
      <c r="ADC2" s="30" t="s">
        <v>564</v>
      </c>
      <c r="ADD2" s="31"/>
      <c r="ADE2" s="30" t="s">
        <v>580</v>
      </c>
      <c r="ADF2" s="30" t="s">
        <v>578</v>
      </c>
      <c r="ADG2" s="30" t="s">
        <v>579</v>
      </c>
      <c r="ADH2" s="30" t="s">
        <v>556</v>
      </c>
      <c r="ADI2" s="30" t="s">
        <v>557</v>
      </c>
      <c r="ADJ2" s="30" t="s">
        <v>558</v>
      </c>
      <c r="ADK2" s="30" t="s">
        <v>559</v>
      </c>
      <c r="ADL2" s="30" t="s">
        <v>560</v>
      </c>
      <c r="ADM2" s="30" t="s">
        <v>561</v>
      </c>
      <c r="ADN2" s="30" t="s">
        <v>562</v>
      </c>
      <c r="ADO2" s="30" t="s">
        <v>551</v>
      </c>
      <c r="ADP2" s="50" t="s">
        <v>552</v>
      </c>
      <c r="ADQ2" s="50" t="s">
        <v>553</v>
      </c>
      <c r="ADR2" s="50" t="s">
        <v>554</v>
      </c>
      <c r="ADS2" s="50" t="s">
        <v>555</v>
      </c>
      <c r="ADT2" s="50" t="s">
        <v>550</v>
      </c>
      <c r="ADU2" s="50" t="s">
        <v>563</v>
      </c>
      <c r="ADV2" s="50" t="s">
        <v>564</v>
      </c>
      <c r="ADW2" s="51"/>
      <c r="ADX2" s="30" t="s">
        <v>580</v>
      </c>
      <c r="ADY2" s="30" t="s">
        <v>578</v>
      </c>
      <c r="ADZ2" s="30" t="s">
        <v>579</v>
      </c>
      <c r="AEA2" s="30" t="s">
        <v>556</v>
      </c>
      <c r="AEB2" s="30" t="s">
        <v>557</v>
      </c>
      <c r="AEC2" s="30" t="s">
        <v>558</v>
      </c>
      <c r="AED2" s="30" t="s">
        <v>559</v>
      </c>
      <c r="AEE2" s="30" t="s">
        <v>560</v>
      </c>
      <c r="AEF2" s="30" t="s">
        <v>561</v>
      </c>
      <c r="AEG2" s="30" t="s">
        <v>562</v>
      </c>
      <c r="AEH2" s="30" t="s">
        <v>551</v>
      </c>
      <c r="AEI2" s="30" t="s">
        <v>552</v>
      </c>
      <c r="AEJ2" s="30" t="s">
        <v>553</v>
      </c>
      <c r="AEK2" s="30" t="s">
        <v>554</v>
      </c>
      <c r="AEL2" s="30" t="s">
        <v>555</v>
      </c>
      <c r="AEM2" s="30" t="s">
        <v>550</v>
      </c>
      <c r="AEN2" s="30" t="s">
        <v>563</v>
      </c>
      <c r="AEO2" s="30" t="s">
        <v>564</v>
      </c>
      <c r="AEP2" s="31"/>
      <c r="AEQ2" s="30" t="s">
        <v>580</v>
      </c>
      <c r="AER2" s="30" t="s">
        <v>578</v>
      </c>
      <c r="AES2" s="30" t="s">
        <v>579</v>
      </c>
      <c r="AET2" s="30" t="s">
        <v>556</v>
      </c>
      <c r="AEU2" s="30" t="s">
        <v>557</v>
      </c>
      <c r="AEV2" s="30" t="s">
        <v>558</v>
      </c>
      <c r="AEW2" s="30" t="s">
        <v>559</v>
      </c>
      <c r="AEX2" s="30" t="s">
        <v>560</v>
      </c>
      <c r="AEY2" s="30" t="s">
        <v>561</v>
      </c>
      <c r="AEZ2" s="30" t="s">
        <v>562</v>
      </c>
      <c r="AFA2" s="30" t="s">
        <v>551</v>
      </c>
      <c r="AFB2" s="30" t="s">
        <v>552</v>
      </c>
      <c r="AFC2" s="30" t="s">
        <v>553</v>
      </c>
      <c r="AFD2" s="30" t="s">
        <v>554</v>
      </c>
      <c r="AFE2" s="30" t="s">
        <v>555</v>
      </c>
      <c r="AFF2" s="30" t="s">
        <v>550</v>
      </c>
      <c r="AFG2" s="30" t="s">
        <v>563</v>
      </c>
      <c r="AFH2" s="30" t="s">
        <v>564</v>
      </c>
      <c r="AFI2" s="31"/>
      <c r="AFJ2" s="30" t="s">
        <v>661</v>
      </c>
      <c r="AFK2" s="30" t="s">
        <v>662</v>
      </c>
      <c r="AFL2" s="30" t="s">
        <v>663</v>
      </c>
      <c r="AFM2" s="30" t="s">
        <v>664</v>
      </c>
      <c r="AFN2" s="30" t="s">
        <v>665</v>
      </c>
      <c r="AFO2" s="32" t="s">
        <v>666</v>
      </c>
      <c r="AFP2" s="30" t="s">
        <v>667</v>
      </c>
      <c r="AFQ2" s="31"/>
      <c r="AFR2" s="30" t="s">
        <v>668</v>
      </c>
      <c r="AFS2" s="30" t="s">
        <v>669</v>
      </c>
      <c r="AFT2" s="30" t="s">
        <v>670</v>
      </c>
      <c r="AFU2" s="30" t="s">
        <v>671</v>
      </c>
      <c r="AFV2" s="30" t="s">
        <v>672</v>
      </c>
      <c r="AFW2" s="32" t="s">
        <v>673</v>
      </c>
      <c r="AFX2" s="30" t="s">
        <v>674</v>
      </c>
      <c r="AFY2" s="31"/>
      <c r="AFZ2" s="30" t="s">
        <v>552</v>
      </c>
      <c r="AGA2" s="30" t="s">
        <v>553</v>
      </c>
      <c r="AGB2" s="30" t="s">
        <v>554</v>
      </c>
      <c r="AGC2" s="30" t="s">
        <v>555</v>
      </c>
      <c r="AGD2" s="30" t="s">
        <v>550</v>
      </c>
      <c r="AGE2" s="33" t="s">
        <v>563</v>
      </c>
      <c r="AGF2" s="30" t="s">
        <v>564</v>
      </c>
      <c r="AGG2" s="31"/>
      <c r="AGH2" s="30" t="s">
        <v>675</v>
      </c>
      <c r="AGI2" s="30" t="s">
        <v>676</v>
      </c>
      <c r="AGJ2" s="30" t="s">
        <v>677</v>
      </c>
      <c r="AGK2" s="30" t="s">
        <v>678</v>
      </c>
      <c r="AGL2" s="30" t="s">
        <v>679</v>
      </c>
      <c r="AGM2" s="32" t="s">
        <v>680</v>
      </c>
      <c r="AGN2" s="30" t="s">
        <v>681</v>
      </c>
      <c r="AGO2" s="31"/>
      <c r="AGP2" s="30" t="s">
        <v>682</v>
      </c>
      <c r="AGQ2" s="30" t="s">
        <v>683</v>
      </c>
      <c r="AGR2" s="30" t="s">
        <v>684</v>
      </c>
      <c r="AGS2" s="30" t="s">
        <v>685</v>
      </c>
      <c r="AGT2" s="30" t="s">
        <v>686</v>
      </c>
      <c r="AGU2" s="32" t="s">
        <v>687</v>
      </c>
      <c r="AGV2" s="30" t="s">
        <v>688</v>
      </c>
      <c r="AGW2" s="31"/>
      <c r="AGX2" s="30" t="s">
        <v>689</v>
      </c>
      <c r="AGY2" s="30" t="s">
        <v>690</v>
      </c>
      <c r="AGZ2" s="30" t="s">
        <v>691</v>
      </c>
      <c r="AHA2" s="30" t="s">
        <v>692</v>
      </c>
      <c r="AHB2" s="30" t="s">
        <v>693</v>
      </c>
      <c r="AHC2" s="32" t="s">
        <v>694</v>
      </c>
      <c r="AHD2" s="30" t="s">
        <v>695</v>
      </c>
      <c r="AHE2" s="31"/>
      <c r="AHF2" s="30" t="s">
        <v>696</v>
      </c>
      <c r="AHG2" s="30" t="s">
        <v>697</v>
      </c>
      <c r="AHH2" s="30" t="s">
        <v>698</v>
      </c>
      <c r="AHI2" s="30" t="s">
        <v>699</v>
      </c>
      <c r="AHJ2" s="30" t="s">
        <v>700</v>
      </c>
      <c r="AHK2" s="32" t="s">
        <v>701</v>
      </c>
      <c r="AHL2" s="30" t="s">
        <v>702</v>
      </c>
      <c r="AHM2" s="31"/>
      <c r="AHN2" s="30" t="s">
        <v>703</v>
      </c>
      <c r="AHO2" s="30" t="s">
        <v>704</v>
      </c>
      <c r="AHP2" s="30" t="s">
        <v>705</v>
      </c>
      <c r="AHQ2" s="30" t="s">
        <v>706</v>
      </c>
      <c r="AHR2" s="30" t="s">
        <v>707</v>
      </c>
      <c r="AHS2" s="32" t="s">
        <v>708</v>
      </c>
      <c r="AHT2" s="30" t="s">
        <v>709</v>
      </c>
      <c r="AHU2" s="31"/>
      <c r="AHV2" s="30" t="s">
        <v>710</v>
      </c>
      <c r="AHW2" s="30" t="s">
        <v>711</v>
      </c>
      <c r="AHX2" s="30" t="s">
        <v>712</v>
      </c>
      <c r="AHY2" s="30" t="s">
        <v>713</v>
      </c>
      <c r="AHZ2" s="30" t="s">
        <v>714</v>
      </c>
      <c r="AIA2" s="32" t="s">
        <v>715</v>
      </c>
      <c r="AIB2" s="30" t="s">
        <v>716</v>
      </c>
      <c r="AIC2" s="31"/>
      <c r="AID2" s="30" t="s">
        <v>552</v>
      </c>
      <c r="AIE2" s="30" t="s">
        <v>553</v>
      </c>
      <c r="AIF2" s="30" t="s">
        <v>554</v>
      </c>
      <c r="AIG2" s="30" t="s">
        <v>555</v>
      </c>
      <c r="AIH2" s="30" t="s">
        <v>550</v>
      </c>
      <c r="AII2" s="32" t="s">
        <v>563</v>
      </c>
      <c r="AIJ2" s="30" t="s">
        <v>564</v>
      </c>
      <c r="AIK2" s="31"/>
      <c r="AIL2" s="30" t="s">
        <v>717</v>
      </c>
      <c r="AIM2" s="30" t="s">
        <v>718</v>
      </c>
      <c r="AIN2" s="30" t="s">
        <v>719</v>
      </c>
      <c r="AIO2" s="30" t="s">
        <v>720</v>
      </c>
      <c r="AIP2" s="30" t="s">
        <v>721</v>
      </c>
      <c r="AIQ2" s="32" t="s">
        <v>722</v>
      </c>
      <c r="AIR2" s="30" t="s">
        <v>723</v>
      </c>
      <c r="AIS2" s="31"/>
      <c r="AIT2" s="30" t="s">
        <v>724</v>
      </c>
      <c r="AIU2" s="30" t="s">
        <v>725</v>
      </c>
      <c r="AIV2" s="30" t="s">
        <v>726</v>
      </c>
      <c r="AIW2" s="30" t="s">
        <v>727</v>
      </c>
      <c r="AIX2" s="30" t="s">
        <v>728</v>
      </c>
      <c r="AIY2" s="32" t="s">
        <v>729</v>
      </c>
      <c r="AIZ2" s="30" t="s">
        <v>730</v>
      </c>
      <c r="AJA2" s="31"/>
      <c r="AJB2" s="30" t="s">
        <v>731</v>
      </c>
      <c r="AJC2" s="30" t="s">
        <v>732</v>
      </c>
      <c r="AJD2" s="30" t="s">
        <v>733</v>
      </c>
      <c r="AJE2" s="30" t="s">
        <v>734</v>
      </c>
      <c r="AJF2" s="30" t="s">
        <v>735</v>
      </c>
      <c r="AJG2" s="32" t="s">
        <v>736</v>
      </c>
      <c r="AJH2" s="30" t="s">
        <v>737</v>
      </c>
      <c r="AJI2" s="31"/>
      <c r="AJJ2" s="30" t="s">
        <v>552</v>
      </c>
      <c r="AJK2" s="30" t="s">
        <v>553</v>
      </c>
      <c r="AJL2" s="30" t="s">
        <v>554</v>
      </c>
      <c r="AJM2" s="30" t="s">
        <v>555</v>
      </c>
      <c r="AJN2" s="30" t="s">
        <v>550</v>
      </c>
      <c r="AJO2" s="32" t="s">
        <v>563</v>
      </c>
      <c r="AJP2" s="30" t="s">
        <v>564</v>
      </c>
      <c r="AJQ2" s="31"/>
      <c r="AJR2" s="30" t="s">
        <v>643</v>
      </c>
      <c r="AJS2" s="30" t="s">
        <v>644</v>
      </c>
      <c r="AJT2" s="30" t="s">
        <v>645</v>
      </c>
      <c r="AJU2" s="30" t="s">
        <v>576</v>
      </c>
      <c r="AJV2" s="30" t="s">
        <v>575</v>
      </c>
      <c r="AJW2" s="30" t="s">
        <v>574</v>
      </c>
      <c r="AJX2" s="30" t="s">
        <v>573</v>
      </c>
      <c r="AJY2" s="30" t="s">
        <v>572</v>
      </c>
      <c r="AJZ2" s="30" t="s">
        <v>571</v>
      </c>
      <c r="AKA2" s="30" t="s">
        <v>570</v>
      </c>
      <c r="AKB2" s="30" t="s">
        <v>569</v>
      </c>
      <c r="AKC2" s="30" t="s">
        <v>738</v>
      </c>
      <c r="AKD2" s="30" t="s">
        <v>739</v>
      </c>
      <c r="AKE2" s="30" t="s">
        <v>740</v>
      </c>
      <c r="AKF2" s="30" t="s">
        <v>741</v>
      </c>
      <c r="AKG2" s="30" t="s">
        <v>742</v>
      </c>
      <c r="AKH2" s="33" t="s">
        <v>743</v>
      </c>
      <c r="AKI2" s="30" t="s">
        <v>744</v>
      </c>
      <c r="AKJ2" s="31"/>
      <c r="AKK2" s="30" t="s">
        <v>745</v>
      </c>
      <c r="AKL2" s="30" t="s">
        <v>746</v>
      </c>
      <c r="AKM2" s="30" t="s">
        <v>747</v>
      </c>
      <c r="AKN2" s="30" t="s">
        <v>748</v>
      </c>
      <c r="AKO2" s="30" t="s">
        <v>749</v>
      </c>
      <c r="AKP2" s="32" t="s">
        <v>750</v>
      </c>
      <c r="AKQ2" s="30" t="s">
        <v>751</v>
      </c>
      <c r="AKR2" s="31"/>
      <c r="AKS2" s="30" t="s">
        <v>752</v>
      </c>
      <c r="AKT2" s="30" t="s">
        <v>753</v>
      </c>
      <c r="AKU2" s="30" t="s">
        <v>754</v>
      </c>
      <c r="AKV2" s="30" t="s">
        <v>755</v>
      </c>
      <c r="AKW2" s="30" t="s">
        <v>756</v>
      </c>
      <c r="AKX2" s="32" t="s">
        <v>757</v>
      </c>
      <c r="AKY2" s="30" t="s">
        <v>758</v>
      </c>
      <c r="AKZ2" s="31"/>
      <c r="ALA2" s="30" t="s">
        <v>759</v>
      </c>
      <c r="ALB2" s="30" t="s">
        <v>760</v>
      </c>
      <c r="ALC2" s="30" t="s">
        <v>761</v>
      </c>
      <c r="ALD2" s="30" t="s">
        <v>762</v>
      </c>
      <c r="ALE2" s="30" t="s">
        <v>763</v>
      </c>
      <c r="ALF2" s="32" t="s">
        <v>764</v>
      </c>
      <c r="ALG2" s="30" t="s">
        <v>765</v>
      </c>
      <c r="ALH2" s="31"/>
      <c r="ALI2" s="30" t="s">
        <v>766</v>
      </c>
      <c r="ALJ2" s="30" t="s">
        <v>767</v>
      </c>
      <c r="ALK2" s="30" t="s">
        <v>768</v>
      </c>
      <c r="ALL2" s="30" t="s">
        <v>769</v>
      </c>
      <c r="ALM2" s="30" t="s">
        <v>770</v>
      </c>
      <c r="ALN2" s="33" t="s">
        <v>771</v>
      </c>
      <c r="ALO2" s="30" t="s">
        <v>772</v>
      </c>
      <c r="ALP2" s="31"/>
      <c r="ALQ2" s="30" t="s">
        <v>552</v>
      </c>
      <c r="ALR2" s="30" t="s">
        <v>553</v>
      </c>
      <c r="ALS2" s="30" t="s">
        <v>554</v>
      </c>
      <c r="ALT2" s="30" t="s">
        <v>555</v>
      </c>
      <c r="ALU2" s="30" t="s">
        <v>550</v>
      </c>
      <c r="ALV2" s="33" t="s">
        <v>563</v>
      </c>
      <c r="ALW2" s="30" t="s">
        <v>564</v>
      </c>
      <c r="ALX2" s="31"/>
      <c r="ALY2" s="30" t="s">
        <v>552</v>
      </c>
      <c r="ALZ2" s="30" t="s">
        <v>553</v>
      </c>
      <c r="AMA2" s="30" t="s">
        <v>554</v>
      </c>
      <c r="AMB2" s="30" t="s">
        <v>555</v>
      </c>
      <c r="AMC2" s="30" t="s">
        <v>550</v>
      </c>
      <c r="AMD2" s="33" t="s">
        <v>563</v>
      </c>
      <c r="AME2" s="30" t="s">
        <v>564</v>
      </c>
      <c r="AMF2" s="31"/>
      <c r="AMG2" s="30" t="s">
        <v>552</v>
      </c>
      <c r="AMH2" s="30" t="s">
        <v>553</v>
      </c>
      <c r="AMI2" s="30" t="s">
        <v>554</v>
      </c>
      <c r="AMJ2" s="30" t="s">
        <v>555</v>
      </c>
      <c r="AMK2" s="30" t="s">
        <v>550</v>
      </c>
      <c r="AML2" s="30" t="s">
        <v>634</v>
      </c>
      <c r="AMM2" s="30" t="s">
        <v>550</v>
      </c>
      <c r="AMN2" s="30" t="s">
        <v>555</v>
      </c>
      <c r="AMO2" s="30" t="s">
        <v>554</v>
      </c>
      <c r="AMP2" s="30" t="s">
        <v>553</v>
      </c>
      <c r="AMQ2" s="30" t="s">
        <v>552</v>
      </c>
      <c r="AMR2" s="30" t="s">
        <v>553</v>
      </c>
      <c r="AMS2" s="30" t="s">
        <v>554</v>
      </c>
      <c r="AMT2" s="30" t="s">
        <v>555</v>
      </c>
      <c r="AMU2" s="30" t="s">
        <v>550</v>
      </c>
      <c r="AMV2" s="32" t="s">
        <v>563</v>
      </c>
      <c r="AMW2" s="30" t="s">
        <v>564</v>
      </c>
      <c r="AMX2" s="30" t="s">
        <v>565</v>
      </c>
      <c r="AMY2" s="30" t="s">
        <v>566</v>
      </c>
      <c r="AMZ2" s="30" t="s">
        <v>567</v>
      </c>
      <c r="ANA2" s="30" t="s">
        <v>568</v>
      </c>
      <c r="ANB2" s="30" t="s">
        <v>569</v>
      </c>
      <c r="ANC2" s="30" t="s">
        <v>570</v>
      </c>
      <c r="AND2" s="30" t="s">
        <v>571</v>
      </c>
      <c r="ANE2" s="30" t="s">
        <v>572</v>
      </c>
      <c r="ANF2" s="30" t="s">
        <v>573</v>
      </c>
      <c r="ANG2" s="30" t="s">
        <v>574</v>
      </c>
      <c r="ANH2" s="31"/>
      <c r="ANI2" s="30" t="s">
        <v>552</v>
      </c>
      <c r="ANJ2" s="30" t="s">
        <v>553</v>
      </c>
      <c r="ANK2" s="30" t="s">
        <v>554</v>
      </c>
      <c r="ANL2" s="30" t="s">
        <v>555</v>
      </c>
      <c r="ANM2" s="30" t="s">
        <v>550</v>
      </c>
      <c r="ANN2" s="33" t="s">
        <v>563</v>
      </c>
      <c r="ANO2" s="30" t="s">
        <v>564</v>
      </c>
      <c r="ANP2" s="31"/>
      <c r="ANQ2" s="30" t="s">
        <v>552</v>
      </c>
      <c r="ANR2" s="30" t="s">
        <v>553</v>
      </c>
      <c r="ANS2" s="30" t="s">
        <v>554</v>
      </c>
      <c r="ANT2" s="30" t="s">
        <v>555</v>
      </c>
      <c r="ANU2" s="30" t="s">
        <v>550</v>
      </c>
      <c r="ANV2" s="30" t="s">
        <v>634</v>
      </c>
      <c r="ANW2" s="30" t="s">
        <v>550</v>
      </c>
      <c r="ANX2" s="30" t="s">
        <v>555</v>
      </c>
      <c r="ANY2" s="30" t="s">
        <v>554</v>
      </c>
      <c r="ANZ2" s="30" t="s">
        <v>553</v>
      </c>
      <c r="AOA2" s="30" t="s">
        <v>552</v>
      </c>
      <c r="AOB2" s="30" t="s">
        <v>553</v>
      </c>
      <c r="AOC2" s="30" t="s">
        <v>554</v>
      </c>
      <c r="AOD2" s="30" t="s">
        <v>555</v>
      </c>
      <c r="AOE2" s="30" t="s">
        <v>550</v>
      </c>
      <c r="AOF2" s="33" t="s">
        <v>563</v>
      </c>
      <c r="AOG2" s="30" t="s">
        <v>564</v>
      </c>
      <c r="AOH2" s="30" t="s">
        <v>565</v>
      </c>
      <c r="AOI2" s="30" t="s">
        <v>566</v>
      </c>
      <c r="AOJ2" s="30" t="s">
        <v>567</v>
      </c>
      <c r="AOK2" s="30" t="s">
        <v>568</v>
      </c>
      <c r="AOL2" s="30" t="s">
        <v>569</v>
      </c>
      <c r="AOM2" s="30" t="s">
        <v>570</v>
      </c>
      <c r="AON2" s="30" t="s">
        <v>571</v>
      </c>
      <c r="AOO2" s="30" t="s">
        <v>572</v>
      </c>
      <c r="AOP2" s="30" t="s">
        <v>573</v>
      </c>
      <c r="AOQ2" s="30" t="s">
        <v>574</v>
      </c>
      <c r="AOR2" s="31"/>
      <c r="AOS2" s="30" t="s">
        <v>643</v>
      </c>
      <c r="AOT2" s="30" t="s">
        <v>644</v>
      </c>
      <c r="AOU2" s="30" t="s">
        <v>645</v>
      </c>
      <c r="AOV2" s="30" t="s">
        <v>576</v>
      </c>
      <c r="AOW2" s="30" t="s">
        <v>575</v>
      </c>
      <c r="AOX2" s="30" t="s">
        <v>574</v>
      </c>
      <c r="AOY2" s="30" t="s">
        <v>573</v>
      </c>
      <c r="AOZ2" s="30" t="s">
        <v>572</v>
      </c>
      <c r="APA2" s="30" t="s">
        <v>571</v>
      </c>
      <c r="APB2" s="30" t="s">
        <v>570</v>
      </c>
      <c r="APC2" s="30" t="s">
        <v>569</v>
      </c>
      <c r="APD2" s="30" t="s">
        <v>568</v>
      </c>
      <c r="APE2" s="30" t="s">
        <v>567</v>
      </c>
      <c r="APF2" s="30" t="s">
        <v>566</v>
      </c>
      <c r="APG2" s="30" t="s">
        <v>565</v>
      </c>
      <c r="APH2" s="30" t="s">
        <v>564</v>
      </c>
      <c r="API2" s="33" t="s">
        <v>563</v>
      </c>
      <c r="APJ2" s="30" t="s">
        <v>564</v>
      </c>
      <c r="APK2" s="30" t="s">
        <v>565</v>
      </c>
      <c r="APL2" s="30" t="s">
        <v>566</v>
      </c>
      <c r="APM2" s="30" t="s">
        <v>567</v>
      </c>
      <c r="APN2" s="30" t="s">
        <v>568</v>
      </c>
      <c r="APO2" s="30" t="s">
        <v>569</v>
      </c>
      <c r="APP2" s="30" t="s">
        <v>570</v>
      </c>
      <c r="APQ2" s="30" t="s">
        <v>571</v>
      </c>
      <c r="APR2" s="30" t="s">
        <v>572</v>
      </c>
      <c r="APS2" s="30" t="s">
        <v>573</v>
      </c>
      <c r="APT2" s="30" t="s">
        <v>574</v>
      </c>
      <c r="APU2" s="30" t="s">
        <v>575</v>
      </c>
      <c r="APV2" s="30" t="s">
        <v>576</v>
      </c>
      <c r="APW2" s="30" t="s">
        <v>552</v>
      </c>
      <c r="APX2" s="30" t="s">
        <v>553</v>
      </c>
      <c r="APY2" s="30" t="s">
        <v>554</v>
      </c>
      <c r="APZ2" s="30" t="s">
        <v>555</v>
      </c>
      <c r="AQA2" s="30" t="s">
        <v>550</v>
      </c>
      <c r="AQB2" s="33" t="s">
        <v>563</v>
      </c>
      <c r="AQC2" s="30" t="s">
        <v>564</v>
      </c>
      <c r="AQD2" s="31"/>
      <c r="AQE2" s="30" t="s">
        <v>552</v>
      </c>
      <c r="AQF2" s="30" t="s">
        <v>553</v>
      </c>
      <c r="AQG2" s="30" t="s">
        <v>554</v>
      </c>
      <c r="AQH2" s="30" t="s">
        <v>555</v>
      </c>
      <c r="AQI2" s="30" t="s">
        <v>550</v>
      </c>
      <c r="AQJ2" s="33" t="s">
        <v>563</v>
      </c>
      <c r="AQK2" s="30" t="s">
        <v>564</v>
      </c>
      <c r="AQL2" s="31"/>
      <c r="AQM2" s="30" t="s">
        <v>552</v>
      </c>
      <c r="AQN2" s="30" t="s">
        <v>553</v>
      </c>
      <c r="AQO2" s="30" t="s">
        <v>554</v>
      </c>
      <c r="AQP2" s="30" t="s">
        <v>555</v>
      </c>
      <c r="AQQ2" s="30" t="s">
        <v>550</v>
      </c>
      <c r="AQR2" s="33" t="s">
        <v>563</v>
      </c>
      <c r="AQS2" s="30" t="s">
        <v>564</v>
      </c>
      <c r="AQT2" s="31"/>
      <c r="AQU2" s="30" t="s">
        <v>773</v>
      </c>
      <c r="AQV2" s="30" t="s">
        <v>774</v>
      </c>
      <c r="AQW2" s="30" t="s">
        <v>775</v>
      </c>
      <c r="AQX2" s="30" t="s">
        <v>776</v>
      </c>
      <c r="AQY2" s="30" t="s">
        <v>777</v>
      </c>
      <c r="AQZ2" s="33" t="s">
        <v>778</v>
      </c>
      <c r="ARA2" s="30" t="s">
        <v>779</v>
      </c>
      <c r="ARB2" s="31"/>
      <c r="ARC2" s="30" t="s">
        <v>780</v>
      </c>
      <c r="ARD2" s="30" t="s">
        <v>781</v>
      </c>
      <c r="ARE2" s="30" t="s">
        <v>782</v>
      </c>
      <c r="ARF2" s="30" t="s">
        <v>783</v>
      </c>
      <c r="ARG2" s="30" t="s">
        <v>784</v>
      </c>
      <c r="ARH2" s="33" t="s">
        <v>785</v>
      </c>
      <c r="ARI2" s="30" t="s">
        <v>786</v>
      </c>
      <c r="ARJ2" s="31"/>
    </row>
    <row r="3" spans="1:1154" collapsed="1" x14ac:dyDescent="0.15">
      <c r="A3" s="26" t="s">
        <v>76</v>
      </c>
      <c r="B3" s="34">
        <v>41955</v>
      </c>
      <c r="C3" s="34">
        <v>42033</v>
      </c>
      <c r="D3" s="35">
        <v>6.1490530458309403</v>
      </c>
      <c r="E3" s="26" t="s">
        <v>77</v>
      </c>
      <c r="F3" s="26" t="s">
        <v>21</v>
      </c>
      <c r="G3" s="26" t="s">
        <v>22</v>
      </c>
      <c r="H3" s="26" t="s">
        <v>23</v>
      </c>
      <c r="I3" s="56" t="s">
        <v>78</v>
      </c>
      <c r="J3" s="26" t="s">
        <v>484</v>
      </c>
      <c r="K3" s="26" t="s">
        <v>427</v>
      </c>
      <c r="L3" s="26" t="s">
        <v>21</v>
      </c>
      <c r="M3" s="26" t="s">
        <v>22</v>
      </c>
      <c r="N3" s="26" t="s">
        <v>23</v>
      </c>
      <c r="O3" s="26"/>
      <c r="P3" s="26"/>
      <c r="Q3" s="26" t="s">
        <v>25</v>
      </c>
      <c r="R3" s="26" t="s">
        <v>26</v>
      </c>
      <c r="S3" s="35" t="s">
        <v>79</v>
      </c>
      <c r="T3" s="26" t="s">
        <v>27</v>
      </c>
      <c r="U3" s="26" t="s">
        <v>23</v>
      </c>
      <c r="V3" s="36">
        <v>2015</v>
      </c>
      <c r="W3" s="3">
        <f t="shared" ref="W3:W34" si="0">IF(L3=F3,1,0)</f>
        <v>1</v>
      </c>
      <c r="AH3" s="35">
        <v>3896022000000</v>
      </c>
      <c r="AI3" s="4">
        <v>978892000000</v>
      </c>
      <c r="AJ3" s="4">
        <v>383366000000</v>
      </c>
      <c r="AK3" s="4">
        <v>49082000000</v>
      </c>
      <c r="AL3" s="4">
        <v>262292000000</v>
      </c>
      <c r="AM3" s="4">
        <v>531583000000</v>
      </c>
      <c r="AN3" s="5">
        <v>294441000000</v>
      </c>
      <c r="AO3" s="4">
        <v>611181000000</v>
      </c>
      <c r="AP3" s="4">
        <v>709090000000</v>
      </c>
      <c r="AQ3" s="4">
        <v>227769000000</v>
      </c>
      <c r="AR3" s="4">
        <v>838190000000</v>
      </c>
      <c r="AS3" s="4">
        <v>1240781000000</v>
      </c>
      <c r="AT3" s="4">
        <v>788549000000</v>
      </c>
      <c r="AU3" s="4">
        <v>867676000000</v>
      </c>
      <c r="AV3" s="4">
        <v>1012772000000</v>
      </c>
      <c r="AW3" s="4">
        <v>195440000000</v>
      </c>
      <c r="AX3" s="4">
        <v>322140000000</v>
      </c>
      <c r="AY3" s="4">
        <v>970156000000</v>
      </c>
      <c r="AZ3" s="4">
        <v>363153000000</v>
      </c>
      <c r="BA3" s="4">
        <v>221780000000</v>
      </c>
      <c r="BB3" s="6" t="s">
        <v>613</v>
      </c>
      <c r="BC3" s="4"/>
      <c r="BD3" s="4"/>
      <c r="BE3" s="4"/>
      <c r="BF3" s="4"/>
      <c r="BG3" s="4"/>
      <c r="BH3" s="4"/>
      <c r="BI3" s="4"/>
      <c r="BJ3" s="4"/>
      <c r="BK3" s="4"/>
      <c r="BL3" s="4"/>
      <c r="BM3" s="4">
        <v>458135000000</v>
      </c>
      <c r="BN3" s="4">
        <v>765849000000</v>
      </c>
      <c r="BO3" s="4">
        <v>368739000000</v>
      </c>
      <c r="BP3" s="4">
        <v>616624000000</v>
      </c>
      <c r="BQ3" s="4">
        <v>547538000000</v>
      </c>
      <c r="BR3" s="4">
        <v>527273000000</v>
      </c>
      <c r="BS3" s="5">
        <v>45639000000</v>
      </c>
      <c r="BT3" s="4">
        <v>33206000000</v>
      </c>
      <c r="BU3" s="4">
        <v>3923000000</v>
      </c>
      <c r="BV3" s="4">
        <v>40217000000</v>
      </c>
      <c r="BW3" s="4">
        <v>5374000000</v>
      </c>
      <c r="BX3" s="4">
        <v>50668000000</v>
      </c>
      <c r="BY3" s="4">
        <v>150091000000</v>
      </c>
      <c r="BZ3" s="4">
        <v>16346000000</v>
      </c>
      <c r="CA3" s="4">
        <v>111664000000</v>
      </c>
      <c r="CB3" s="4">
        <v>21014000000</v>
      </c>
      <c r="CC3" s="4">
        <v>94724000000</v>
      </c>
      <c r="CD3" s="4">
        <v>62197000000</v>
      </c>
      <c r="CE3" s="4">
        <v>82056000000</v>
      </c>
      <c r="CF3" s="4">
        <v>52813000000</v>
      </c>
      <c r="CG3" s="6" t="s">
        <v>613</v>
      </c>
      <c r="CH3" s="4"/>
      <c r="CI3" s="4"/>
      <c r="CJ3" s="4"/>
      <c r="CK3" s="4"/>
      <c r="CL3" s="4"/>
      <c r="CM3" s="4"/>
      <c r="CN3" s="4"/>
      <c r="CO3" s="4"/>
      <c r="CP3" s="4"/>
      <c r="CQ3" s="4"/>
      <c r="CR3" s="4">
        <v>9414208000000</v>
      </c>
      <c r="CS3" s="4">
        <v>5937890000000</v>
      </c>
      <c r="CT3" s="4">
        <v>4472011000000</v>
      </c>
      <c r="CU3" s="4">
        <v>4500628000000</v>
      </c>
      <c r="CV3" s="4">
        <v>4480448000000</v>
      </c>
      <c r="CW3" s="4">
        <v>4344721000000</v>
      </c>
      <c r="CX3" s="5">
        <v>2814123000000</v>
      </c>
      <c r="CY3" s="4">
        <v>2403615000000</v>
      </c>
      <c r="CZ3" s="4">
        <v>1691694000000</v>
      </c>
      <c r="DA3" s="4">
        <v>1780395000000</v>
      </c>
      <c r="DB3" s="4">
        <v>1857025000000</v>
      </c>
      <c r="DC3" s="4">
        <v>2051177000000</v>
      </c>
      <c r="DD3" s="4">
        <v>1714426000000</v>
      </c>
      <c r="DE3" s="4">
        <v>1975656000000</v>
      </c>
      <c r="DF3" s="4">
        <v>1647854000000</v>
      </c>
      <c r="DG3" s="4">
        <v>492195000000</v>
      </c>
      <c r="DH3" s="4">
        <v>686549000000</v>
      </c>
      <c r="DI3" s="4">
        <v>1243319000000</v>
      </c>
      <c r="DJ3" s="4">
        <v>666233000000</v>
      </c>
      <c r="DK3" s="4">
        <v>442678000000</v>
      </c>
      <c r="DL3" s="6" t="s">
        <v>613</v>
      </c>
      <c r="DM3" s="4"/>
      <c r="DN3" s="4"/>
      <c r="DO3" s="4"/>
      <c r="DP3" s="4"/>
      <c r="DQ3" s="4"/>
      <c r="DR3" s="4"/>
      <c r="DS3" s="4"/>
      <c r="DT3" s="4"/>
      <c r="DU3" s="4"/>
      <c r="DV3" s="4"/>
      <c r="DW3" s="4">
        <v>30399906000000</v>
      </c>
      <c r="DX3" s="4">
        <v>27781231000000</v>
      </c>
      <c r="DY3" s="4">
        <v>26974124000000</v>
      </c>
      <c r="DZ3" s="4">
        <v>26856967000000</v>
      </c>
      <c r="EA3" s="4">
        <v>25119609000000</v>
      </c>
      <c r="EB3" s="4">
        <v>24456178000000</v>
      </c>
      <c r="EC3" s="5">
        <v>21512371000000</v>
      </c>
      <c r="ED3" s="4">
        <v>18559354000000</v>
      </c>
      <c r="EE3" s="4">
        <v>14963190000000</v>
      </c>
      <c r="EF3" s="4">
        <v>12419820000000</v>
      </c>
      <c r="EG3" s="4">
        <v>10204495000000</v>
      </c>
      <c r="EH3" s="4">
        <v>8791799000000</v>
      </c>
      <c r="EI3" s="4">
        <v>7571399000000</v>
      </c>
      <c r="EJ3" s="4">
        <v>6519791000000</v>
      </c>
      <c r="EK3" s="4">
        <v>5352986000000</v>
      </c>
      <c r="EL3" s="4">
        <v>3496955000000</v>
      </c>
      <c r="EM3" s="4">
        <v>3191715000000</v>
      </c>
      <c r="EN3" s="4">
        <v>3382821000000</v>
      </c>
      <c r="EO3" s="4">
        <v>2844684000000</v>
      </c>
      <c r="EP3" s="4">
        <v>2611601000000</v>
      </c>
      <c r="EQ3" s="6" t="s">
        <v>613</v>
      </c>
      <c r="ER3" s="4"/>
      <c r="ES3" s="4"/>
      <c r="ET3" s="4"/>
      <c r="EU3" s="4"/>
      <c r="EV3" s="4"/>
      <c r="EW3" s="4"/>
      <c r="EX3" s="4"/>
      <c r="EY3" s="4"/>
      <c r="EZ3" s="4"/>
      <c r="FA3" s="4"/>
      <c r="FB3" s="4">
        <v>5960396000000</v>
      </c>
      <c r="FC3" s="4">
        <v>1792506000000</v>
      </c>
      <c r="FD3" s="4">
        <v>1566765000000</v>
      </c>
      <c r="FE3" s="4">
        <v>3076530000000</v>
      </c>
      <c r="FF3" s="4">
        <v>2309417000000</v>
      </c>
      <c r="FG3" s="4">
        <v>3942967000000</v>
      </c>
      <c r="FH3" s="5">
        <v>3522133000000</v>
      </c>
      <c r="FI3" s="4">
        <v>4110955000000</v>
      </c>
      <c r="FJ3" s="4">
        <v>3759265000000</v>
      </c>
      <c r="FK3" s="4">
        <v>2600540000000</v>
      </c>
      <c r="FL3" s="4">
        <v>1467569000000</v>
      </c>
      <c r="FM3" s="4">
        <v>1061852000000</v>
      </c>
      <c r="FN3" s="4">
        <v>938976000000</v>
      </c>
      <c r="FO3" s="4">
        <v>1016167000000</v>
      </c>
      <c r="FP3" s="4">
        <v>1027958000000</v>
      </c>
      <c r="FQ3" s="4">
        <v>563599000000</v>
      </c>
      <c r="FR3" s="4">
        <v>407551000000</v>
      </c>
      <c r="FS3" s="4">
        <v>1028286000000</v>
      </c>
      <c r="FT3" s="4">
        <v>519124000000</v>
      </c>
      <c r="FU3" s="4">
        <v>447946000000</v>
      </c>
      <c r="FV3" s="6" t="s">
        <v>613</v>
      </c>
      <c r="FW3" s="4"/>
      <c r="FX3" s="4"/>
      <c r="FY3" s="4"/>
      <c r="FZ3" s="4"/>
      <c r="GA3" s="4"/>
      <c r="GB3" s="4"/>
      <c r="GC3" s="4"/>
      <c r="GD3" s="4"/>
      <c r="GE3" s="4"/>
      <c r="GF3" s="4"/>
      <c r="GG3" s="4">
        <v>5696405000000</v>
      </c>
      <c r="GH3" s="4">
        <v>5623933000000</v>
      </c>
      <c r="GI3" s="4">
        <v>5685466000000</v>
      </c>
      <c r="GJ3" s="4">
        <v>4731303000000</v>
      </c>
      <c r="GK3" s="4">
        <v>3969334000000</v>
      </c>
      <c r="GL3" s="4">
        <v>4101024000000</v>
      </c>
      <c r="GM3" s="5">
        <v>7732824000000</v>
      </c>
      <c r="GN3" s="4">
        <v>4426933000000</v>
      </c>
      <c r="GO3" s="4">
        <v>2722940000000</v>
      </c>
      <c r="GP3" s="4">
        <v>971950000000</v>
      </c>
      <c r="GQ3" s="4">
        <v>0</v>
      </c>
      <c r="GR3" s="4">
        <v>0</v>
      </c>
      <c r="GS3" s="4">
        <v>0</v>
      </c>
      <c r="GT3" s="4">
        <v>0</v>
      </c>
      <c r="GU3" s="4">
        <v>5000000000</v>
      </c>
      <c r="GV3" s="4">
        <v>266171000000</v>
      </c>
      <c r="GW3" s="4">
        <v>60588000000</v>
      </c>
      <c r="GX3" s="4">
        <v>623202000000</v>
      </c>
      <c r="GY3" s="4">
        <v>708731000000</v>
      </c>
      <c r="GZ3" s="4">
        <v>911310000000</v>
      </c>
      <c r="HA3" s="6" t="s">
        <v>613</v>
      </c>
      <c r="HB3" s="4"/>
      <c r="HC3" s="4"/>
      <c r="HD3" s="4"/>
      <c r="HE3" s="4"/>
      <c r="HF3" s="4"/>
      <c r="HG3" s="4"/>
      <c r="HH3" s="4"/>
      <c r="HI3" s="4"/>
      <c r="HJ3" s="4"/>
      <c r="HK3" s="4"/>
      <c r="HL3" s="4">
        <v>20619192000000</v>
      </c>
      <c r="HM3" s="4">
        <v>18752493000000</v>
      </c>
      <c r="HN3" s="4">
        <v>18521153000000</v>
      </c>
      <c r="HO3" s="4">
        <v>18989629000000</v>
      </c>
      <c r="HP3" s="4">
        <v>18235803000000</v>
      </c>
      <c r="HQ3" s="4">
        <v>17347449000000</v>
      </c>
      <c r="HR3" s="5">
        <v>11284816000000</v>
      </c>
      <c r="HS3" s="4">
        <v>11415804000000</v>
      </c>
      <c r="HT3" s="4">
        <v>9894602000000</v>
      </c>
      <c r="HU3" s="4">
        <v>9029179000000</v>
      </c>
      <c r="HV3" s="4">
        <v>8139615000000</v>
      </c>
      <c r="HW3" s="4">
        <v>7211687000000</v>
      </c>
      <c r="HX3" s="4">
        <v>6226365000000</v>
      </c>
      <c r="HY3" s="4">
        <v>5156245000000</v>
      </c>
      <c r="HZ3" s="4">
        <v>4060602000000</v>
      </c>
      <c r="IA3" s="4">
        <v>2748567000000</v>
      </c>
      <c r="IB3" s="4">
        <v>2622642000000</v>
      </c>
      <c r="IC3" s="4">
        <v>2065335000000</v>
      </c>
      <c r="ID3" s="4">
        <v>1515543000000</v>
      </c>
      <c r="IE3" s="4">
        <v>1306936000000</v>
      </c>
      <c r="IF3" s="6" t="s">
        <v>613</v>
      </c>
      <c r="IG3" s="4"/>
      <c r="IH3" s="4"/>
      <c r="II3" s="4"/>
      <c r="IJ3" s="4"/>
      <c r="IK3" s="4"/>
      <c r="IL3" s="4"/>
      <c r="IM3" s="4"/>
      <c r="IN3" s="4"/>
      <c r="IO3" s="4"/>
      <c r="IP3" s="4"/>
      <c r="IQ3" s="4">
        <v>24322048000000</v>
      </c>
      <c r="IR3" s="4">
        <v>18807043000000</v>
      </c>
      <c r="IS3" s="4">
        <v>17452736000000</v>
      </c>
      <c r="IT3" s="4">
        <v>19084387000000</v>
      </c>
      <c r="IU3" s="4">
        <v>17305688000000</v>
      </c>
      <c r="IV3" s="4">
        <v>14121374000000</v>
      </c>
      <c r="IW3" s="5">
        <v>13059216000000</v>
      </c>
      <c r="IX3" s="4">
        <v>16305831000000</v>
      </c>
      <c r="IY3" s="4">
        <v>12674999000000</v>
      </c>
      <c r="IZ3" s="4">
        <v>11564319000000</v>
      </c>
      <c r="JA3" s="4">
        <v>10772582000000</v>
      </c>
      <c r="JB3" s="4">
        <v>8843721000000</v>
      </c>
      <c r="JC3" s="4">
        <v>7424283000000</v>
      </c>
      <c r="JD3" s="4">
        <v>8161217000000</v>
      </c>
      <c r="JE3" s="4">
        <v>5960954000000</v>
      </c>
      <c r="JF3" s="4">
        <v>3757987000000</v>
      </c>
      <c r="JG3" s="4">
        <v>3370936000000</v>
      </c>
      <c r="JH3" s="4">
        <v>3472524000000</v>
      </c>
      <c r="JI3" s="4">
        <v>2543157000000</v>
      </c>
      <c r="JJ3" s="4">
        <v>2031478000000</v>
      </c>
      <c r="JK3" s="6" t="s">
        <v>613</v>
      </c>
      <c r="JL3" s="4"/>
      <c r="JM3" s="4"/>
      <c r="JN3" s="4"/>
      <c r="JO3" s="4"/>
      <c r="JP3" s="4"/>
      <c r="JQ3" s="4"/>
      <c r="JR3" s="4"/>
      <c r="JS3" s="4"/>
      <c r="JT3" s="4"/>
      <c r="JU3" s="4"/>
      <c r="JV3" s="4">
        <v>3467926000000</v>
      </c>
      <c r="JW3" s="4">
        <v>1876557000000</v>
      </c>
      <c r="JX3" s="4">
        <v>1028365000000</v>
      </c>
      <c r="JY3" s="4">
        <v>2180324000000</v>
      </c>
      <c r="JZ3" s="4">
        <v>2992440000000</v>
      </c>
      <c r="KA3" s="4">
        <v>2658608000000</v>
      </c>
      <c r="KB3" s="5">
        <v>1853153000000</v>
      </c>
      <c r="KC3" s="4">
        <v>3722360000000</v>
      </c>
      <c r="KD3" s="4">
        <v>3004546000000</v>
      </c>
      <c r="KE3" s="4">
        <v>3453729000000</v>
      </c>
      <c r="KF3" s="4">
        <v>3195661000000</v>
      </c>
      <c r="KG3" s="4">
        <v>2992793000000</v>
      </c>
      <c r="KH3" s="4">
        <v>2603280000000</v>
      </c>
      <c r="KI3" s="4">
        <v>3370969000000</v>
      </c>
      <c r="KJ3" s="4">
        <v>2900338000000</v>
      </c>
      <c r="KK3" s="4">
        <v>1194268000000</v>
      </c>
      <c r="KL3" s="4">
        <v>1194322000000</v>
      </c>
      <c r="KM3" s="4">
        <v>1280665000000</v>
      </c>
      <c r="KN3" s="4">
        <v>743725000000</v>
      </c>
      <c r="KO3" s="4">
        <v>583514000000</v>
      </c>
      <c r="KP3" s="6" t="s">
        <v>613</v>
      </c>
      <c r="KQ3" s="4"/>
      <c r="KR3" s="4"/>
      <c r="KS3" s="4"/>
      <c r="KT3" s="4"/>
      <c r="KU3" s="4"/>
      <c r="KV3" s="4"/>
      <c r="KW3" s="4"/>
      <c r="KX3" s="4"/>
      <c r="KY3" s="4"/>
      <c r="KZ3" s="4"/>
      <c r="LA3" s="4">
        <v>2067362000000</v>
      </c>
      <c r="LB3" s="4">
        <v>893779000000</v>
      </c>
      <c r="LC3" s="4">
        <v>243629000000</v>
      </c>
      <c r="LD3" s="4">
        <v>1520723000000</v>
      </c>
      <c r="LE3" s="4">
        <v>2069786000000</v>
      </c>
      <c r="LF3" s="4">
        <v>2114299000000</v>
      </c>
      <c r="LG3" s="5">
        <v>695684000000</v>
      </c>
      <c r="LH3" s="4">
        <v>2621275000000</v>
      </c>
      <c r="LI3" s="4">
        <v>1903088000000</v>
      </c>
      <c r="LJ3" s="4">
        <v>2520266000000</v>
      </c>
      <c r="LK3" s="4">
        <v>2498565000000</v>
      </c>
      <c r="LL3" s="4">
        <v>2954658000000</v>
      </c>
      <c r="LM3" s="4">
        <v>2487577000000</v>
      </c>
      <c r="LN3" s="4">
        <v>1508006000000</v>
      </c>
      <c r="LO3" s="4">
        <v>2039907000000</v>
      </c>
      <c r="LP3" s="4">
        <v>814031000000</v>
      </c>
      <c r="LQ3" s="4">
        <v>816549000000</v>
      </c>
      <c r="LR3" s="4">
        <v>830867000000</v>
      </c>
      <c r="LS3" s="4">
        <v>291386000000</v>
      </c>
      <c r="LT3" s="4">
        <v>237797000000</v>
      </c>
      <c r="LU3" s="6" t="s">
        <v>613</v>
      </c>
      <c r="LV3" s="4"/>
      <c r="LW3" s="4"/>
      <c r="LX3" s="4"/>
      <c r="LY3" s="4"/>
      <c r="LZ3" s="4"/>
      <c r="MA3" s="4"/>
      <c r="MB3" s="4"/>
      <c r="MC3" s="4"/>
      <c r="MD3" s="4"/>
      <c r="ME3" s="4"/>
      <c r="MF3" s="4">
        <v>4712120000000</v>
      </c>
      <c r="MQ3" s="1">
        <v>2913169000000</v>
      </c>
      <c r="MR3" s="4">
        <v>1462635000000</v>
      </c>
      <c r="MS3" s="4">
        <v>660860000000</v>
      </c>
      <c r="MT3" s="4">
        <v>2207080000000</v>
      </c>
      <c r="MU3" s="4">
        <v>2880046000000</v>
      </c>
      <c r="MV3" s="4">
        <v>2208778000000</v>
      </c>
      <c r="MW3" s="5">
        <v>1175513000000</v>
      </c>
      <c r="MX3" s="4">
        <v>3689990000000</v>
      </c>
      <c r="MY3" s="1">
        <v>2605071000000</v>
      </c>
      <c r="MZ3" s="1">
        <v>3524893000000</v>
      </c>
      <c r="NA3" s="1">
        <v>3332932000000</v>
      </c>
      <c r="NB3" s="1">
        <v>2964040000000</v>
      </c>
      <c r="NC3" s="1">
        <v>2500426000000</v>
      </c>
      <c r="ND3" s="1">
        <v>3949435000000</v>
      </c>
      <c r="NE3" s="1">
        <v>2914275000000</v>
      </c>
      <c r="NF3" s="1">
        <v>1154194000000</v>
      </c>
      <c r="NG3" s="1">
        <v>1149603000000</v>
      </c>
      <c r="NH3" s="1">
        <v>1234814000000</v>
      </c>
      <c r="NI3" s="1">
        <v>518018000000</v>
      </c>
      <c r="NJ3" s="1">
        <v>395017000000</v>
      </c>
      <c r="NK3" s="6" t="s">
        <v>613</v>
      </c>
      <c r="NV3" s="35">
        <v>2067362000000</v>
      </c>
      <c r="NW3" s="47">
        <v>893779000000</v>
      </c>
      <c r="NX3" s="47">
        <v>243629000000</v>
      </c>
      <c r="NY3" s="47">
        <v>1520723000000</v>
      </c>
      <c r="NZ3" s="47">
        <v>2069786000000</v>
      </c>
      <c r="OA3" s="47">
        <v>2114299000000</v>
      </c>
      <c r="OB3" s="48">
        <v>695684000000</v>
      </c>
      <c r="OC3" s="47">
        <v>2621275000000</v>
      </c>
      <c r="OD3" s="35">
        <v>1903088000000</v>
      </c>
      <c r="OE3" s="35">
        <v>2520266000000</v>
      </c>
      <c r="OF3" s="35">
        <v>2498565000000</v>
      </c>
      <c r="OG3" s="35">
        <v>2103652000000</v>
      </c>
      <c r="OH3" s="35">
        <v>1729648000000</v>
      </c>
      <c r="OI3" s="35">
        <v>2715518000000</v>
      </c>
      <c r="OJ3" s="35">
        <v>2039907000000</v>
      </c>
      <c r="OK3" s="35">
        <v>814031000000</v>
      </c>
      <c r="OL3" s="35">
        <v>816549000000</v>
      </c>
      <c r="OM3" s="35">
        <v>830867000000</v>
      </c>
      <c r="ON3" s="35">
        <v>291386000000</v>
      </c>
      <c r="OO3" s="35">
        <v>237797000000</v>
      </c>
      <c r="OP3" s="6" t="s">
        <v>613</v>
      </c>
      <c r="OQ3" s="4">
        <v>3179056000000</v>
      </c>
      <c r="OR3" s="4">
        <v>2370178000000</v>
      </c>
      <c r="OS3" s="4">
        <v>3545755000000</v>
      </c>
      <c r="OT3" s="4">
        <v>4177537000000</v>
      </c>
      <c r="OU3" s="4">
        <v>3661965000000</v>
      </c>
      <c r="OV3" s="5">
        <v>2721091000000</v>
      </c>
      <c r="OW3" s="4">
        <v>4439121000000</v>
      </c>
      <c r="OX3" s="4">
        <v>3555893000000</v>
      </c>
      <c r="OY3" s="4">
        <v>3930947000000</v>
      </c>
      <c r="OZ3" s="4">
        <v>3463719000000</v>
      </c>
      <c r="PA3" s="4">
        <v>3245547000000</v>
      </c>
      <c r="PB3" s="4">
        <v>2829938000000</v>
      </c>
      <c r="PC3" s="4">
        <v>3554559000000</v>
      </c>
      <c r="PD3" s="4">
        <v>3114455000000</v>
      </c>
      <c r="PE3" s="4">
        <v>1382502000000</v>
      </c>
      <c r="PF3" s="4">
        <v>1374406000000</v>
      </c>
      <c r="PG3" s="4">
        <v>1446772000000</v>
      </c>
      <c r="PH3" s="4">
        <v>904464000000</v>
      </c>
      <c r="PI3" s="4">
        <v>722230000000</v>
      </c>
      <c r="PJ3" s="6" t="s">
        <v>613</v>
      </c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5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6" t="s">
        <v>613</v>
      </c>
      <c r="QP3" s="4"/>
      <c r="QQ3" s="4"/>
      <c r="QR3" s="4"/>
      <c r="QS3" s="4"/>
      <c r="QT3" s="4"/>
      <c r="QU3" s="4"/>
      <c r="QV3" s="4"/>
      <c r="QW3" s="4"/>
      <c r="QX3" s="4"/>
      <c r="QY3" s="4"/>
      <c r="QZ3" s="4">
        <v>4496577000000</v>
      </c>
      <c r="RA3" s="4">
        <v>1902189000000</v>
      </c>
      <c r="RB3" s="4">
        <v>956630000000</v>
      </c>
      <c r="RC3" s="4">
        <v>1820806000000</v>
      </c>
      <c r="RD3" s="4">
        <v>2757179000000</v>
      </c>
      <c r="RE3" s="4">
        <v>2363669000000</v>
      </c>
      <c r="RF3" s="5">
        <v>913345000000</v>
      </c>
      <c r="RG3" s="4">
        <v>2929580000000</v>
      </c>
      <c r="RH3" s="4">
        <v>3082036000000</v>
      </c>
      <c r="RI3" s="4">
        <v>2569140000000</v>
      </c>
      <c r="RJ3" s="4">
        <v>3156681000000</v>
      </c>
      <c r="RK3" s="4">
        <v>2935980000000</v>
      </c>
      <c r="RL3" s="4">
        <v>1958131000000</v>
      </c>
      <c r="RM3" s="4">
        <v>2087229000000</v>
      </c>
      <c r="RN3" s="4">
        <v>2586440000000</v>
      </c>
      <c r="RO3" s="4">
        <v>1006523000000</v>
      </c>
      <c r="RP3" s="4">
        <v>741096000000</v>
      </c>
      <c r="RQ3" s="4">
        <v>1172581000000</v>
      </c>
      <c r="RR3" s="4">
        <v>604211000000</v>
      </c>
      <c r="RS3" s="4">
        <v>489672000000</v>
      </c>
      <c r="RT3" s="6" t="s">
        <v>613</v>
      </c>
      <c r="RU3" s="4"/>
      <c r="RV3" s="4"/>
      <c r="RW3" s="4"/>
      <c r="RX3" s="4"/>
      <c r="RY3" s="4"/>
      <c r="RZ3" s="4"/>
      <c r="SA3" s="4"/>
      <c r="SB3" s="4"/>
      <c r="SC3" s="4"/>
      <c r="SD3" s="4"/>
      <c r="SE3" s="4">
        <v>-1186688000000</v>
      </c>
      <c r="SF3" s="4">
        <v>-999198000000</v>
      </c>
      <c r="SG3" s="4">
        <v>-1307383000000</v>
      </c>
      <c r="SH3" s="4">
        <v>-1678767000000</v>
      </c>
      <c r="SI3" s="4">
        <v>-1753504000000</v>
      </c>
      <c r="SJ3" s="4">
        <v>-2395413000000</v>
      </c>
      <c r="SK3" s="5">
        <v>-3119463000000</v>
      </c>
      <c r="SL3" s="4">
        <v>-3586952000000</v>
      </c>
      <c r="SM3" s="4">
        <v>-2869835000000</v>
      </c>
      <c r="SN3" s="4">
        <v>-2630545000000</v>
      </c>
      <c r="SO3" s="4">
        <v>-2026977000000</v>
      </c>
      <c r="SP3" s="4">
        <v>-1390878000000</v>
      </c>
      <c r="SQ3" s="4">
        <v>-1293490000000</v>
      </c>
      <c r="SR3" s="4">
        <v>-741123000000</v>
      </c>
      <c r="SS3" s="4">
        <v>-822966000000</v>
      </c>
      <c r="ST3" s="4">
        <v>-639325000000</v>
      </c>
      <c r="SU3" s="4">
        <v>-589759000000</v>
      </c>
      <c r="SV3" s="4">
        <v>-265486000000</v>
      </c>
      <c r="SW3" s="4">
        <v>-157041000000</v>
      </c>
      <c r="SX3" s="4">
        <v>-189532000000</v>
      </c>
      <c r="SY3" s="6" t="s">
        <v>613</v>
      </c>
      <c r="SZ3" s="4"/>
      <c r="TA3" s="4"/>
      <c r="TB3" s="4"/>
      <c r="TC3" s="4"/>
      <c r="TD3" s="4"/>
      <c r="TE3" s="4"/>
      <c r="TF3" s="4"/>
      <c r="TG3" s="4"/>
      <c r="TH3" s="4"/>
      <c r="TI3" s="4"/>
      <c r="TJ3" s="4">
        <v>-891402000000</v>
      </c>
      <c r="TK3" s="4">
        <v>-767945000000</v>
      </c>
      <c r="TL3" s="4">
        <v>334094000000</v>
      </c>
      <c r="TM3" s="4">
        <v>-609332000000</v>
      </c>
      <c r="TN3" s="4">
        <v>-1361618000000</v>
      </c>
      <c r="TO3" s="4">
        <v>116463000000</v>
      </c>
      <c r="TP3" s="5">
        <v>1771196000000</v>
      </c>
      <c r="TQ3" s="4">
        <v>448912000000</v>
      </c>
      <c r="TR3" s="35">
        <v>178607000000</v>
      </c>
      <c r="TS3" s="35">
        <v>-593915000000</v>
      </c>
      <c r="TT3" s="35">
        <v>-1537968000000</v>
      </c>
      <c r="TU3" s="35">
        <v>-1083520000000</v>
      </c>
      <c r="TV3" s="35">
        <v>-666117000000</v>
      </c>
      <c r="TW3" s="35">
        <v>-1576961000000</v>
      </c>
      <c r="TX3" s="35">
        <v>-958151000000</v>
      </c>
      <c r="TY3" s="35">
        <v>-494875000000</v>
      </c>
      <c r="TZ3" s="35">
        <v>-874735000000</v>
      </c>
      <c r="UA3" s="35">
        <v>-460218000000</v>
      </c>
      <c r="UB3" s="35">
        <v>-424942000000</v>
      </c>
      <c r="UC3" s="35">
        <v>-291275000000</v>
      </c>
      <c r="UD3" s="6" t="s">
        <v>613</v>
      </c>
      <c r="UL3" s="37"/>
      <c r="UM3" s="37"/>
      <c r="UN3" s="37"/>
      <c r="UO3" s="37">
        <v>0.23283123678628301</v>
      </c>
      <c r="UP3" s="9">
        <v>0.232947684326756</v>
      </c>
      <c r="UQ3" s="9">
        <v>0.22127680410827602</v>
      </c>
      <c r="UR3" s="9">
        <v>0.162106921118266</v>
      </c>
      <c r="US3" s="9">
        <v>0.11986145286616899</v>
      </c>
      <c r="UT3" s="9">
        <v>0.11107142616900501</v>
      </c>
      <c r="UU3" s="10">
        <v>0.158633382830208</v>
      </c>
      <c r="UV3" s="9"/>
      <c r="UW3" s="6" t="s">
        <v>613</v>
      </c>
      <c r="VE3" s="9"/>
      <c r="VF3" s="9"/>
      <c r="VG3" s="9"/>
      <c r="VH3" s="9">
        <v>1.7742514107999999E-2</v>
      </c>
      <c r="VI3" s="9">
        <v>1.3268380810264E-2</v>
      </c>
      <c r="VJ3" s="9">
        <v>1.9658576145448203E-2</v>
      </c>
      <c r="VK3" s="9">
        <v>2.4903107235915697E-2</v>
      </c>
      <c r="VL3" s="9">
        <v>1.43863200642137E-2</v>
      </c>
      <c r="VM3" s="9">
        <v>2.1493446691494097E-2</v>
      </c>
      <c r="VN3" s="10">
        <v>2.1412934385813299E-2</v>
      </c>
      <c r="VO3" s="9"/>
      <c r="VP3" s="6" t="s">
        <v>613</v>
      </c>
      <c r="VX3" s="9"/>
      <c r="VY3" s="9"/>
      <c r="VZ3" s="9"/>
      <c r="WA3" s="9">
        <v>0.76716876321371696</v>
      </c>
      <c r="WB3" s="52">
        <v>0.76705231567324406</v>
      </c>
      <c r="WC3" s="52">
        <v>0.77872319589172401</v>
      </c>
      <c r="WD3" s="52">
        <v>0.83789307888173392</v>
      </c>
      <c r="WE3" s="52">
        <v>0.880138547133831</v>
      </c>
      <c r="WF3" s="52">
        <v>0.88892857383099499</v>
      </c>
      <c r="WG3" s="53">
        <v>0.841366617169792</v>
      </c>
      <c r="WI3" s="54" t="s">
        <v>613</v>
      </c>
      <c r="WQ3" s="9"/>
      <c r="WR3" s="9"/>
      <c r="WS3" s="9"/>
      <c r="WT3" s="9">
        <v>0.17042954339907901</v>
      </c>
      <c r="WU3" s="9">
        <v>0.139834675134552</v>
      </c>
      <c r="WV3" s="9">
        <v>0.110141401112125</v>
      </c>
      <c r="WW3" s="9">
        <v>0.10528498038703599</v>
      </c>
      <c r="WX3" s="9">
        <v>5.2096044306013403E-2</v>
      </c>
      <c r="WY3" s="9">
        <v>6.2109391518971602E-2</v>
      </c>
      <c r="WZ3" s="10">
        <v>8.26613957139887E-2</v>
      </c>
      <c r="XA3" s="9"/>
      <c r="XB3" s="6" t="s">
        <v>613</v>
      </c>
      <c r="XJ3" s="9"/>
      <c r="XK3" s="9"/>
      <c r="XL3" s="9"/>
      <c r="XM3" s="9">
        <v>0.2282508</v>
      </c>
      <c r="XN3" s="9">
        <v>0.24821459999999998</v>
      </c>
      <c r="XO3" s="9">
        <v>0.26428937772893002</v>
      </c>
      <c r="XP3" s="9">
        <v>0.25991310397077999</v>
      </c>
      <c r="XQ3" s="9">
        <v>0.26210868989436997</v>
      </c>
      <c r="XR3" s="9">
        <v>0.28500920000000002</v>
      </c>
      <c r="XS3" s="10">
        <v>0.28500920000000002</v>
      </c>
      <c r="XT3" s="9"/>
      <c r="XU3" s="6" t="s">
        <v>613</v>
      </c>
      <c r="XV3" s="59">
        <f>JW3/AKC3</f>
        <v>400129854345.64282</v>
      </c>
      <c r="XW3" s="59">
        <f t="shared" ref="XW3:YB18" si="1">JX3/AKD3</f>
        <v>362305743749.09723</v>
      </c>
      <c r="XX3" s="59">
        <f t="shared" si="1"/>
        <v>200792922088.26761</v>
      </c>
      <c r="XY3" s="59">
        <f t="shared" si="1"/>
        <v>92535276205.943604</v>
      </c>
      <c r="XZ3" s="59">
        <f t="shared" si="1"/>
        <v>144873006272.03525</v>
      </c>
      <c r="YA3" s="59">
        <f t="shared" si="1"/>
        <v>125509004341.31837</v>
      </c>
      <c r="YB3" s="59">
        <f t="shared" si="1"/>
        <v>96079995250.669159</v>
      </c>
      <c r="YC3" s="6" t="s">
        <v>613</v>
      </c>
      <c r="YD3" s="4"/>
      <c r="YE3" s="4"/>
      <c r="YF3" s="4"/>
      <c r="YG3" s="4"/>
      <c r="YH3" s="4"/>
      <c r="YI3" s="4"/>
      <c r="YJ3" s="4"/>
      <c r="YK3" s="4"/>
      <c r="YL3" s="4"/>
      <c r="YM3" s="4"/>
      <c r="YN3" s="4">
        <v>4496577000000</v>
      </c>
      <c r="YO3" s="4">
        <v>1902189000000</v>
      </c>
      <c r="YP3" s="4">
        <v>956630000000</v>
      </c>
      <c r="YQ3" s="4">
        <v>1820806000000</v>
      </c>
      <c r="YR3" s="4">
        <v>2757179000000</v>
      </c>
      <c r="YS3" s="4">
        <v>2363669000000</v>
      </c>
      <c r="YT3" s="5">
        <v>913345000000</v>
      </c>
      <c r="YU3" s="4">
        <v>2929580000000</v>
      </c>
      <c r="YV3" s="4">
        <v>3082036000000</v>
      </c>
      <c r="YW3" s="4">
        <v>2569140000000</v>
      </c>
      <c r="YX3" s="4">
        <v>3156681000000</v>
      </c>
      <c r="YY3" s="4">
        <v>2935980000000</v>
      </c>
      <c r="YZ3" s="4">
        <v>1958131000000</v>
      </c>
      <c r="ZA3" s="4">
        <v>2087229000000</v>
      </c>
      <c r="ZB3" s="4">
        <v>2586440000000</v>
      </c>
      <c r="ZC3" s="4">
        <v>1006523000000</v>
      </c>
      <c r="ZD3" s="4">
        <v>741096000000</v>
      </c>
      <c r="ZE3" s="4">
        <v>1172581000000</v>
      </c>
      <c r="ZF3" s="4">
        <v>604211000000</v>
      </c>
      <c r="ZG3" s="4">
        <v>489672000000</v>
      </c>
      <c r="ZH3" s="6" t="s">
        <v>613</v>
      </c>
      <c r="ZI3" s="4"/>
      <c r="ZJ3" s="4"/>
      <c r="ZK3" s="4"/>
      <c r="ZL3" s="4"/>
      <c r="ZM3" s="4"/>
      <c r="ZN3" s="4"/>
      <c r="ZO3" s="4"/>
      <c r="ZP3" s="4"/>
      <c r="ZQ3" s="4"/>
      <c r="ZR3" s="4"/>
      <c r="ZS3" s="4">
        <v>-1186688000000</v>
      </c>
      <c r="ZT3" s="4">
        <v>-999198000000</v>
      </c>
      <c r="ZU3" s="4">
        <v>-1307383000000</v>
      </c>
      <c r="ZV3" s="4">
        <v>-1678767000000</v>
      </c>
      <c r="ZW3" s="4">
        <v>-1753504000000</v>
      </c>
      <c r="ZX3" s="4">
        <v>-2395413000000</v>
      </c>
      <c r="ZY3" s="5">
        <v>-3119463000000</v>
      </c>
      <c r="ZZ3" s="4">
        <v>-3586952000000</v>
      </c>
      <c r="AAA3" s="4">
        <v>-2869835000000</v>
      </c>
      <c r="AAB3" s="4">
        <v>-2630545000000</v>
      </c>
      <c r="AAC3" s="4">
        <v>-2026977000000</v>
      </c>
      <c r="AAD3" s="4">
        <v>-1390878000000</v>
      </c>
      <c r="AAE3" s="4">
        <v>-1293490000000</v>
      </c>
      <c r="AAF3" s="4">
        <v>-741123000000</v>
      </c>
      <c r="AAG3" s="4">
        <v>-822966000000</v>
      </c>
      <c r="AAH3" s="4">
        <v>-639325000000</v>
      </c>
      <c r="AAI3" s="4">
        <v>-589759000000</v>
      </c>
      <c r="AAJ3" s="4">
        <v>-265486000000</v>
      </c>
      <c r="AAK3" s="4">
        <v>-157041000000</v>
      </c>
      <c r="AAL3" s="4">
        <v>-189532000000</v>
      </c>
      <c r="AAM3" s="6" t="s">
        <v>613</v>
      </c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>
        <v>-891402000000</v>
      </c>
      <c r="AAY3" s="4">
        <v>-767945000000</v>
      </c>
      <c r="AAZ3" s="4">
        <v>334094000000</v>
      </c>
      <c r="ABA3" s="4">
        <v>-609332000000</v>
      </c>
      <c r="ABB3" s="4">
        <v>-1361618000000</v>
      </c>
      <c r="ABC3" s="4">
        <v>116463000000</v>
      </c>
      <c r="ABD3" s="5">
        <v>1771196000000</v>
      </c>
      <c r="ABE3" s="4">
        <v>448912000000</v>
      </c>
      <c r="ABF3" s="35">
        <v>178607000000</v>
      </c>
      <c r="ABG3" s="35">
        <v>-593915000000</v>
      </c>
      <c r="ABH3" s="35">
        <v>-1537968000000</v>
      </c>
      <c r="ABI3" s="35">
        <v>-1083520000000</v>
      </c>
      <c r="ABJ3" s="35">
        <v>-666117000000</v>
      </c>
      <c r="ABK3" s="35">
        <v>-1576961000000</v>
      </c>
      <c r="ABL3" s="35">
        <v>-958151000000</v>
      </c>
      <c r="ABM3" s="35">
        <v>-494875000000</v>
      </c>
      <c r="ABN3" s="35">
        <v>-874735000000</v>
      </c>
      <c r="ABO3" s="35">
        <v>-460218000000</v>
      </c>
      <c r="ABP3" s="35">
        <v>-424942000000</v>
      </c>
      <c r="ABQ3" s="35">
        <v>-291275000000</v>
      </c>
      <c r="ABR3" s="6" t="s">
        <v>613</v>
      </c>
      <c r="ABZ3" s="37"/>
      <c r="ACA3" s="37"/>
      <c r="ACB3" s="37"/>
      <c r="ACC3" s="37">
        <v>0.23283123678628301</v>
      </c>
      <c r="ACD3" s="9">
        <v>0.232947684326756</v>
      </c>
      <c r="ACE3" s="9">
        <v>0.22127680410827602</v>
      </c>
      <c r="ACF3" s="9">
        <v>0.162106921118266</v>
      </c>
      <c r="ACG3" s="9">
        <v>0.11986145286616899</v>
      </c>
      <c r="ACH3" s="9">
        <v>0.11107142616900501</v>
      </c>
      <c r="ACI3" s="10">
        <v>0.158633382830208</v>
      </c>
      <c r="ACJ3" s="9"/>
      <c r="ACK3" s="6" t="s">
        <v>613</v>
      </c>
      <c r="ACS3" s="9"/>
      <c r="ACT3" s="9"/>
      <c r="ACU3" s="9"/>
      <c r="ACV3" s="9">
        <v>1.7742514107999999E-2</v>
      </c>
      <c r="ACW3" s="9">
        <v>1.3268380810264E-2</v>
      </c>
      <c r="ACX3" s="9">
        <v>1.9658576145448203E-2</v>
      </c>
      <c r="ACY3" s="9">
        <v>2.4903107235915697E-2</v>
      </c>
      <c r="ACZ3" s="9">
        <v>1.43863200642137E-2</v>
      </c>
      <c r="ADA3" s="9">
        <v>2.1493446691494097E-2</v>
      </c>
      <c r="ADB3" s="10">
        <v>2.1412934385813299E-2</v>
      </c>
      <c r="ADC3" s="9"/>
      <c r="ADD3" s="6" t="s">
        <v>613</v>
      </c>
      <c r="ADL3" s="9"/>
      <c r="ADM3" s="9"/>
      <c r="ADN3" s="9"/>
      <c r="ADO3" s="9">
        <v>0.76716876321371696</v>
      </c>
      <c r="ADP3" s="52">
        <v>0.76705231567324406</v>
      </c>
      <c r="ADQ3" s="52">
        <v>0.77872319589172401</v>
      </c>
      <c r="ADR3" s="52">
        <v>0.83789307888173392</v>
      </c>
      <c r="ADS3" s="52">
        <v>0.880138547133831</v>
      </c>
      <c r="ADT3" s="52">
        <v>0.88892857383099499</v>
      </c>
      <c r="ADU3" s="53">
        <v>0.841366617169792</v>
      </c>
      <c r="ADW3" s="54" t="s">
        <v>613</v>
      </c>
      <c r="AEE3" s="9"/>
      <c r="AEF3" s="9"/>
      <c r="AEG3" s="9"/>
      <c r="AEH3" s="9">
        <v>0.17042954339907901</v>
      </c>
      <c r="AEI3" s="9">
        <v>0.139834675134552</v>
      </c>
      <c r="AEJ3" s="9">
        <v>0.110141401112125</v>
      </c>
      <c r="AEK3" s="9">
        <v>0.10528498038703599</v>
      </c>
      <c r="AEL3" s="9">
        <v>5.2096044306013403E-2</v>
      </c>
      <c r="AEM3" s="9">
        <v>6.2109391518971602E-2</v>
      </c>
      <c r="AEN3" s="10">
        <v>8.26613957139887E-2</v>
      </c>
      <c r="AEO3" s="9"/>
      <c r="AEP3" s="6" t="s">
        <v>613</v>
      </c>
      <c r="AEX3" s="9"/>
      <c r="AEY3" s="9"/>
      <c r="AEZ3" s="9"/>
      <c r="AFA3" s="9">
        <v>0.2282508</v>
      </c>
      <c r="AFB3" s="9">
        <v>0.24821459999999998</v>
      </c>
      <c r="AFC3" s="9">
        <v>0.26428937772893002</v>
      </c>
      <c r="AFD3" s="9">
        <v>0.25991310397077999</v>
      </c>
      <c r="AFE3" s="9">
        <v>0.26210868989436997</v>
      </c>
      <c r="AFF3" s="9">
        <v>0.28500920000000002</v>
      </c>
      <c r="AFG3" s="10">
        <v>0.28500920000000002</v>
      </c>
      <c r="AFH3" s="9"/>
      <c r="AFI3" s="6" t="s">
        <v>613</v>
      </c>
      <c r="AFJ3" s="7">
        <f t="shared" ref="AFJ3:AFJ34" si="2">LB3/DX3</f>
        <v>3.2172044500115925E-2</v>
      </c>
      <c r="AFK3" s="7">
        <f t="shared" ref="AFK3:AFK34" si="3">LC3/DY3</f>
        <v>9.0319522517209455E-3</v>
      </c>
      <c r="AFL3" s="7">
        <f t="shared" ref="AFL3:AFL34" si="4">LD3/DZ3</f>
        <v>5.6623035654026009E-2</v>
      </c>
      <c r="AFM3" s="7">
        <f t="shared" ref="AFM3:AFM34" si="5">LE3/EA3</f>
        <v>8.2397222026823744E-2</v>
      </c>
      <c r="AFN3" s="7">
        <f t="shared" ref="AFN3:AFN34" si="6">LF3/EB3</f>
        <v>8.6452551989112933E-2</v>
      </c>
      <c r="AFO3" s="8">
        <f t="shared" ref="AFO3:AFO34" si="7">LG3/EC3</f>
        <v>3.2338787760772626E-2</v>
      </c>
      <c r="AFP3" s="7">
        <f t="shared" ref="AFP3:AFP34" si="8">LH3/ED3</f>
        <v>0.14123740513813143</v>
      </c>
      <c r="AFQ3" s="6" t="s">
        <v>613</v>
      </c>
      <c r="AFR3" s="7">
        <f t="shared" ref="AFR3:AFR34" si="9">LB3/HM3</f>
        <v>4.7661876210272416E-2</v>
      </c>
      <c r="AFS3" s="7">
        <f t="shared" ref="AFS3:AFS34" si="10">LC3/HN3</f>
        <v>1.3154094672183746E-2</v>
      </c>
      <c r="AFT3" s="7">
        <f t="shared" ref="AFT3:AFT34" si="11">LD3/HO3</f>
        <v>8.0081764630578089E-2</v>
      </c>
      <c r="AFU3" s="7">
        <f t="shared" ref="AFU3:AFU34" si="12">LE3/HP3</f>
        <v>0.11350122613191205</v>
      </c>
      <c r="AFV3" s="7">
        <f t="shared" ref="AFV3:AFV34" si="13">LF3/HQ3</f>
        <v>0.12187953398796561</v>
      </c>
      <c r="AFW3" s="8">
        <f t="shared" ref="AFW3:AFW34" si="14">LG3/HR3</f>
        <v>6.1647792928125722E-2</v>
      </c>
      <c r="AFX3" s="7">
        <f t="shared" ref="AFX3:AFX34" si="15">LH3/HS3</f>
        <v>0.2296180803384501</v>
      </c>
      <c r="AFY3" s="6" t="s">
        <v>613</v>
      </c>
      <c r="AFZ3" s="1">
        <f t="shared" ref="AFZ3:AFZ34" si="16">GH3+HM3</f>
        <v>24376426000000</v>
      </c>
      <c r="AGA3" s="1">
        <f t="shared" ref="AGA3:AGA34" si="17">GI3+HN3</f>
        <v>24206619000000</v>
      </c>
      <c r="AGB3" s="1">
        <f t="shared" ref="AGB3:AGB34" si="18">GJ3+HO3</f>
        <v>23720932000000</v>
      </c>
      <c r="AGC3" s="1">
        <f t="shared" ref="AGC3:AGC34" si="19">GK3+HP3</f>
        <v>22205137000000</v>
      </c>
      <c r="AGD3" s="1">
        <f t="shared" ref="AGD3:AGD34" si="20">GL3+HQ3</f>
        <v>21448473000000</v>
      </c>
      <c r="AGE3" s="2">
        <f t="shared" ref="AGE3:AGE34" si="21">GM3+HR3</f>
        <v>19017640000000</v>
      </c>
      <c r="AGF3" s="1">
        <f t="shared" ref="AGF3:AGF34" si="22">GN3+HS3</f>
        <v>15842737000000</v>
      </c>
      <c r="AGG3" s="6" t="s">
        <v>613</v>
      </c>
      <c r="AGH3" s="7">
        <f t="shared" ref="AGH3:AGH34" si="23">JW3/AFZ3</f>
        <v>7.698245017542768E-2</v>
      </c>
      <c r="AGI3" s="7">
        <f t="shared" ref="AGI3:AGI34" si="24">JX3/AGA3</f>
        <v>4.2482801914633349E-2</v>
      </c>
      <c r="AGJ3" s="7">
        <f t="shared" ref="AGJ3:AGJ34" si="25">JY3/AGB3</f>
        <v>9.1915612759228854E-2</v>
      </c>
      <c r="AGK3" s="7">
        <f t="shared" ref="AGK3:AGK34" si="26">JZ3/AGC3</f>
        <v>0.13476341082696314</v>
      </c>
      <c r="AGL3" s="7">
        <f t="shared" ref="AGL3:AGL34" si="27">KA3/AGD3</f>
        <v>0.12395325298915219</v>
      </c>
      <c r="AGM3" s="8">
        <f t="shared" ref="AGM3:AGM34" si="28">KB3/AGE3</f>
        <v>9.7443899453349622E-2</v>
      </c>
      <c r="AGN3" s="7">
        <f t="shared" ref="AGN3:AGN34" si="29">KC3/AGF3</f>
        <v>0.23495687645386021</v>
      </c>
      <c r="AGO3" s="6" t="s">
        <v>613</v>
      </c>
      <c r="AGP3" s="7">
        <f t="shared" ref="AGP3:AGP34" si="30">LB3/IR3</f>
        <v>4.7523632502993692E-2</v>
      </c>
      <c r="AGQ3" s="7">
        <f t="shared" ref="AGQ3:AGQ34" si="31">LC3/IS3</f>
        <v>1.3959358578505972E-2</v>
      </c>
      <c r="AGR3" s="7">
        <f t="shared" ref="AGR3:AGR34" si="32">LD3/IT3</f>
        <v>7.9684141806598247E-2</v>
      </c>
      <c r="AGS3" s="7">
        <f t="shared" ref="AGS3:AGS34" si="33">LE3/IU3</f>
        <v>0.11960148593918947</v>
      </c>
      <c r="AGT3" s="7">
        <f t="shared" ref="AGT3:AGT34" si="34">LF3/IV3</f>
        <v>0.14972332012451481</v>
      </c>
      <c r="AGU3" s="8">
        <f t="shared" ref="AGU3:AGU34" si="35">LG3/IW3</f>
        <v>5.3271498074616425E-2</v>
      </c>
      <c r="AGV3" s="7">
        <f t="shared" ref="AGV3:AGV34" si="36">LH3/IX3</f>
        <v>0.16075690959878094</v>
      </c>
      <c r="AGW3" s="6" t="s">
        <v>613</v>
      </c>
      <c r="AGX3" s="7">
        <f t="shared" ref="AGX3:AGX34" si="37">OQ3/IR3</f>
        <v>0.16903539806869161</v>
      </c>
      <c r="AGY3" s="7">
        <f t="shared" ref="AGY3:AGY34" si="38">OR3/IS3</f>
        <v>0.13580552642290583</v>
      </c>
      <c r="AGZ3" s="7">
        <f t="shared" ref="AGZ3:AGZ34" si="39">OS3/IT3</f>
        <v>0.18579349706123649</v>
      </c>
      <c r="AHA3" s="7">
        <f t="shared" ref="AHA3:AHA34" si="40">OT3/IU3</f>
        <v>0.24139675926204149</v>
      </c>
      <c r="AHB3" s="7">
        <f t="shared" ref="AHB3:AHB34" si="41">OU3/IV3</f>
        <v>0.25932072898855307</v>
      </c>
      <c r="AHC3" s="8">
        <f t="shared" ref="AHC3:AHC34" si="42">OV3/IW3</f>
        <v>0.2083655711031964</v>
      </c>
      <c r="AHD3" s="7">
        <f t="shared" ref="AHD3:AHD34" si="43">OW3/IX3</f>
        <v>0.27224132275135193</v>
      </c>
      <c r="AHE3" s="6" t="s">
        <v>613</v>
      </c>
      <c r="AHF3" s="15">
        <f t="shared" ref="AHF3:AHF11" si="44">IR3/BN3</f>
        <v>24.557116350612198</v>
      </c>
      <c r="AHG3" s="15">
        <f t="shared" ref="AHG3:AHG11" si="45">IS3/BO3</f>
        <v>47.33086546310534</v>
      </c>
      <c r="AHH3" s="15">
        <f t="shared" ref="AHH3:AHH11" si="46">IT3/BP3</f>
        <v>30.949795985884428</v>
      </c>
      <c r="AHI3" s="15">
        <f t="shared" ref="AHI3:AHI11" si="47">IU3/BQ3</f>
        <v>31.606368873027989</v>
      </c>
      <c r="AHJ3" s="15">
        <f t="shared" ref="AHJ3:AHJ11" si="48">IV3/BR3</f>
        <v>26.781902354188439</v>
      </c>
      <c r="AHK3" s="16">
        <f t="shared" ref="AHK3:AHK11" si="49">IW3/BS3</f>
        <v>286.14158943009267</v>
      </c>
      <c r="AHL3" s="15">
        <f t="shared" ref="AHL3:AHL11" si="50">IX3/BT3</f>
        <v>491.05074384147446</v>
      </c>
      <c r="AHM3" s="6" t="s">
        <v>613</v>
      </c>
      <c r="AHN3" s="12">
        <f t="shared" ref="AHN3:AHN34" si="51">365/AHF3</f>
        <v>14.863308655167108</v>
      </c>
      <c r="AHO3" s="12">
        <f t="shared" ref="AHO3:AHO34" si="52">365/AHG3</f>
        <v>7.7116696774648972</v>
      </c>
      <c r="AHP3" s="12">
        <f t="shared" ref="AHP3:AHP34" si="53">365/AHH3</f>
        <v>11.793292600909844</v>
      </c>
      <c r="AHQ3" s="12">
        <f t="shared" ref="AHQ3:AHQ34" si="54">365/AHI3</f>
        <v>11.548305389534354</v>
      </c>
      <c r="AHR3" s="12">
        <f t="shared" ref="AHR3:AHR34" si="55">365/AHJ3</f>
        <v>13.628606182372904</v>
      </c>
      <c r="AHS3" s="13">
        <f t="shared" ref="AHS3:AHS34" si="56">365/AHK3</f>
        <v>1.2755922713890329</v>
      </c>
      <c r="AHT3" s="12">
        <f t="shared" ref="AHT3:AHT34" si="57">365/AHL3</f>
        <v>0.74330403645174536</v>
      </c>
      <c r="AHU3" s="6" t="s">
        <v>613</v>
      </c>
      <c r="AHV3" s="15">
        <f t="shared" ref="AHV3:AHV34" si="58">IR3/DX3</f>
        <v>0.67696938987332855</v>
      </c>
      <c r="AHW3" s="15">
        <f t="shared" ref="AHW3:AHW34" si="59">IS3/DY3</f>
        <v>0.64701771223413962</v>
      </c>
      <c r="AHX3" s="15">
        <f t="shared" ref="AHX3:AHX34" si="60">IT3/DZ3</f>
        <v>0.71059353053529839</v>
      </c>
      <c r="AHY3" s="15">
        <f t="shared" ref="AHY3:AHY34" si="61">IU3/EA3</f>
        <v>0.68893142405202246</v>
      </c>
      <c r="AHZ3" s="15">
        <f t="shared" ref="AHZ3:AHZ34" si="62">IV3/EB3</f>
        <v>0.5774154080821623</v>
      </c>
      <c r="AIA3" s="16">
        <f t="shared" ref="AIA3:AIA34" si="63">IW3/EC3</f>
        <v>0.60705609809351091</v>
      </c>
      <c r="AIB3" s="15">
        <f t="shared" ref="AIB3:AIB34" si="64">IX3/ED3</f>
        <v>0.87857750867837314</v>
      </c>
      <c r="AIC3" s="6" t="s">
        <v>613</v>
      </c>
      <c r="AID3" s="4">
        <f t="shared" ref="AID3:AID34" si="65">CS3-FC3</f>
        <v>4145384000000</v>
      </c>
      <c r="AIE3" s="4">
        <f t="shared" ref="AIE3:AIE34" si="66">CT3-FD3</f>
        <v>2905246000000</v>
      </c>
      <c r="AIF3" s="4">
        <f t="shared" ref="AIF3:AIF34" si="67">CU3-FE3</f>
        <v>1424098000000</v>
      </c>
      <c r="AIG3" s="4">
        <f t="shared" ref="AIG3:AIG34" si="68">CV3-FF3</f>
        <v>2171031000000</v>
      </c>
      <c r="AIH3" s="4">
        <f t="shared" ref="AIH3:AIH34" si="69">CW3-FG3</f>
        <v>401754000000</v>
      </c>
      <c r="AII3" s="14">
        <f t="shared" ref="AII3:AII34" si="70">CX3-FH3</f>
        <v>-708010000000</v>
      </c>
      <c r="AIJ3" s="4">
        <f t="shared" ref="AIJ3:AIJ34" si="71">CY3-FI3</f>
        <v>-1707340000000</v>
      </c>
      <c r="AIK3" s="6" t="s">
        <v>613</v>
      </c>
      <c r="AIL3" s="15">
        <f t="shared" ref="AIL3:AIL34" si="72">IR3/AID3</f>
        <v>4.5368638948768076</v>
      </c>
      <c r="AIM3" s="15">
        <f t="shared" ref="AIM3:AIM34" si="73">IS3/AIE3</f>
        <v>6.0073177968406117</v>
      </c>
      <c r="AIN3" s="15">
        <f t="shared" ref="AIN3:AIN34" si="74">IT3/AIF3</f>
        <v>13.401034900688014</v>
      </c>
      <c r="AIO3" s="15">
        <f t="shared" ref="AIO3:AIO34" si="75">IU3/AIG3</f>
        <v>7.9711841977383093</v>
      </c>
      <c r="AIP3" s="15">
        <f t="shared" ref="AIP3:AIP34" si="76">IV3/AIH3</f>
        <v>35.149305296275827</v>
      </c>
      <c r="AIQ3" s="16">
        <f t="shared" ref="AIQ3:AIQ34" si="77">IW3/AII3</f>
        <v>-18.444959816951737</v>
      </c>
      <c r="AIR3" s="15">
        <f t="shared" ref="AIR3:AIR34" si="78">IX3/AIJ3</f>
        <v>-9.5504299085126565</v>
      </c>
      <c r="AIS3" s="6" t="s">
        <v>613</v>
      </c>
      <c r="AIT3" s="15">
        <f t="shared" ref="AIT3:AIT34" si="79">CS3/FC3</f>
        <v>3.312619316197547</v>
      </c>
      <c r="AIU3" s="15">
        <f t="shared" ref="AIU3:AIU34" si="80">CT3/FD3</f>
        <v>2.8542959537646042</v>
      </c>
      <c r="AIV3" s="15">
        <f t="shared" ref="AIV3:AIV34" si="81">CU3/FE3</f>
        <v>1.4628909843232474</v>
      </c>
      <c r="AIW3" s="15">
        <f t="shared" ref="AIW3:AIW34" si="82">CV3/FF3</f>
        <v>1.9400775173994129</v>
      </c>
      <c r="AIX3" s="15">
        <f t="shared" ref="AIX3:AIX34" si="83">CW3/FG3</f>
        <v>1.1018912915071315</v>
      </c>
      <c r="AIY3" s="16">
        <f t="shared" ref="AIY3:AIY34" si="84">CX3/FH3</f>
        <v>0.79898260514296304</v>
      </c>
      <c r="AIZ3" s="15">
        <f t="shared" ref="AIZ3:AIZ34" si="85">CY3/FI3</f>
        <v>0.58468531034759563</v>
      </c>
      <c r="AJA3" s="6" t="s">
        <v>613</v>
      </c>
      <c r="AJB3" s="15">
        <f t="shared" ref="AJB3:AJB34" si="86">(AI3+BN3)/FC3</f>
        <v>0.97335294833043795</v>
      </c>
      <c r="AJC3" s="15">
        <f t="shared" ref="AJC3:AJC34" si="87">(AJ3+BO3)/FD3</f>
        <v>0.4800368913015034</v>
      </c>
      <c r="AJD3" s="15">
        <f t="shared" ref="AJD3:AJD34" si="88">(AK3+BP3)/FE3</f>
        <v>0.21638209281235679</v>
      </c>
      <c r="AJE3" s="15">
        <f t="shared" ref="AJE3:AJE34" si="89">(AL3+BQ3)/FF3</f>
        <v>0.3506642585552977</v>
      </c>
      <c r="AJF3" s="15">
        <f t="shared" ref="AJF3:AJF34" si="90">(AM3+BR3)/FG3</f>
        <v>0.26854295255324229</v>
      </c>
      <c r="AJG3" s="16">
        <f t="shared" ref="AJG3:AJG34" si="91">(AN3+BS3)/FH3</f>
        <v>9.655512724817604E-2</v>
      </c>
      <c r="AJH3" s="15">
        <f t="shared" ref="AJH3:AJH34" si="92">(AO3+BT3)/FI3</f>
        <v>0.15674873599929942</v>
      </c>
      <c r="AJI3" s="6" t="s">
        <v>613</v>
      </c>
      <c r="AJJ3" s="15" t="e">
        <f>JW3/(PV3*-1)</f>
        <v>#DIV/0!</v>
      </c>
      <c r="AJK3" s="15" t="e">
        <f t="shared" ref="AJK3:AJP18" si="93">JX3/(PW3*-1)</f>
        <v>#DIV/0!</v>
      </c>
      <c r="AJL3" s="15" t="e">
        <f t="shared" si="93"/>
        <v>#DIV/0!</v>
      </c>
      <c r="AJM3" s="15" t="e">
        <f t="shared" si="93"/>
        <v>#DIV/0!</v>
      </c>
      <c r="AJN3" s="15" t="e">
        <f t="shared" si="93"/>
        <v>#DIV/0!</v>
      </c>
      <c r="AJO3" s="16" t="e">
        <f t="shared" si="93"/>
        <v>#DIV/0!</v>
      </c>
      <c r="AJP3" s="15" t="e">
        <f t="shared" si="93"/>
        <v>#DIV/0!</v>
      </c>
      <c r="AJQ3" s="6" t="s">
        <v>613</v>
      </c>
      <c r="AKB3" s="1">
        <v>9.1687100000000008</v>
      </c>
      <c r="AKC3" s="1">
        <v>4.68987</v>
      </c>
      <c r="AKD3" s="1">
        <v>2.83839</v>
      </c>
      <c r="AKE3" s="1">
        <v>10.85857</v>
      </c>
      <c r="AKF3" s="1">
        <v>32.338369999999998</v>
      </c>
      <c r="AKG3" s="1">
        <v>18.351299999999998</v>
      </c>
      <c r="AKH3" s="2">
        <v>14.7651</v>
      </c>
      <c r="AKI3" s="1">
        <v>38.7423</v>
      </c>
      <c r="AKJ3" s="6" t="s">
        <v>613</v>
      </c>
      <c r="AKK3" s="15">
        <f t="shared" ref="AKK3:AKK34" si="94">DX3/HM3</f>
        <v>1.481468677258005</v>
      </c>
      <c r="AKL3" s="15">
        <f t="shared" ref="AKL3:AKL34" si="95">DY3/HN3</f>
        <v>1.456395506262488</v>
      </c>
      <c r="AKM3" s="15">
        <f t="shared" ref="AKM3:AKM34" si="96">DZ3/HO3</f>
        <v>1.4142965615599967</v>
      </c>
      <c r="AKN3" s="15">
        <f t="shared" ref="AKN3:AKN34" si="97">EA3/HP3</f>
        <v>1.3774885043449965</v>
      </c>
      <c r="AKO3" s="15">
        <f t="shared" ref="AKO3:AKO34" si="98">EB3/HQ3</f>
        <v>1.4097852658336105</v>
      </c>
      <c r="AKP3" s="16">
        <f t="shared" ref="AKP3:AKP34" si="99">EC3/HR3</f>
        <v>1.9063111884145918</v>
      </c>
      <c r="AKQ3" s="15">
        <f t="shared" ref="AKQ3:AKQ34" si="100">ED3/HS3</f>
        <v>1.6257596924404099</v>
      </c>
      <c r="AKR3" s="6" t="s">
        <v>613</v>
      </c>
      <c r="AKS3" s="15">
        <f t="shared" ref="AKS3:AKS34" si="101">GH3/HM3</f>
        <v>0.29990321820144128</v>
      </c>
      <c r="AKT3" s="15">
        <f t="shared" ref="AKT3:AKT34" si="102">GI3/HN3</f>
        <v>0.30697149362137444</v>
      </c>
      <c r="AKU3" s="15">
        <f t="shared" ref="AKU3:AKU34" si="103">GJ3/HO3</f>
        <v>0.24915194499060514</v>
      </c>
      <c r="AKV3" s="15">
        <f t="shared" ref="AKV3:AKV34" si="104">GK3/HP3</f>
        <v>0.21766708052285935</v>
      </c>
      <c r="AKW3" s="15">
        <f t="shared" ref="AKW3:AKW34" si="105">GL3/HQ3</f>
        <v>0.23640501839780592</v>
      </c>
      <c r="AKX3" s="16">
        <f t="shared" ref="AKX3:AKX34" si="106">GM3/HR3</f>
        <v>0.68524147846096917</v>
      </c>
      <c r="AKY3" s="15">
        <f t="shared" ref="AKY3:AKY34" si="107">GN3/HS3</f>
        <v>0.38778985693867907</v>
      </c>
      <c r="AKZ3" s="6" t="s">
        <v>613</v>
      </c>
      <c r="ALA3" s="7">
        <f t="shared" ref="ALA3:ALA34" si="108">GH3/(GH3+HM3)</f>
        <v>0.23071195916907589</v>
      </c>
      <c r="ALB3" s="7">
        <f t="shared" ref="ALB3:ALB34" si="109">GI3/(GI3+HN3)</f>
        <v>0.23487237106512066</v>
      </c>
      <c r="ALC3" s="7">
        <f t="shared" ref="ALC3:ALC34" si="110">GJ3/(GJ3+HO3)</f>
        <v>0.19945687631497785</v>
      </c>
      <c r="ALD3" s="7">
        <f t="shared" ref="ALD3:ALD34" si="111">GK3/(GK3+HP3)</f>
        <v>0.17875746499559989</v>
      </c>
      <c r="ALE3" s="7">
        <f t="shared" ref="ALE3:ALE34" si="112">GL3/(GL3+HQ3)</f>
        <v>0.19120354162275327</v>
      </c>
      <c r="ALF3" s="8">
        <f t="shared" ref="ALF3:ALF34" si="113">GM3/(GM3+HR3)</f>
        <v>0.40661322856043125</v>
      </c>
      <c r="ALG3" s="7">
        <f t="shared" ref="ALG3:ALG34" si="114">GN3/(GN3+HS3)</f>
        <v>0.27942981064446126</v>
      </c>
      <c r="ALH3" s="6" t="s">
        <v>613</v>
      </c>
      <c r="ALI3" s="7">
        <f>XV3/GH3</f>
        <v>7.1147692254805106E-2</v>
      </c>
      <c r="ALJ3" s="7">
        <f t="shared" ref="ALJ3:ALO18" si="115">XW3/GI3</f>
        <v>6.3724898495408688E-2</v>
      </c>
      <c r="ALK3" s="7">
        <f t="shared" si="115"/>
        <v>4.2439243922502451E-2</v>
      </c>
      <c r="ALL3" s="7">
        <f t="shared" si="115"/>
        <v>2.3312544675238616E-2</v>
      </c>
      <c r="ALM3" s="7">
        <f t="shared" si="115"/>
        <v>3.5326056680486446E-2</v>
      </c>
      <c r="ALN3" s="20">
        <f t="shared" si="115"/>
        <v>1.6230681616614884E-2</v>
      </c>
      <c r="ALO3" s="7">
        <f t="shared" si="115"/>
        <v>2.1703512398012159E-2</v>
      </c>
      <c r="ALP3" s="6" t="s">
        <v>613</v>
      </c>
      <c r="ALQ3" s="17">
        <f t="shared" ref="ALQ3:ALQ34" si="116">ALA3</f>
        <v>0.23071195916907589</v>
      </c>
      <c r="ALR3" s="17">
        <f t="shared" ref="ALR3:ALR34" si="117">ALB3</f>
        <v>0.23487237106512066</v>
      </c>
      <c r="ALS3" s="17">
        <f t="shared" ref="ALS3:ALS34" si="118">ALC3</f>
        <v>0.19945687631497785</v>
      </c>
      <c r="ALT3" s="17">
        <f t="shared" ref="ALT3:ALT34" si="119">ALD3</f>
        <v>0.17875746499559989</v>
      </c>
      <c r="ALU3" s="17">
        <f t="shared" ref="ALU3:ALU34" si="120">ALE3</f>
        <v>0.19120354162275327</v>
      </c>
      <c r="ALV3" s="21">
        <f t="shared" ref="ALV3:ALV34" si="121">ALF3</f>
        <v>0.40661322856043125</v>
      </c>
      <c r="ALW3" s="17">
        <f t="shared" ref="ALW3:ALW34" si="122">ALG3</f>
        <v>0.27942981064446126</v>
      </c>
      <c r="ALX3" s="6" t="s">
        <v>613</v>
      </c>
      <c r="ALY3" s="17">
        <f t="shared" ref="ALY3:ALY34" si="123">HM3/(GH3+HM3)</f>
        <v>0.76928804083092406</v>
      </c>
      <c r="ALZ3" s="17">
        <f t="shared" ref="ALZ3:ALZ34" si="124">HN3/(GI3+HN3)</f>
        <v>0.76512762893487929</v>
      </c>
      <c r="AMA3" s="17">
        <f t="shared" ref="AMA3:AMA34" si="125">HO3/(GJ3+HO3)</f>
        <v>0.80054312368502212</v>
      </c>
      <c r="AMB3" s="17">
        <f t="shared" ref="AMB3:AMB34" si="126">HP3/(GK3+HP3)</f>
        <v>0.82124253500440014</v>
      </c>
      <c r="AMC3" s="17">
        <f t="shared" ref="AMC3:AMC34" si="127">HQ3/(GL3+HQ3)</f>
        <v>0.80879645837724667</v>
      </c>
      <c r="AMD3" s="21">
        <f t="shared" ref="AMD3:AMD34" si="128">HR3/(GM3+HR3)</f>
        <v>0.59338677143956875</v>
      </c>
      <c r="AME3" s="17">
        <f t="shared" ref="AME3:AME34" si="129">HS3/(GN3+HS3)</f>
        <v>0.72057018935553874</v>
      </c>
      <c r="AMF3" s="6" t="s">
        <v>613</v>
      </c>
      <c r="AMQ3" s="18">
        <v>4.5713591950970072</v>
      </c>
      <c r="AMR3" s="18">
        <v>6.1982279139587186</v>
      </c>
      <c r="AMS3" s="18">
        <v>6.218300505319057</v>
      </c>
      <c r="AMT3" s="18">
        <v>6.0281565269948612</v>
      </c>
      <c r="AMU3" s="18">
        <v>6.8453170762465918</v>
      </c>
      <c r="AMV3" s="19">
        <v>7.4264531209904705</v>
      </c>
      <c r="AMW3" s="18">
        <v>7.1765482946952046</v>
      </c>
      <c r="AMX3" s="18">
        <v>5.8431999502304244</v>
      </c>
      <c r="AMY3" s="18">
        <v>4.5730186003318511</v>
      </c>
      <c r="AMZ3" s="18">
        <v>5.7790687746391765</v>
      </c>
      <c r="ANA3" s="18">
        <v>6.1667526536031421</v>
      </c>
      <c r="ANB3" s="18">
        <v>8.2581800191838628</v>
      </c>
      <c r="ANC3" s="18">
        <v>10.561990087171512</v>
      </c>
      <c r="AND3" s="18">
        <v>8.0313813664126421</v>
      </c>
      <c r="ANE3" s="18">
        <v>11.291457076820459</v>
      </c>
      <c r="ANF3" s="18">
        <v>10.072101709964384</v>
      </c>
      <c r="ANG3" s="18">
        <v>8.1036149396627639</v>
      </c>
      <c r="ANH3" s="6" t="s">
        <v>613</v>
      </c>
      <c r="ANI3" s="7">
        <f t="shared" ref="ANI3:ANI34" si="130">AMQ3/100</f>
        <v>4.5713591950970071E-2</v>
      </c>
      <c r="ANJ3" s="7">
        <f t="shared" ref="ANJ3:ANJ34" si="131">AMR3/100</f>
        <v>6.1982279139587183E-2</v>
      </c>
      <c r="ANK3" s="7">
        <f t="shared" ref="ANK3:ANK34" si="132">AMS3/100</f>
        <v>6.218300505319057E-2</v>
      </c>
      <c r="ANL3" s="7">
        <f t="shared" ref="ANL3:ANL34" si="133">AMT3/100</f>
        <v>6.0281565269948614E-2</v>
      </c>
      <c r="ANM3" s="7">
        <f t="shared" ref="ANM3:ANM34" si="134">AMU3/100</f>
        <v>6.8453170762465917E-2</v>
      </c>
      <c r="ANN3" s="20">
        <f t="shared" ref="ANN3:ANN34" si="135">AMV3/100</f>
        <v>7.4264531209904699E-2</v>
      </c>
      <c r="ANO3" s="7">
        <f t="shared" ref="ANO3:ANO34" si="136">AMW3/100</f>
        <v>7.176548294695205E-2</v>
      </c>
      <c r="ANP3" s="6" t="s">
        <v>613</v>
      </c>
      <c r="AOA3" s="7">
        <v>-1.5137246404285265E-2</v>
      </c>
      <c r="AOB3" s="7">
        <v>2.5564672332883953E-2</v>
      </c>
      <c r="AOC3" s="7">
        <v>-1.0702546631930043E-2</v>
      </c>
      <c r="AOD3" s="7">
        <v>0.20954451611318192</v>
      </c>
      <c r="AOE3" s="7">
        <v>0.18215498634196114</v>
      </c>
      <c r="AOF3" s="20">
        <v>-0.11152965043334617</v>
      </c>
      <c r="AOG3" s="7">
        <v>0.2194132077705182</v>
      </c>
      <c r="AOH3" s="7">
        <v>5.1688907023796915E-3</v>
      </c>
      <c r="AOI3" s="7">
        <v>0.14404568362117454</v>
      </c>
      <c r="AOJ3" s="7">
        <v>5.3476746432414846E-2</v>
      </c>
      <c r="AOK3" s="7">
        <v>0.46856062067014981</v>
      </c>
      <c r="AOL3" s="7">
        <v>0.81701072071858527</v>
      </c>
      <c r="AOM3" s="7">
        <v>-0.46667980509208173</v>
      </c>
      <c r="AON3" s="7">
        <v>0.53919448848064833</v>
      </c>
      <c r="AOO3" s="7">
        <v>0.57657229599624027</v>
      </c>
      <c r="AOP3" s="7">
        <v>0.18054832872882143</v>
      </c>
      <c r="AOQ3" s="7">
        <v>0.45513802777357104</v>
      </c>
      <c r="AOR3" s="6" t="s">
        <v>613</v>
      </c>
      <c r="APC3" s="1">
        <v>9.1687100000000008</v>
      </c>
      <c r="APD3" s="1">
        <v>4.68987</v>
      </c>
      <c r="APE3" s="1">
        <v>2.83839</v>
      </c>
      <c r="APF3" s="1">
        <v>10.85857</v>
      </c>
      <c r="APG3" s="1">
        <v>32.338369999999998</v>
      </c>
      <c r="APH3" s="1">
        <v>18.351299999999998</v>
      </c>
      <c r="API3" s="2">
        <v>14.7651</v>
      </c>
      <c r="APJ3" s="1">
        <v>38.7423</v>
      </c>
      <c r="APK3" s="1">
        <v>41.491230000000002</v>
      </c>
      <c r="APL3" s="1">
        <v>118.2946</v>
      </c>
      <c r="APM3" s="1">
        <v>550.40665000000001</v>
      </c>
      <c r="APN3" s="1">
        <v>-363.12799999999999</v>
      </c>
      <c r="APO3" s="1">
        <v>-85.253879999999995</v>
      </c>
      <c r="APP3" s="1">
        <v>-18832.229050000002</v>
      </c>
      <c r="APQ3" s="1">
        <v>-390.14501000000001</v>
      </c>
      <c r="APR3" s="1">
        <v>-47.694409999999998</v>
      </c>
      <c r="APS3" s="1">
        <v>-34.819879999999998</v>
      </c>
      <c r="APT3" s="1">
        <v>-11.074389999999999</v>
      </c>
      <c r="APU3" s="1">
        <v>-5.5885100000000003</v>
      </c>
      <c r="APV3" s="1">
        <v>-3.70201</v>
      </c>
      <c r="APW3" s="22">
        <v>0.14835267047539871</v>
      </c>
      <c r="APX3" s="22">
        <v>0.1747889807395348</v>
      </c>
      <c r="APY3" s="22">
        <v>0.3057548677539127</v>
      </c>
      <c r="APZ3" s="22">
        <v>0.24218159648745274</v>
      </c>
      <c r="AQA3" s="22">
        <v>0.25654588827858288</v>
      </c>
      <c r="AQB3" s="39">
        <v>0.24512356276955224</v>
      </c>
      <c r="AQC3" s="22">
        <v>0.22347571067689767</v>
      </c>
      <c r="AQD3" s="6" t="s">
        <v>613</v>
      </c>
      <c r="AQE3" s="4">
        <f t="shared" ref="AQE3:AQE34" si="137">JW3-LB3</f>
        <v>982778000000</v>
      </c>
      <c r="AQF3" s="4">
        <f t="shared" ref="AQF3:AQF34" si="138">JX3-LC3</f>
        <v>784736000000</v>
      </c>
      <c r="AQG3" s="4">
        <f t="shared" ref="AQG3:AQG34" si="139">JY3-LD3</f>
        <v>659601000000</v>
      </c>
      <c r="AQH3" s="4">
        <f t="shared" ref="AQH3:AQH34" si="140">JZ3-LE3</f>
        <v>922654000000</v>
      </c>
      <c r="AQI3" s="4">
        <f t="shared" ref="AQI3:AQI34" si="141">KA3-LF3</f>
        <v>544309000000</v>
      </c>
      <c r="AQJ3" s="5">
        <f t="shared" ref="AQJ3:AQJ34" si="142">KB3-LG3</f>
        <v>1157469000000</v>
      </c>
      <c r="AQK3" s="4">
        <f t="shared" ref="AQK3:AQK34" si="143">KC3-LH3</f>
        <v>1101085000000</v>
      </c>
      <c r="AQL3" s="6" t="s">
        <v>613</v>
      </c>
      <c r="AQM3" s="7">
        <f t="shared" ref="AQM3:AQM34" si="144">AQE3/JW3</f>
        <v>0.52371337508000027</v>
      </c>
      <c r="AQN3" s="7">
        <f t="shared" ref="AQN3:AQN34" si="145">AQF3/JX3</f>
        <v>0.76309092588720928</v>
      </c>
      <c r="AQO3" s="7">
        <f t="shared" ref="AQO3:AQO34" si="146">AQG3/JY3</f>
        <v>0.30252430372733596</v>
      </c>
      <c r="AQP3" s="7">
        <f t="shared" ref="AQP3:AQP34" si="147">AQH3/JZ3</f>
        <v>0.30832832070150112</v>
      </c>
      <c r="AQQ3" s="7">
        <f t="shared" ref="AQQ3:AQQ34" si="148">AQI3/KA3</f>
        <v>0.20473458290955268</v>
      </c>
      <c r="AQR3" s="20">
        <f t="shared" ref="AQR3:AQR34" si="149">AQJ3/KB3</f>
        <v>0.62459440747741823</v>
      </c>
      <c r="AQS3" s="7">
        <f t="shared" ref="AQS3:AQS34" si="150">AQK3/KC3</f>
        <v>0.29580293147358128</v>
      </c>
      <c r="AQT3" s="6" t="s">
        <v>613</v>
      </c>
      <c r="AQU3" s="9">
        <f>ANI3+(APW3*(AOA3-ANI3))</f>
        <v>3.6686207580301125E-2</v>
      </c>
      <c r="AQV3" s="9">
        <f t="shared" ref="AQV3:ARA18" si="151">ANJ3+(APX3*(AOB3-ANJ3))</f>
        <v>5.5616882764870382E-2</v>
      </c>
      <c r="AQW3" s="9">
        <f t="shared" si="151"/>
        <v>3.9897892836535546E-2</v>
      </c>
      <c r="AQX3" s="9">
        <f t="shared" si="151"/>
        <v>9.6430305001591041E-2</v>
      </c>
      <c r="AQY3" s="9">
        <f t="shared" si="151"/>
        <v>9.762290403919513E-2</v>
      </c>
      <c r="AQZ3" s="10">
        <f t="shared" si="151"/>
        <v>2.8721999463657701E-2</v>
      </c>
      <c r="ARA3" s="9">
        <f t="shared" si="151"/>
        <v>0.10476116318172551</v>
      </c>
      <c r="ARB3" s="6" t="s">
        <v>613</v>
      </c>
      <c r="ARC3" s="17">
        <f>(ALY3*AQU3)+((1-AQM3)*(ALQ3*ALI3))</f>
        <v>3.6040326367046627E-2</v>
      </c>
      <c r="ARD3" s="17">
        <f t="shared" ref="ARD3:ARI18" si="152">(ALZ3*AQV3)+((1-AQN3)*(ALR3*ALJ3))</f>
        <v>4.6099883398361914E-2</v>
      </c>
      <c r="ARE3" s="17">
        <f t="shared" si="152"/>
        <v>3.7843975354244296E-2</v>
      </c>
      <c r="ARF3" s="17">
        <f t="shared" si="152"/>
        <v>8.2075065563731689E-2</v>
      </c>
      <c r="ARG3" s="17">
        <f t="shared" si="152"/>
        <v>8.4328653177776741E-2</v>
      </c>
      <c r="ARH3" s="21">
        <f t="shared" si="152"/>
        <v>1.9520784978638135E-2</v>
      </c>
      <c r="ARI3" s="17">
        <f t="shared" si="152"/>
        <v>7.9758450619621363E-2</v>
      </c>
      <c r="ARJ3" s="6" t="s">
        <v>613</v>
      </c>
    </row>
    <row r="4" spans="1:1154" collapsed="1" x14ac:dyDescent="0.15">
      <c r="A4" s="26" t="s">
        <v>283</v>
      </c>
      <c r="B4" s="34">
        <v>40428</v>
      </c>
      <c r="C4" s="34">
        <v>40442</v>
      </c>
      <c r="D4" s="35">
        <v>4.9796828778583402</v>
      </c>
      <c r="E4" s="26" t="s">
        <v>284</v>
      </c>
      <c r="F4" s="26" t="s">
        <v>60</v>
      </c>
      <c r="G4" s="26" t="s">
        <v>61</v>
      </c>
      <c r="H4" s="26" t="s">
        <v>23</v>
      </c>
      <c r="I4" s="56" t="s">
        <v>285</v>
      </c>
      <c r="J4" s="26" t="s">
        <v>482</v>
      </c>
      <c r="K4" s="26" t="s">
        <v>427</v>
      </c>
      <c r="L4" s="26" t="s">
        <v>21</v>
      </c>
      <c r="M4" s="26" t="s">
        <v>22</v>
      </c>
      <c r="N4" s="26" t="s">
        <v>23</v>
      </c>
      <c r="O4" s="26"/>
      <c r="P4" s="26"/>
      <c r="Q4" s="26" t="s">
        <v>25</v>
      </c>
      <c r="R4" s="26" t="s">
        <v>286</v>
      </c>
      <c r="S4" s="35" t="s">
        <v>230</v>
      </c>
      <c r="T4" s="26" t="s">
        <v>27</v>
      </c>
      <c r="U4" s="26" t="s">
        <v>23</v>
      </c>
      <c r="V4" s="3">
        <v>2010</v>
      </c>
      <c r="W4" s="3">
        <f t="shared" si="0"/>
        <v>0</v>
      </c>
      <c r="AC4" s="35">
        <v>338488000000</v>
      </c>
      <c r="AD4" s="35">
        <v>129049000000</v>
      </c>
      <c r="AE4" s="35">
        <v>102273000000</v>
      </c>
      <c r="AF4" s="35">
        <v>25507000000</v>
      </c>
      <c r="AG4" s="35">
        <v>35316000000</v>
      </c>
      <c r="AH4" s="35">
        <v>24068000000</v>
      </c>
      <c r="AI4" s="4">
        <v>29116000000</v>
      </c>
      <c r="AJ4" s="4">
        <v>23068000000</v>
      </c>
      <c r="AK4" s="4">
        <v>39350000000</v>
      </c>
      <c r="AL4" s="4">
        <v>14787000000</v>
      </c>
      <c r="AM4" s="4">
        <v>26227000000</v>
      </c>
      <c r="AN4" s="5">
        <v>38471000000</v>
      </c>
      <c r="AO4" s="4">
        <v>29311000000</v>
      </c>
      <c r="AP4" s="4">
        <v>4025000000</v>
      </c>
      <c r="AQ4" s="4">
        <v>490000000</v>
      </c>
      <c r="AR4" s="4">
        <v>1670000000</v>
      </c>
      <c r="AS4" s="4">
        <v>2061000000</v>
      </c>
      <c r="AT4" s="4">
        <v>4218849000</v>
      </c>
      <c r="AU4" s="4">
        <v>7820968000</v>
      </c>
      <c r="AV4" s="4">
        <v>7751670000</v>
      </c>
      <c r="AW4" s="4"/>
      <c r="AX4" s="4"/>
      <c r="AY4" s="4"/>
      <c r="AZ4" s="4"/>
      <c r="BA4" s="4"/>
      <c r="BB4" s="6" t="s">
        <v>613</v>
      </c>
      <c r="BC4" s="4"/>
      <c r="BD4" s="4"/>
      <c r="BE4" s="4"/>
      <c r="BF4" s="4"/>
      <c r="BG4" s="4"/>
      <c r="BH4" s="4">
        <v>119610000000</v>
      </c>
      <c r="BI4" s="4">
        <v>134404000000</v>
      </c>
      <c r="BJ4" s="4">
        <v>131862000000</v>
      </c>
      <c r="BK4" s="4">
        <v>140594000000</v>
      </c>
      <c r="BL4" s="4">
        <v>152608000000</v>
      </c>
      <c r="BM4" s="4">
        <v>125381000000</v>
      </c>
      <c r="BN4" s="4">
        <v>103914000000</v>
      </c>
      <c r="BO4" s="4">
        <v>78952000000</v>
      </c>
      <c r="BP4" s="4">
        <v>71475000000</v>
      </c>
      <c r="BQ4" s="4">
        <v>67700000000</v>
      </c>
      <c r="BR4" s="4">
        <v>95084000000</v>
      </c>
      <c r="BS4" s="5">
        <v>20093000000</v>
      </c>
      <c r="BT4" s="4">
        <v>16042000000</v>
      </c>
      <c r="BU4" s="4">
        <v>16567000000</v>
      </c>
      <c r="BV4" s="4">
        <v>21017000000</v>
      </c>
      <c r="BW4" s="4">
        <v>22341000000</v>
      </c>
      <c r="BX4" s="4">
        <v>11497000000</v>
      </c>
      <c r="BY4" s="4">
        <v>14622687000</v>
      </c>
      <c r="BZ4" s="4">
        <v>16076830000</v>
      </c>
      <c r="CA4" s="4">
        <v>15269278000</v>
      </c>
      <c r="CB4" s="4"/>
      <c r="CC4" s="4"/>
      <c r="CD4" s="4"/>
      <c r="CE4" s="4"/>
      <c r="CF4" s="4"/>
      <c r="CG4" s="6" t="s">
        <v>613</v>
      </c>
      <c r="CH4" s="4"/>
      <c r="CI4" s="4"/>
      <c r="CJ4" s="4"/>
      <c r="CK4" s="4"/>
      <c r="CL4" s="4"/>
      <c r="CM4" s="4">
        <v>545239000000</v>
      </c>
      <c r="CN4" s="4">
        <v>351120000000</v>
      </c>
      <c r="CO4" s="4">
        <v>364138000000</v>
      </c>
      <c r="CP4" s="4">
        <v>294244000000</v>
      </c>
      <c r="CQ4" s="4">
        <v>319614000000</v>
      </c>
      <c r="CR4" s="4">
        <v>276323000000</v>
      </c>
      <c r="CS4" s="4">
        <v>239021000000</v>
      </c>
      <c r="CT4" s="4">
        <v>196755000000</v>
      </c>
      <c r="CU4" s="4">
        <v>191489000000</v>
      </c>
      <c r="CV4" s="4">
        <v>128835000000</v>
      </c>
      <c r="CW4" s="4">
        <v>131881000000</v>
      </c>
      <c r="CX4" s="5">
        <v>66860000000</v>
      </c>
      <c r="CY4" s="4">
        <v>59208000000</v>
      </c>
      <c r="CZ4" s="4">
        <v>33121000000</v>
      </c>
      <c r="DA4" s="4">
        <v>50039000000</v>
      </c>
      <c r="DB4" s="4">
        <v>60794000000</v>
      </c>
      <c r="DC4" s="4">
        <v>25616000000</v>
      </c>
      <c r="DD4" s="4">
        <v>29622053000</v>
      </c>
      <c r="DE4" s="4">
        <v>34042576000</v>
      </c>
      <c r="DF4" s="4">
        <v>33670900000</v>
      </c>
      <c r="DG4" s="4"/>
      <c r="DH4" s="4"/>
      <c r="DI4" s="4"/>
      <c r="DJ4" s="4"/>
      <c r="DK4" s="4"/>
      <c r="DL4" s="6" t="s">
        <v>613</v>
      </c>
      <c r="DM4" s="4"/>
      <c r="DN4" s="4"/>
      <c r="DO4" s="4"/>
      <c r="DP4" s="4"/>
      <c r="DQ4" s="4"/>
      <c r="DR4" s="4">
        <v>958791000000</v>
      </c>
      <c r="DS4" s="4">
        <v>822375000000</v>
      </c>
      <c r="DT4" s="4">
        <v>881275000000</v>
      </c>
      <c r="DU4" s="4">
        <v>840236000000</v>
      </c>
      <c r="DV4" s="4">
        <v>767479000000</v>
      </c>
      <c r="DW4" s="4">
        <v>653224000000</v>
      </c>
      <c r="DX4" s="4">
        <v>502990000000</v>
      </c>
      <c r="DY4" s="4">
        <v>441064000000</v>
      </c>
      <c r="DZ4" s="4">
        <v>389094000000</v>
      </c>
      <c r="EA4" s="4">
        <v>316048000000</v>
      </c>
      <c r="EB4" s="4">
        <v>324493000000</v>
      </c>
      <c r="EC4" s="5">
        <v>178287000000</v>
      </c>
      <c r="ED4" s="4">
        <v>185015000000</v>
      </c>
      <c r="EE4" s="4">
        <v>178761000000</v>
      </c>
      <c r="EF4" s="4">
        <v>233253000000</v>
      </c>
      <c r="EG4" s="4">
        <v>210052000000</v>
      </c>
      <c r="EH4" s="4">
        <v>106554000000</v>
      </c>
      <c r="EI4" s="4">
        <v>192043030000</v>
      </c>
      <c r="EJ4" s="4">
        <v>206916821000</v>
      </c>
      <c r="EK4" s="4">
        <v>207357968000</v>
      </c>
      <c r="EL4" s="4"/>
      <c r="EM4" s="4"/>
      <c r="EN4" s="4"/>
      <c r="EO4" s="4"/>
      <c r="EP4" s="4"/>
      <c r="EQ4" s="6" t="s">
        <v>613</v>
      </c>
      <c r="ER4" s="4"/>
      <c r="ES4" s="4"/>
      <c r="ET4" s="4"/>
      <c r="EU4" s="4"/>
      <c r="EV4" s="4"/>
      <c r="EW4" s="4">
        <v>183559000000</v>
      </c>
      <c r="EX4" s="4">
        <v>175191000000</v>
      </c>
      <c r="EY4" s="4">
        <v>262397000000</v>
      </c>
      <c r="EZ4" s="4">
        <v>244888000000</v>
      </c>
      <c r="FA4" s="4">
        <v>195466000000</v>
      </c>
      <c r="FB4" s="4">
        <v>199364000000</v>
      </c>
      <c r="FC4" s="4">
        <v>156902000000</v>
      </c>
      <c r="FD4" s="4">
        <v>108730000000</v>
      </c>
      <c r="FE4" s="4">
        <v>98624000000</v>
      </c>
      <c r="FF4" s="4">
        <v>75394000000</v>
      </c>
      <c r="FG4" s="4">
        <v>87255000000</v>
      </c>
      <c r="FH4" s="5">
        <v>29613000000</v>
      </c>
      <c r="FI4" s="4">
        <v>115217000000</v>
      </c>
      <c r="FJ4" s="4">
        <v>96346000000</v>
      </c>
      <c r="FK4" s="4">
        <v>427199000000</v>
      </c>
      <c r="FL4" s="4">
        <v>278891000000</v>
      </c>
      <c r="FM4" s="4">
        <v>60682000000</v>
      </c>
      <c r="FN4" s="4">
        <v>80980913000</v>
      </c>
      <c r="FO4" s="4">
        <v>61403835000</v>
      </c>
      <c r="FP4" s="4">
        <v>73316223000</v>
      </c>
      <c r="FQ4" s="4"/>
      <c r="FR4" s="4"/>
      <c r="FS4" s="4"/>
      <c r="FT4" s="4"/>
      <c r="FU4" s="4"/>
      <c r="FV4" s="6" t="s">
        <v>613</v>
      </c>
      <c r="FW4" s="4"/>
      <c r="FX4" s="4"/>
      <c r="FY4" s="4"/>
      <c r="FZ4" s="4"/>
      <c r="GA4" s="4"/>
      <c r="GB4" s="4">
        <v>8424000000</v>
      </c>
      <c r="GC4" s="4">
        <v>26314000000</v>
      </c>
      <c r="GD4" s="4">
        <v>171204000000</v>
      </c>
      <c r="GE4" s="4">
        <v>201401000000</v>
      </c>
      <c r="GF4" s="4">
        <v>201060000000</v>
      </c>
      <c r="GG4" s="4">
        <v>166250000000</v>
      </c>
      <c r="GH4" s="4">
        <v>57129000000</v>
      </c>
      <c r="GI4" s="4">
        <v>87774000000</v>
      </c>
      <c r="GJ4" s="4">
        <v>91437000000</v>
      </c>
      <c r="GK4" s="4">
        <v>123510000000</v>
      </c>
      <c r="GL4" s="4">
        <v>179128000000</v>
      </c>
      <c r="GM4" s="5">
        <v>67625000000</v>
      </c>
      <c r="GN4" s="4">
        <v>84251000000</v>
      </c>
      <c r="GO4" s="4">
        <v>16887000000</v>
      </c>
      <c r="GP4" s="4">
        <v>381089000000</v>
      </c>
      <c r="GQ4" s="4">
        <v>225895000000</v>
      </c>
      <c r="GR4" s="4">
        <v>20244000000</v>
      </c>
      <c r="GS4" s="4">
        <v>69884927000</v>
      </c>
      <c r="GT4" s="4">
        <v>83485804000</v>
      </c>
      <c r="GU4" s="4">
        <v>97557619000</v>
      </c>
      <c r="GV4" s="4"/>
      <c r="GW4" s="4"/>
      <c r="GX4" s="4"/>
      <c r="GY4" s="4"/>
      <c r="GZ4" s="4"/>
      <c r="HA4" s="6" t="s">
        <v>613</v>
      </c>
      <c r="HB4" s="4"/>
      <c r="HC4" s="4"/>
      <c r="HD4" s="4"/>
      <c r="HE4" s="4"/>
      <c r="HF4" s="4"/>
      <c r="HG4" s="4">
        <v>700508000000</v>
      </c>
      <c r="HH4" s="4">
        <v>567937000000</v>
      </c>
      <c r="HI4" s="4">
        <v>481914000000</v>
      </c>
      <c r="HJ4" s="4">
        <v>423011000000</v>
      </c>
      <c r="HK4" s="4">
        <v>384388000000</v>
      </c>
      <c r="HL4" s="4">
        <v>328369000000</v>
      </c>
      <c r="HM4" s="4">
        <v>292145000000</v>
      </c>
      <c r="HN4" s="4">
        <v>264778000000</v>
      </c>
      <c r="HO4" s="4">
        <v>209122000000</v>
      </c>
      <c r="HP4" s="4">
        <v>125746000000</v>
      </c>
      <c r="HQ4" s="4">
        <v>99878000000</v>
      </c>
      <c r="HR4" s="5">
        <v>68219000000</v>
      </c>
      <c r="HS4" s="4">
        <v>51898000000</v>
      </c>
      <c r="HT4" s="4">
        <v>67106000000</v>
      </c>
      <c r="HU4" s="4">
        <v>-216695000000</v>
      </c>
      <c r="HV4" s="4">
        <v>-87901000000</v>
      </c>
      <c r="HW4" s="4">
        <v>31355000000</v>
      </c>
      <c r="HX4" s="4">
        <v>90243952000</v>
      </c>
      <c r="HY4" s="4">
        <v>86876946000</v>
      </c>
      <c r="HZ4" s="4">
        <v>79485049000</v>
      </c>
      <c r="IA4" s="4"/>
      <c r="IB4" s="4"/>
      <c r="IC4" s="4"/>
      <c r="ID4" s="4"/>
      <c r="IE4" s="4"/>
      <c r="IF4" s="6" t="s">
        <v>613</v>
      </c>
      <c r="IG4" s="4"/>
      <c r="IH4" s="4"/>
      <c r="II4" s="4"/>
      <c r="IJ4" s="4"/>
      <c r="IK4" s="4"/>
      <c r="IL4" s="4">
        <v>673364000000</v>
      </c>
      <c r="IM4" s="4">
        <v>764703000000</v>
      </c>
      <c r="IN4" s="4">
        <v>804302000000</v>
      </c>
      <c r="IO4" s="4">
        <v>814490000000</v>
      </c>
      <c r="IP4" s="4">
        <v>887663000000</v>
      </c>
      <c r="IQ4" s="4">
        <v>669725000000</v>
      </c>
      <c r="IR4" s="4">
        <v>578784000000</v>
      </c>
      <c r="IS4" s="4">
        <v>502524000000</v>
      </c>
      <c r="IT4" s="4">
        <v>476638000000</v>
      </c>
      <c r="IU4" s="4">
        <v>299409000000</v>
      </c>
      <c r="IV4" s="4">
        <v>218748000000</v>
      </c>
      <c r="IW4" s="5">
        <v>134438000000</v>
      </c>
      <c r="IX4" s="4">
        <v>129542000000</v>
      </c>
      <c r="IY4" s="4">
        <v>131549000000</v>
      </c>
      <c r="IZ4" s="4">
        <v>135043000000</v>
      </c>
      <c r="JA4" s="4">
        <v>143751000000</v>
      </c>
      <c r="JB4" s="4">
        <v>125554000000</v>
      </c>
      <c r="JC4" s="4">
        <v>168936463000</v>
      </c>
      <c r="JD4" s="4">
        <v>148456469000</v>
      </c>
      <c r="JE4" s="4">
        <v>123206370000</v>
      </c>
      <c r="JF4" s="4"/>
      <c r="JG4" s="4"/>
      <c r="JH4" s="4"/>
      <c r="JI4" s="4"/>
      <c r="JJ4" s="4"/>
      <c r="JK4" s="6" t="s">
        <v>613</v>
      </c>
      <c r="JL4" s="4"/>
      <c r="JM4" s="4"/>
      <c r="JN4" s="4"/>
      <c r="JO4" s="4"/>
      <c r="JP4" s="4"/>
      <c r="JQ4" s="4">
        <v>161962000000</v>
      </c>
      <c r="JR4" s="4">
        <v>120718000000</v>
      </c>
      <c r="JS4" s="4">
        <v>91122000000</v>
      </c>
      <c r="JT4" s="4">
        <v>74038000000</v>
      </c>
      <c r="JU4" s="4">
        <v>78324000000</v>
      </c>
      <c r="JV4" s="4">
        <v>56107000000</v>
      </c>
      <c r="JW4" s="4">
        <v>49610000000</v>
      </c>
      <c r="JX4" s="4">
        <v>69554000000</v>
      </c>
      <c r="JY4" s="4">
        <v>91446000000</v>
      </c>
      <c r="JZ4" s="4">
        <v>25978000000</v>
      </c>
      <c r="KA4" s="4">
        <v>27548000000</v>
      </c>
      <c r="KB4" s="5">
        <v>4632000000</v>
      </c>
      <c r="KC4" s="4">
        <v>-38740000000</v>
      </c>
      <c r="KD4" s="4">
        <v>-123033000000</v>
      </c>
      <c r="KE4" s="4">
        <v>-127514000000</v>
      </c>
      <c r="KF4" s="4">
        <v>-117654000000</v>
      </c>
      <c r="KG4" s="4">
        <v>-90206000000</v>
      </c>
      <c r="KH4" s="4">
        <v>-19999597000</v>
      </c>
      <c r="KI4" s="4">
        <v>-8633882000</v>
      </c>
      <c r="KJ4" s="4">
        <v>-2799672000</v>
      </c>
      <c r="KK4" s="4"/>
      <c r="KL4" s="4"/>
      <c r="KM4" s="4"/>
      <c r="KN4" s="4"/>
      <c r="KO4" s="4"/>
      <c r="KP4" s="6" t="s">
        <v>613</v>
      </c>
      <c r="KQ4" s="4"/>
      <c r="KR4" s="4"/>
      <c r="KS4" s="4"/>
      <c r="KT4" s="4"/>
      <c r="KU4" s="4"/>
      <c r="KV4" s="4">
        <v>135789000000</v>
      </c>
      <c r="KW4" s="4">
        <v>83885000000</v>
      </c>
      <c r="KX4" s="4">
        <v>52958000000</v>
      </c>
      <c r="KY4" s="4">
        <v>38242000000</v>
      </c>
      <c r="KZ4" s="4">
        <v>55951000000</v>
      </c>
      <c r="LA4" s="4">
        <v>32839000000</v>
      </c>
      <c r="LB4" s="4">
        <v>31072000000</v>
      </c>
      <c r="LC4" s="4">
        <v>55656000000</v>
      </c>
      <c r="LD4" s="4">
        <v>83376000000</v>
      </c>
      <c r="LE4" s="4">
        <v>25868000000</v>
      </c>
      <c r="LF4" s="4">
        <v>31659000000</v>
      </c>
      <c r="LG4" s="5">
        <v>16321000000</v>
      </c>
      <c r="LH4" s="4">
        <v>-32150000000</v>
      </c>
      <c r="LI4" s="4">
        <v>-154851000000</v>
      </c>
      <c r="LJ4" s="4">
        <v>-128794000000</v>
      </c>
      <c r="LK4" s="4">
        <v>-119257000000</v>
      </c>
      <c r="LL4" s="4">
        <v>-134453000000</v>
      </c>
      <c r="LM4" s="4">
        <v>-17190933000</v>
      </c>
      <c r="LN4" s="4">
        <v>7391940000</v>
      </c>
      <c r="LO4" s="4">
        <v>-10239835000</v>
      </c>
      <c r="LP4" s="4"/>
      <c r="LQ4" s="4"/>
      <c r="LR4" s="4"/>
      <c r="LS4" s="4"/>
      <c r="LT4" s="4"/>
      <c r="LU4" s="6" t="s">
        <v>613</v>
      </c>
      <c r="LV4" s="4"/>
      <c r="LW4" s="4"/>
      <c r="LX4" s="4"/>
      <c r="LY4" s="4"/>
      <c r="LZ4" s="4"/>
      <c r="MA4" s="4">
        <v>223442000000</v>
      </c>
      <c r="MB4" s="4">
        <v>172792000000</v>
      </c>
      <c r="MC4" s="4">
        <v>134109000000</v>
      </c>
      <c r="MD4" s="4">
        <v>108722000000</v>
      </c>
      <c r="ME4" s="4">
        <v>110353000000</v>
      </c>
      <c r="MF4" s="4">
        <v>69698000000</v>
      </c>
      <c r="ML4" s="1">
        <v>167919000000</v>
      </c>
      <c r="MM4" s="1">
        <v>110179000000</v>
      </c>
      <c r="MN4" s="1">
        <v>70060000000</v>
      </c>
      <c r="MO4" s="1">
        <v>51095000000</v>
      </c>
      <c r="MP4" s="1">
        <v>61636000000</v>
      </c>
      <c r="MQ4" s="1">
        <v>44175000000</v>
      </c>
      <c r="MR4" s="4">
        <v>41579000000</v>
      </c>
      <c r="MS4" s="4">
        <v>59194000000</v>
      </c>
      <c r="MT4" s="4">
        <v>76631000000</v>
      </c>
      <c r="MU4" s="4">
        <v>29627000000</v>
      </c>
      <c r="MV4" s="4">
        <v>33543000000</v>
      </c>
      <c r="MW4" s="5">
        <v>17395000000</v>
      </c>
      <c r="MX4" s="4">
        <v>-30633000000</v>
      </c>
      <c r="MY4" s="1">
        <v>-151986000000</v>
      </c>
      <c r="MZ4" s="1">
        <v>-129122000000</v>
      </c>
      <c r="NA4" s="1">
        <v>-117621000000</v>
      </c>
      <c r="NB4" s="1">
        <v>-134453000000</v>
      </c>
      <c r="NC4" s="1">
        <v>-15283188000</v>
      </c>
      <c r="ND4" s="1">
        <v>10920871000</v>
      </c>
      <c r="NE4" s="1">
        <v>-12499975000</v>
      </c>
      <c r="NK4" s="6" t="s">
        <v>613</v>
      </c>
      <c r="NQ4" s="35">
        <v>135789000000</v>
      </c>
      <c r="NR4" s="35">
        <v>83885000000</v>
      </c>
      <c r="NS4" s="35">
        <v>52958000000</v>
      </c>
      <c r="NT4" s="35">
        <v>38242000000</v>
      </c>
      <c r="NU4" s="35">
        <v>55951000000</v>
      </c>
      <c r="NV4" s="35">
        <v>32839000000</v>
      </c>
      <c r="NW4" s="47">
        <v>31072000000</v>
      </c>
      <c r="NX4" s="47">
        <v>55656000000</v>
      </c>
      <c r="NY4" s="47">
        <v>83376000000</v>
      </c>
      <c r="NZ4" s="47">
        <v>25868000000</v>
      </c>
      <c r="OA4" s="47">
        <v>31659000000</v>
      </c>
      <c r="OB4" s="48">
        <v>16321000000</v>
      </c>
      <c r="OC4" s="47">
        <v>-32150000000</v>
      </c>
      <c r="OD4" s="35">
        <v>-154851000000</v>
      </c>
      <c r="OE4" s="35">
        <v>-128794000000</v>
      </c>
      <c r="OF4" s="35">
        <v>-119257000000</v>
      </c>
      <c r="OG4" s="35">
        <v>-134453000000</v>
      </c>
      <c r="OH4" s="35">
        <v>-17190933000</v>
      </c>
      <c r="OI4" s="35">
        <v>7391940000</v>
      </c>
      <c r="OJ4" s="35">
        <v>-10239835000</v>
      </c>
      <c r="OP4" s="6" t="s">
        <v>613</v>
      </c>
      <c r="OQ4" s="4">
        <v>78655000000</v>
      </c>
      <c r="OR4" s="4">
        <v>76010000000</v>
      </c>
      <c r="OS4" s="4">
        <v>108216000000</v>
      </c>
      <c r="OT4" s="4">
        <v>43191000000</v>
      </c>
      <c r="OU4" s="4">
        <v>43751000000</v>
      </c>
      <c r="OV4" s="5">
        <v>21187000000</v>
      </c>
      <c r="OW4" s="4">
        <v>-21976000000</v>
      </c>
      <c r="OX4" s="4">
        <v>-90453000000</v>
      </c>
      <c r="OY4" s="4">
        <v>-102219000000</v>
      </c>
      <c r="OZ4" s="4">
        <v>-100509000000</v>
      </c>
      <c r="PA4" s="4">
        <v>-47684000000</v>
      </c>
      <c r="PB4" s="4">
        <v>13527403000</v>
      </c>
      <c r="PC4" s="4">
        <v>-6354565000</v>
      </c>
      <c r="PD4" s="4">
        <v>-2688706000</v>
      </c>
      <c r="PE4" s="4"/>
      <c r="PF4" s="4"/>
      <c r="PG4" s="4"/>
      <c r="PH4" s="4"/>
      <c r="PI4" s="4"/>
      <c r="PJ4" s="6" t="s">
        <v>613</v>
      </c>
      <c r="PK4" s="4"/>
      <c r="PL4" s="4"/>
      <c r="PM4" s="4"/>
      <c r="PN4" s="4"/>
      <c r="PO4" s="4"/>
      <c r="PP4" s="4">
        <v>-787000000</v>
      </c>
      <c r="PQ4" s="4">
        <v>-14875000000</v>
      </c>
      <c r="PR4" s="4">
        <v>-22320000000</v>
      </c>
      <c r="PS4" s="4">
        <v>-22269000000</v>
      </c>
      <c r="PT4" s="4">
        <v>-15898000000</v>
      </c>
      <c r="PU4" s="4">
        <v>-12160000000</v>
      </c>
      <c r="PV4" s="4">
        <v>-7665000000</v>
      </c>
      <c r="PW4" s="4">
        <v>-8777000000</v>
      </c>
      <c r="PX4" s="4">
        <v>-13163000000</v>
      </c>
      <c r="PY4" s="4">
        <v>-19767000000</v>
      </c>
      <c r="PZ4" s="4">
        <v>-6975000000</v>
      </c>
      <c r="QA4" s="5">
        <v>-563000000</v>
      </c>
      <c r="QB4" s="4">
        <v>-9058000000</v>
      </c>
      <c r="QC4" s="4">
        <v>-31537000000</v>
      </c>
      <c r="QD4" s="4">
        <v>-17764000000</v>
      </c>
      <c r="QE4" s="4">
        <v>-5988000000</v>
      </c>
      <c r="QF4" s="4">
        <v>-2039000000</v>
      </c>
      <c r="QG4" s="4"/>
      <c r="QH4" s="4"/>
      <c r="QI4" s="4"/>
      <c r="QJ4" s="4"/>
      <c r="QK4" s="4"/>
      <c r="QL4" s="4"/>
      <c r="QM4" s="4"/>
      <c r="QN4" s="4"/>
      <c r="QO4" s="6" t="s">
        <v>613</v>
      </c>
      <c r="QP4" s="4"/>
      <c r="QQ4" s="4"/>
      <c r="QR4" s="4"/>
      <c r="QS4" s="4"/>
      <c r="QT4" s="4"/>
      <c r="QU4" s="4">
        <v>230679000000</v>
      </c>
      <c r="QV4" s="4">
        <v>184462000000</v>
      </c>
      <c r="QW4" s="4">
        <v>146588000000</v>
      </c>
      <c r="QX4" s="4">
        <v>87199000000</v>
      </c>
      <c r="QY4" s="4">
        <v>119156000000</v>
      </c>
      <c r="QZ4" s="4">
        <v>26040000000</v>
      </c>
      <c r="RA4" s="4">
        <v>101377000000</v>
      </c>
      <c r="RB4" s="4">
        <v>40102000000</v>
      </c>
      <c r="RC4" s="4">
        <v>87274000000</v>
      </c>
      <c r="RD4" s="4">
        <v>57228000000</v>
      </c>
      <c r="RE4" s="4">
        <v>-29748000000</v>
      </c>
      <c r="RF4" s="5">
        <v>16888000000</v>
      </c>
      <c r="RG4" s="4">
        <v>-48514000000</v>
      </c>
      <c r="RH4" s="4">
        <v>-76215000000</v>
      </c>
      <c r="RI4" s="4">
        <v>-129172000000</v>
      </c>
      <c r="RJ4" s="4">
        <v>-132642000000</v>
      </c>
      <c r="RK4" s="4">
        <v>-16384000000</v>
      </c>
      <c r="RL4" s="4">
        <v>8628324000</v>
      </c>
      <c r="RM4" s="4">
        <v>28085620000</v>
      </c>
      <c r="RN4" s="4">
        <v>18881542000</v>
      </c>
      <c r="RO4" s="4"/>
      <c r="RP4" s="4"/>
      <c r="RQ4" s="4"/>
      <c r="RR4" s="4"/>
      <c r="RS4" s="4"/>
      <c r="RT4" s="6" t="s">
        <v>613</v>
      </c>
      <c r="RU4" s="4"/>
      <c r="RV4" s="4"/>
      <c r="RW4" s="4"/>
      <c r="RX4" s="4"/>
      <c r="RY4" s="4"/>
      <c r="RZ4" s="4">
        <v>-1836000000</v>
      </c>
      <c r="SA4" s="4">
        <v>-12359000000</v>
      </c>
      <c r="SB4" s="4">
        <v>-39459000000</v>
      </c>
      <c r="SC4" s="4">
        <v>-96935000000</v>
      </c>
      <c r="SD4" s="4">
        <v>-142554000000</v>
      </c>
      <c r="SE4" s="4">
        <v>-140209000000</v>
      </c>
      <c r="SF4" s="4">
        <v>-61190000000</v>
      </c>
      <c r="SG4" s="4">
        <v>-49929000000</v>
      </c>
      <c r="SH4" s="4">
        <v>-28035000000</v>
      </c>
      <c r="SI4" s="4">
        <v>346000000</v>
      </c>
      <c r="SJ4" s="4">
        <v>-104020000000</v>
      </c>
      <c r="SK4" s="5">
        <v>-2558000000</v>
      </c>
      <c r="SL4" s="4">
        <v>20605000000</v>
      </c>
      <c r="SM4" s="4">
        <v>10978000000</v>
      </c>
      <c r="SN4" s="4">
        <v>-45946000000</v>
      </c>
      <c r="SO4" s="4">
        <v>-74383000000</v>
      </c>
      <c r="SP4" s="4">
        <v>-5048000000</v>
      </c>
      <c r="SQ4" s="4">
        <v>-22035470000</v>
      </c>
      <c r="SR4" s="4">
        <v>-27396207000</v>
      </c>
      <c r="SS4" s="4">
        <v>-14042329000</v>
      </c>
      <c r="ST4" s="4"/>
      <c r="SU4" s="4"/>
      <c r="SV4" s="4"/>
      <c r="SW4" s="4"/>
      <c r="SX4" s="4"/>
      <c r="SY4" s="6" t="s">
        <v>613</v>
      </c>
      <c r="SZ4" s="4"/>
      <c r="TA4" s="4"/>
      <c r="TB4" s="4"/>
      <c r="TC4" s="4"/>
      <c r="TD4" s="4"/>
      <c r="TE4" s="4">
        <v>-19578000000</v>
      </c>
      <c r="TF4" s="4">
        <v>-145043000000</v>
      </c>
      <c r="TG4" s="4">
        <v>-30363000000</v>
      </c>
      <c r="TH4" s="4">
        <v>-73000000</v>
      </c>
      <c r="TI4" s="4">
        <v>34646000000</v>
      </c>
      <c r="TJ4" s="4">
        <v>109121000000</v>
      </c>
      <c r="TK4" s="4">
        <v>-34139000000</v>
      </c>
      <c r="TL4" s="4">
        <v>-6455000000</v>
      </c>
      <c r="TM4" s="4">
        <v>-34676000000</v>
      </c>
      <c r="TN4" s="4">
        <v>-58457000000</v>
      </c>
      <c r="TO4" s="4">
        <v>110967000000</v>
      </c>
      <c r="TP4" s="5">
        <v>-5170000000</v>
      </c>
      <c r="TQ4" s="4">
        <v>53195000000</v>
      </c>
      <c r="TR4" s="35">
        <v>68772000000</v>
      </c>
      <c r="TS4" s="35">
        <v>173938000000</v>
      </c>
      <c r="TT4" s="35">
        <v>206634000000</v>
      </c>
      <c r="TU4" s="35">
        <v>19274000000</v>
      </c>
      <c r="TV4" s="35">
        <v>8902086000</v>
      </c>
      <c r="TW4" s="35">
        <v>-3655068000</v>
      </c>
      <c r="TX4" s="35">
        <v>-3829154000</v>
      </c>
      <c r="UD4" s="6" t="s">
        <v>613</v>
      </c>
      <c r="UJ4" s="37">
        <v>2.79055551674457E-3</v>
      </c>
      <c r="UK4" s="37">
        <v>7.7762090465075895E-3</v>
      </c>
      <c r="UL4" s="37">
        <v>0.14878286783810102</v>
      </c>
      <c r="UM4" s="37">
        <v>0.26188085626352803</v>
      </c>
      <c r="UN4" s="37">
        <v>0.26294287352101398</v>
      </c>
      <c r="UO4" s="37">
        <v>0.15313865499131998</v>
      </c>
      <c r="UP4" s="9">
        <v>0.15435702617414901</v>
      </c>
      <c r="UQ4" s="9"/>
      <c r="UR4" s="9"/>
      <c r="US4" s="9"/>
      <c r="UT4" s="9"/>
      <c r="UU4" s="10"/>
      <c r="UV4" s="9"/>
      <c r="UW4" s="6" t="s">
        <v>613</v>
      </c>
      <c r="VC4" s="9">
        <v>5.3069920692911401E-2</v>
      </c>
      <c r="VD4" s="9">
        <v>6.6683911410309299E-2</v>
      </c>
      <c r="VE4" s="9">
        <v>2.2567719765568598E-2</v>
      </c>
      <c r="VF4" s="9">
        <v>7.143592734355711E-2</v>
      </c>
      <c r="VG4" s="9">
        <v>2.8023971324137E-2</v>
      </c>
      <c r="VH4" s="9">
        <v>2.8027982802543799E-2</v>
      </c>
      <c r="VI4" s="9">
        <v>9.1094297851653003E-2</v>
      </c>
      <c r="VJ4" s="9"/>
      <c r="VK4" s="9"/>
      <c r="VL4" s="9"/>
      <c r="VM4" s="9"/>
      <c r="VN4" s="10"/>
      <c r="VO4" s="9"/>
      <c r="VP4" s="6" t="s">
        <v>613</v>
      </c>
      <c r="VV4" s="9">
        <v>0.99720944448325499</v>
      </c>
      <c r="VW4" s="9">
        <v>0.992223790953492</v>
      </c>
      <c r="VX4" s="9">
        <v>0.85121713216189898</v>
      </c>
      <c r="VY4" s="9">
        <v>0.73811914373647203</v>
      </c>
      <c r="VZ4" s="9">
        <v>0.73705712647898591</v>
      </c>
      <c r="WA4" s="9">
        <v>0.84686134500867993</v>
      </c>
      <c r="WB4" s="52">
        <v>0.84564297382585096</v>
      </c>
      <c r="WG4" s="53"/>
      <c r="WI4" s="54" t="s">
        <v>613</v>
      </c>
      <c r="WO4" s="9">
        <v>0.110715567770972</v>
      </c>
      <c r="WP4" s="9">
        <v>0.104572613961088</v>
      </c>
      <c r="WQ4" s="9">
        <v>8.7942220586818998E-2</v>
      </c>
      <c r="WR4" s="9">
        <v>8.2545743151264409E-2</v>
      </c>
      <c r="WS4" s="9">
        <v>0.15270515219720601</v>
      </c>
      <c r="WT4" s="9">
        <v>0.12880764452743201</v>
      </c>
      <c r="WU4" s="9">
        <v>0.16822058546872501</v>
      </c>
      <c r="WV4" s="9"/>
      <c r="WW4" s="9"/>
      <c r="WX4" s="9"/>
      <c r="WY4" s="9"/>
      <c r="WZ4" s="10"/>
      <c r="XA4" s="9"/>
      <c r="XB4" s="6" t="s">
        <v>613</v>
      </c>
      <c r="XH4" s="9">
        <v>0.238648</v>
      </c>
      <c r="XI4" s="9">
        <v>0.24410509999999999</v>
      </c>
      <c r="XJ4" s="9">
        <v>0.25155100000000002</v>
      </c>
      <c r="XK4" s="9">
        <v>0.25103284025527001</v>
      </c>
      <c r="XL4" s="9">
        <v>0.174651699444025</v>
      </c>
      <c r="XM4" s="9">
        <v>0.19247837048899999</v>
      </c>
      <c r="XN4" s="9">
        <v>0.15625443096133002</v>
      </c>
      <c r="XO4" s="9"/>
      <c r="XP4" s="9"/>
      <c r="XQ4" s="9"/>
      <c r="XR4" s="9"/>
      <c r="XS4" s="10"/>
      <c r="XT4" s="9"/>
      <c r="XU4" s="6" t="s">
        <v>613</v>
      </c>
      <c r="XV4" s="59">
        <f t="shared" ref="XV4:YB53" si="153">JW4/AKC4</f>
        <v>7214698730.7016621</v>
      </c>
      <c r="XW4" s="59">
        <f t="shared" si="1"/>
        <v>11079058995.18475</v>
      </c>
      <c r="XX4" s="59">
        <f t="shared" si="1"/>
        <v>13250105411.408773</v>
      </c>
      <c r="XY4" s="59">
        <f t="shared" si="1"/>
        <v>11531734687.536066</v>
      </c>
      <c r="XZ4" s="59">
        <f t="shared" si="1"/>
        <v>5449459762.0658417</v>
      </c>
      <c r="YA4" s="59">
        <f t="shared" si="1"/>
        <v>1377226992.6976047</v>
      </c>
      <c r="YB4" s="59">
        <f t="shared" si="1"/>
        <v>3603141075.9012733</v>
      </c>
      <c r="YC4" s="6" t="s">
        <v>613</v>
      </c>
      <c r="YD4" s="4"/>
      <c r="YE4" s="4"/>
      <c r="YF4" s="4"/>
      <c r="YG4" s="4"/>
      <c r="YH4" s="4"/>
      <c r="YI4" s="4">
        <v>230679000000</v>
      </c>
      <c r="YJ4" s="4">
        <v>184462000000</v>
      </c>
      <c r="YK4" s="4">
        <v>146588000000</v>
      </c>
      <c r="YL4" s="4">
        <v>87199000000</v>
      </c>
      <c r="YM4" s="4">
        <v>119156000000</v>
      </c>
      <c r="YN4" s="4">
        <v>26040000000</v>
      </c>
      <c r="YO4" s="4">
        <v>101377000000</v>
      </c>
      <c r="YP4" s="4">
        <v>40102000000</v>
      </c>
      <c r="YQ4" s="4">
        <v>87274000000</v>
      </c>
      <c r="YR4" s="4">
        <v>57228000000</v>
      </c>
      <c r="YS4" s="4">
        <v>-29748000000</v>
      </c>
      <c r="YT4" s="5">
        <v>16888000000</v>
      </c>
      <c r="YU4" s="4">
        <v>-48514000000</v>
      </c>
      <c r="YV4" s="4">
        <v>-76215000000</v>
      </c>
      <c r="YW4" s="4">
        <v>-129172000000</v>
      </c>
      <c r="YX4" s="4">
        <v>-132642000000</v>
      </c>
      <c r="YY4" s="4">
        <v>-16384000000</v>
      </c>
      <c r="YZ4" s="4">
        <v>8628324000</v>
      </c>
      <c r="ZA4" s="4">
        <v>28085620000</v>
      </c>
      <c r="ZB4" s="4">
        <v>18881542000</v>
      </c>
      <c r="ZC4" s="4"/>
      <c r="ZD4" s="4"/>
      <c r="ZE4" s="4"/>
      <c r="ZF4" s="4"/>
      <c r="ZG4" s="4"/>
      <c r="ZH4" s="6" t="s">
        <v>613</v>
      </c>
      <c r="ZI4" s="4"/>
      <c r="ZJ4" s="4"/>
      <c r="ZK4" s="4"/>
      <c r="ZL4" s="4"/>
      <c r="ZM4" s="4"/>
      <c r="ZN4" s="4">
        <v>-1836000000</v>
      </c>
      <c r="ZO4" s="4">
        <v>-12359000000</v>
      </c>
      <c r="ZP4" s="4">
        <v>-39459000000</v>
      </c>
      <c r="ZQ4" s="4">
        <v>-96935000000</v>
      </c>
      <c r="ZR4" s="4">
        <v>-142554000000</v>
      </c>
      <c r="ZS4" s="4">
        <v>-140209000000</v>
      </c>
      <c r="ZT4" s="4">
        <v>-61190000000</v>
      </c>
      <c r="ZU4" s="4">
        <v>-49929000000</v>
      </c>
      <c r="ZV4" s="4">
        <v>-28035000000</v>
      </c>
      <c r="ZW4" s="4">
        <v>346000000</v>
      </c>
      <c r="ZX4" s="4">
        <v>-104020000000</v>
      </c>
      <c r="ZY4" s="5">
        <v>-2558000000</v>
      </c>
      <c r="ZZ4" s="4">
        <v>20605000000</v>
      </c>
      <c r="AAA4" s="4">
        <v>10978000000</v>
      </c>
      <c r="AAB4" s="4">
        <v>-45946000000</v>
      </c>
      <c r="AAC4" s="4">
        <v>-74383000000</v>
      </c>
      <c r="AAD4" s="4">
        <v>-5048000000</v>
      </c>
      <c r="AAE4" s="4">
        <v>-22035470000</v>
      </c>
      <c r="AAF4" s="4">
        <v>-27396207000</v>
      </c>
      <c r="AAG4" s="4">
        <v>-14042329000</v>
      </c>
      <c r="AAH4" s="4"/>
      <c r="AAI4" s="4"/>
      <c r="AAJ4" s="4"/>
      <c r="AAK4" s="4"/>
      <c r="AAL4" s="4"/>
      <c r="AAM4" s="6" t="s">
        <v>613</v>
      </c>
      <c r="AAN4" s="4"/>
      <c r="AAO4" s="4"/>
      <c r="AAP4" s="4"/>
      <c r="AAQ4" s="4"/>
      <c r="AAR4" s="4"/>
      <c r="AAS4" s="4">
        <v>-19578000000</v>
      </c>
      <c r="AAT4" s="4">
        <v>-145043000000</v>
      </c>
      <c r="AAU4" s="4">
        <v>-30363000000</v>
      </c>
      <c r="AAV4" s="4">
        <v>-73000000</v>
      </c>
      <c r="AAW4" s="4">
        <v>34646000000</v>
      </c>
      <c r="AAX4" s="4">
        <v>109121000000</v>
      </c>
      <c r="AAY4" s="4">
        <v>-34139000000</v>
      </c>
      <c r="AAZ4" s="4">
        <v>-6455000000</v>
      </c>
      <c r="ABA4" s="4">
        <v>-34676000000</v>
      </c>
      <c r="ABB4" s="4">
        <v>-58457000000</v>
      </c>
      <c r="ABC4" s="4">
        <v>110967000000</v>
      </c>
      <c r="ABD4" s="5">
        <v>-5170000000</v>
      </c>
      <c r="ABE4" s="4">
        <v>53195000000</v>
      </c>
      <c r="ABF4" s="35">
        <v>68772000000</v>
      </c>
      <c r="ABG4" s="35">
        <v>173938000000</v>
      </c>
      <c r="ABH4" s="35">
        <v>206634000000</v>
      </c>
      <c r="ABI4" s="35">
        <v>19274000000</v>
      </c>
      <c r="ABJ4" s="35">
        <v>8902086000</v>
      </c>
      <c r="ABK4" s="35">
        <v>-3655068000</v>
      </c>
      <c r="ABL4" s="35">
        <v>-3829154000</v>
      </c>
      <c r="ABR4" s="6" t="s">
        <v>613</v>
      </c>
      <c r="ABX4" s="37">
        <v>2.79055551674457E-3</v>
      </c>
      <c r="ABY4" s="37">
        <v>7.7762090465075895E-3</v>
      </c>
      <c r="ABZ4" s="37">
        <v>0.14878286783810102</v>
      </c>
      <c r="ACA4" s="37">
        <v>0.26188085626352803</v>
      </c>
      <c r="ACB4" s="37">
        <v>0.26294287352101398</v>
      </c>
      <c r="ACC4" s="37">
        <v>0.15313865499131998</v>
      </c>
      <c r="ACD4" s="9">
        <v>0.15435702617414901</v>
      </c>
      <c r="ACE4" s="9"/>
      <c r="ACF4" s="9"/>
      <c r="ACG4" s="9"/>
      <c r="ACH4" s="9"/>
      <c r="ACI4" s="10"/>
      <c r="ACJ4" s="9"/>
      <c r="ACK4" s="6" t="s">
        <v>613</v>
      </c>
      <c r="ACQ4" s="9">
        <v>5.3069920692911401E-2</v>
      </c>
      <c r="ACR4" s="9">
        <v>6.6683911410309299E-2</v>
      </c>
      <c r="ACS4" s="9">
        <v>2.2567719765568598E-2</v>
      </c>
      <c r="ACT4" s="9">
        <v>7.143592734355711E-2</v>
      </c>
      <c r="ACU4" s="9">
        <v>2.8023971324137E-2</v>
      </c>
      <c r="ACV4" s="9">
        <v>2.8027982802543799E-2</v>
      </c>
      <c r="ACW4" s="9">
        <v>9.1094297851653003E-2</v>
      </c>
      <c r="ACX4" s="9"/>
      <c r="ACY4" s="9"/>
      <c r="ACZ4" s="9"/>
      <c r="ADA4" s="9"/>
      <c r="ADB4" s="10"/>
      <c r="ADC4" s="9"/>
      <c r="ADD4" s="6" t="s">
        <v>613</v>
      </c>
      <c r="ADJ4" s="9">
        <v>0.99720944448325499</v>
      </c>
      <c r="ADK4" s="9">
        <v>0.992223790953492</v>
      </c>
      <c r="ADL4" s="9">
        <v>0.85121713216189898</v>
      </c>
      <c r="ADM4" s="9">
        <v>0.73811914373647203</v>
      </c>
      <c r="ADN4" s="9">
        <v>0.73705712647898591</v>
      </c>
      <c r="ADO4" s="9">
        <v>0.84686134500867993</v>
      </c>
      <c r="ADP4" s="52">
        <v>0.84564297382585096</v>
      </c>
      <c r="ADU4" s="53"/>
      <c r="ADW4" s="54" t="s">
        <v>613</v>
      </c>
      <c r="AEC4" s="9">
        <v>0.110715567770972</v>
      </c>
      <c r="AED4" s="9">
        <v>0.104572613961088</v>
      </c>
      <c r="AEE4" s="9">
        <v>8.7942220586818998E-2</v>
      </c>
      <c r="AEF4" s="9">
        <v>8.2545743151264409E-2</v>
      </c>
      <c r="AEG4" s="9">
        <v>0.15270515219720601</v>
      </c>
      <c r="AEH4" s="9">
        <v>0.12880764452743201</v>
      </c>
      <c r="AEI4" s="9">
        <v>0.16822058546872501</v>
      </c>
      <c r="AEJ4" s="9"/>
      <c r="AEK4" s="9"/>
      <c r="AEL4" s="9"/>
      <c r="AEM4" s="9"/>
      <c r="AEN4" s="10"/>
      <c r="AEO4" s="9"/>
      <c r="AEP4" s="6" t="s">
        <v>613</v>
      </c>
      <c r="AEV4" s="9">
        <v>0.238648</v>
      </c>
      <c r="AEW4" s="9">
        <v>0.24410509999999999</v>
      </c>
      <c r="AEX4" s="9">
        <v>0.25155100000000002</v>
      </c>
      <c r="AEY4" s="9">
        <v>0.25103284025527001</v>
      </c>
      <c r="AEZ4" s="9">
        <v>0.174651699444025</v>
      </c>
      <c r="AFA4" s="9">
        <v>0.19247837048899999</v>
      </c>
      <c r="AFB4" s="9">
        <v>0.15625443096133002</v>
      </c>
      <c r="AFC4" s="9"/>
      <c r="AFD4" s="9"/>
      <c r="AFE4" s="9"/>
      <c r="AFF4" s="9"/>
      <c r="AFG4" s="10"/>
      <c r="AFH4" s="9"/>
      <c r="AFI4" s="6" t="s">
        <v>613</v>
      </c>
      <c r="AFJ4" s="7">
        <f t="shared" si="2"/>
        <v>6.1774587963975426E-2</v>
      </c>
      <c r="AFK4" s="7">
        <f t="shared" si="3"/>
        <v>0.12618576895869987</v>
      </c>
      <c r="AFL4" s="7">
        <f t="shared" si="4"/>
        <v>0.21428240990608954</v>
      </c>
      <c r="AFM4" s="7">
        <f t="shared" si="5"/>
        <v>8.184832683642991E-2</v>
      </c>
      <c r="AFN4" s="7">
        <f t="shared" si="6"/>
        <v>9.7564508325295146E-2</v>
      </c>
      <c r="AFO4" s="8">
        <f t="shared" si="7"/>
        <v>9.1543410343995921E-2</v>
      </c>
      <c r="AFP4" s="7">
        <f t="shared" si="8"/>
        <v>-0.17376969434910683</v>
      </c>
      <c r="AFQ4" s="6" t="s">
        <v>613</v>
      </c>
      <c r="AFR4" s="7">
        <f t="shared" si="9"/>
        <v>0.10635814407229287</v>
      </c>
      <c r="AFS4" s="7">
        <f t="shared" si="10"/>
        <v>0.21019873252309482</v>
      </c>
      <c r="AFT4" s="7">
        <f t="shared" si="11"/>
        <v>0.39869549832155393</v>
      </c>
      <c r="AFU4" s="7">
        <f t="shared" si="12"/>
        <v>0.20571628520986751</v>
      </c>
      <c r="AFV4" s="7">
        <f t="shared" si="13"/>
        <v>0.31697671158813751</v>
      </c>
      <c r="AFW4" s="8">
        <f t="shared" si="14"/>
        <v>0.2392441988302379</v>
      </c>
      <c r="AFX4" s="7">
        <f t="shared" si="15"/>
        <v>-0.61948437319357197</v>
      </c>
      <c r="AFY4" s="6" t="s">
        <v>613</v>
      </c>
      <c r="AFZ4" s="1">
        <f t="shared" si="16"/>
        <v>349274000000</v>
      </c>
      <c r="AGA4" s="1">
        <f t="shared" si="17"/>
        <v>352552000000</v>
      </c>
      <c r="AGB4" s="1">
        <f t="shared" si="18"/>
        <v>300559000000</v>
      </c>
      <c r="AGC4" s="1">
        <f t="shared" si="19"/>
        <v>249256000000</v>
      </c>
      <c r="AGD4" s="1">
        <f t="shared" si="20"/>
        <v>279006000000</v>
      </c>
      <c r="AGE4" s="2">
        <f t="shared" si="21"/>
        <v>135844000000</v>
      </c>
      <c r="AGF4" s="1">
        <f t="shared" si="22"/>
        <v>136149000000</v>
      </c>
      <c r="AGG4" s="6" t="s">
        <v>613</v>
      </c>
      <c r="AGH4" s="7">
        <f t="shared" si="23"/>
        <v>0.14203748346570313</v>
      </c>
      <c r="AGI4" s="7">
        <f t="shared" si="24"/>
        <v>0.19728720869545485</v>
      </c>
      <c r="AGJ4" s="7">
        <f t="shared" si="25"/>
        <v>0.30425307510339067</v>
      </c>
      <c r="AGK4" s="7">
        <f t="shared" si="26"/>
        <v>0.10422216516352666</v>
      </c>
      <c r="AGL4" s="7">
        <f t="shared" si="27"/>
        <v>9.8736227894740611E-2</v>
      </c>
      <c r="AGM4" s="8">
        <f t="shared" si="28"/>
        <v>3.4097935867612852E-2</v>
      </c>
      <c r="AGN4" s="7">
        <f t="shared" si="29"/>
        <v>-0.28454120118399695</v>
      </c>
      <c r="AGO4" s="6" t="s">
        <v>613</v>
      </c>
      <c r="AGP4" s="7">
        <f t="shared" si="30"/>
        <v>5.3684967103444461E-2</v>
      </c>
      <c r="AGQ4" s="7">
        <f t="shared" si="31"/>
        <v>0.11075291926355756</v>
      </c>
      <c r="AGR4" s="7">
        <f t="shared" si="32"/>
        <v>0.17492520529206651</v>
      </c>
      <c r="AGS4" s="7">
        <f t="shared" si="33"/>
        <v>8.6396868497606957E-2</v>
      </c>
      <c r="AGT4" s="7">
        <f t="shared" si="34"/>
        <v>0.14472818037193483</v>
      </c>
      <c r="AGU4" s="8">
        <f t="shared" si="35"/>
        <v>0.12140168702301432</v>
      </c>
      <c r="AGV4" s="7">
        <f t="shared" si="36"/>
        <v>-0.24818205678467214</v>
      </c>
      <c r="AGW4" s="6" t="s">
        <v>613</v>
      </c>
      <c r="AGX4" s="7">
        <f t="shared" si="37"/>
        <v>0.13589698402167302</v>
      </c>
      <c r="AGY4" s="7">
        <f t="shared" si="38"/>
        <v>0.15125645740302951</v>
      </c>
      <c r="AGZ4" s="7">
        <f t="shared" si="39"/>
        <v>0.22704022759410705</v>
      </c>
      <c r="AHA4" s="7">
        <f t="shared" si="40"/>
        <v>0.14425418073605001</v>
      </c>
      <c r="AHB4" s="7">
        <f t="shared" si="41"/>
        <v>0.20000640005851483</v>
      </c>
      <c r="AHC4" s="8">
        <f t="shared" si="42"/>
        <v>0.15759681042562371</v>
      </c>
      <c r="AHD4" s="7">
        <f t="shared" si="43"/>
        <v>-0.16964382208086953</v>
      </c>
      <c r="AHE4" s="6" t="s">
        <v>613</v>
      </c>
      <c r="AHF4" s="15">
        <f t="shared" si="44"/>
        <v>5.5698365956464002</v>
      </c>
      <c r="AHG4" s="15">
        <f t="shared" si="45"/>
        <v>6.3649305907386768</v>
      </c>
      <c r="AHH4" s="15">
        <f t="shared" si="46"/>
        <v>6.6685974116824065</v>
      </c>
      <c r="AHI4" s="15">
        <f t="shared" si="47"/>
        <v>4.4225849335302803</v>
      </c>
      <c r="AHJ4" s="15">
        <f t="shared" si="48"/>
        <v>2.3005763325059947</v>
      </c>
      <c r="AHK4" s="16">
        <f t="shared" si="49"/>
        <v>6.6907878365599958</v>
      </c>
      <c r="AHL4" s="15">
        <f t="shared" si="50"/>
        <v>8.0751776586460533</v>
      </c>
      <c r="AHM4" s="6" t="s">
        <v>613</v>
      </c>
      <c r="AHN4" s="12">
        <f t="shared" si="51"/>
        <v>65.531545447006138</v>
      </c>
      <c r="AHO4" s="12">
        <f t="shared" si="52"/>
        <v>57.345480016874816</v>
      </c>
      <c r="AHP4" s="12">
        <f t="shared" si="53"/>
        <v>54.734148347383126</v>
      </c>
      <c r="AHQ4" s="12">
        <f t="shared" si="54"/>
        <v>82.530919244244501</v>
      </c>
      <c r="AHR4" s="12">
        <f t="shared" si="55"/>
        <v>158.65589628248028</v>
      </c>
      <c r="AHS4" s="13">
        <f t="shared" si="56"/>
        <v>54.55261905116113</v>
      </c>
      <c r="AHT4" s="12">
        <f t="shared" si="57"/>
        <v>45.200243936329535</v>
      </c>
      <c r="AHU4" s="6" t="s">
        <v>613</v>
      </c>
      <c r="AHV4" s="15">
        <f t="shared" si="58"/>
        <v>1.1506868923835465</v>
      </c>
      <c r="AHW4" s="15">
        <f t="shared" si="59"/>
        <v>1.1393448569822067</v>
      </c>
      <c r="AHX4" s="15">
        <f t="shared" si="60"/>
        <v>1.2249944743429608</v>
      </c>
      <c r="AHY4" s="15">
        <f t="shared" si="61"/>
        <v>0.94735293373158502</v>
      </c>
      <c r="AHZ4" s="15">
        <f t="shared" si="62"/>
        <v>0.67412240017504232</v>
      </c>
      <c r="AIA4" s="16">
        <f t="shared" si="63"/>
        <v>0.75405385698340321</v>
      </c>
      <c r="AIB4" s="15">
        <f t="shared" si="64"/>
        <v>0.70017025646569198</v>
      </c>
      <c r="AIC4" s="6" t="s">
        <v>613</v>
      </c>
      <c r="AID4" s="4">
        <f t="shared" si="65"/>
        <v>82119000000</v>
      </c>
      <c r="AIE4" s="4">
        <f t="shared" si="66"/>
        <v>88025000000</v>
      </c>
      <c r="AIF4" s="4">
        <f t="shared" si="67"/>
        <v>92865000000</v>
      </c>
      <c r="AIG4" s="4">
        <f t="shared" si="68"/>
        <v>53441000000</v>
      </c>
      <c r="AIH4" s="4">
        <f t="shared" si="69"/>
        <v>44626000000</v>
      </c>
      <c r="AII4" s="14">
        <f t="shared" si="70"/>
        <v>37247000000</v>
      </c>
      <c r="AIJ4" s="4">
        <f t="shared" si="71"/>
        <v>-56009000000</v>
      </c>
      <c r="AIK4" s="6" t="s">
        <v>613</v>
      </c>
      <c r="AIL4" s="15">
        <f t="shared" si="72"/>
        <v>7.0481131041537282</v>
      </c>
      <c r="AIM4" s="15">
        <f t="shared" si="73"/>
        <v>5.7088781596137457</v>
      </c>
      <c r="AIN4" s="15">
        <f t="shared" si="74"/>
        <v>5.1325903192806761</v>
      </c>
      <c r="AIO4" s="15">
        <f t="shared" si="75"/>
        <v>5.6026084841226771</v>
      </c>
      <c r="AIP4" s="15">
        <f t="shared" si="76"/>
        <v>4.9018061219916644</v>
      </c>
      <c r="AIQ4" s="16">
        <f t="shared" si="77"/>
        <v>3.6093645125781944</v>
      </c>
      <c r="AIR4" s="15">
        <f t="shared" si="78"/>
        <v>-2.3128782874180933</v>
      </c>
      <c r="AIS4" s="6" t="s">
        <v>613</v>
      </c>
      <c r="AIT4" s="15">
        <f t="shared" si="79"/>
        <v>1.5233776497431517</v>
      </c>
      <c r="AIU4" s="15">
        <f t="shared" si="80"/>
        <v>1.8095741745608387</v>
      </c>
      <c r="AIV4" s="15">
        <f t="shared" si="81"/>
        <v>1.9416065055158989</v>
      </c>
      <c r="AIW4" s="15">
        <f t="shared" si="82"/>
        <v>1.7088229832612676</v>
      </c>
      <c r="AIX4" s="15">
        <f t="shared" si="83"/>
        <v>1.5114434702882356</v>
      </c>
      <c r="AIY4" s="16">
        <f t="shared" si="84"/>
        <v>2.2577921858643162</v>
      </c>
      <c r="AIZ4" s="15">
        <f t="shared" si="85"/>
        <v>0.51388249997830182</v>
      </c>
      <c r="AJA4" s="6" t="s">
        <v>613</v>
      </c>
      <c r="AJB4" s="15">
        <f t="shared" si="86"/>
        <v>0.84785407451785189</v>
      </c>
      <c r="AJC4" s="15">
        <f t="shared" si="87"/>
        <v>0.93828750114963666</v>
      </c>
      <c r="AJD4" s="15">
        <f t="shared" si="88"/>
        <v>1.1237122809863724</v>
      </c>
      <c r="AJE4" s="15">
        <f t="shared" si="89"/>
        <v>1.0940791044380189</v>
      </c>
      <c r="AJF4" s="15">
        <f t="shared" si="90"/>
        <v>1.3903042805569881</v>
      </c>
      <c r="AJG4" s="16">
        <f t="shared" si="91"/>
        <v>1.9776449532300004</v>
      </c>
      <c r="AJH4" s="15">
        <f t="shared" si="92"/>
        <v>0.39363114818125799</v>
      </c>
      <c r="AJI4" s="6" t="s">
        <v>613</v>
      </c>
      <c r="AJJ4" s="15">
        <f t="shared" ref="AJJ4:AJP53" si="154">JW4/(PV4*-1)</f>
        <v>6.4722765818656232</v>
      </c>
      <c r="AJK4" s="15">
        <f t="shared" si="93"/>
        <v>7.9245755953059129</v>
      </c>
      <c r="AJL4" s="15">
        <f t="shared" si="93"/>
        <v>6.9472004862113499</v>
      </c>
      <c r="AJM4" s="15">
        <f t="shared" si="93"/>
        <v>1.3142105529417716</v>
      </c>
      <c r="AJN4" s="15">
        <f t="shared" si="93"/>
        <v>3.9495340501792113</v>
      </c>
      <c r="AJO4" s="16">
        <f t="shared" si="93"/>
        <v>8.2273534635879226</v>
      </c>
      <c r="AJP4" s="15">
        <f t="shared" si="93"/>
        <v>-4.2768823139765955</v>
      </c>
      <c r="AJQ4" s="6" t="s">
        <v>613</v>
      </c>
      <c r="AJW4" s="1">
        <v>264.83679999999998</v>
      </c>
      <c r="AJX4" s="1">
        <v>8.8676100000000009</v>
      </c>
      <c r="AJY4" s="1">
        <v>4.117</v>
      </c>
      <c r="AJZ4" s="1">
        <v>3.3229600000000001</v>
      </c>
      <c r="AKA4" s="1">
        <v>4.92666</v>
      </c>
      <c r="AKB4" s="1">
        <v>4.93893</v>
      </c>
      <c r="AKC4" s="1">
        <v>6.8762400000000001</v>
      </c>
      <c r="AKD4" s="1">
        <v>6.2779699999999998</v>
      </c>
      <c r="AKE4" s="1">
        <v>6.9015300000000002</v>
      </c>
      <c r="AKF4" s="1">
        <v>2.2527400000000002</v>
      </c>
      <c r="AKG4" s="1">
        <v>5.05518</v>
      </c>
      <c r="AKH4" s="2">
        <v>3.36328</v>
      </c>
      <c r="AKI4" s="1">
        <v>-10.75173</v>
      </c>
      <c r="AKJ4" s="6" t="s">
        <v>613</v>
      </c>
      <c r="AKK4" s="15">
        <f t="shared" si="94"/>
        <v>1.7217135326635746</v>
      </c>
      <c r="AKL4" s="15">
        <f t="shared" si="95"/>
        <v>1.6657879431070557</v>
      </c>
      <c r="AKM4" s="15">
        <f t="shared" si="96"/>
        <v>1.8606076835531413</v>
      </c>
      <c r="AKN4" s="15">
        <f t="shared" si="97"/>
        <v>2.5133841235506496</v>
      </c>
      <c r="AKO4" s="15">
        <f t="shared" si="98"/>
        <v>3.2488936502533092</v>
      </c>
      <c r="AKP4" s="16">
        <f t="shared" si="99"/>
        <v>2.6134507981647341</v>
      </c>
      <c r="AKQ4" s="15">
        <f t="shared" si="100"/>
        <v>3.56497360206559</v>
      </c>
      <c r="AKR4" s="6" t="s">
        <v>613</v>
      </c>
      <c r="AKS4" s="15">
        <f t="shared" si="101"/>
        <v>0.19555015488883945</v>
      </c>
      <c r="AKT4" s="15">
        <f t="shared" si="102"/>
        <v>0.3315003512376406</v>
      </c>
      <c r="AKU4" s="15">
        <f t="shared" si="103"/>
        <v>0.43724237526419985</v>
      </c>
      <c r="AKV4" s="15">
        <f t="shared" si="104"/>
        <v>0.98221812224643323</v>
      </c>
      <c r="AKW4" s="15">
        <f t="shared" si="105"/>
        <v>1.7934680309978173</v>
      </c>
      <c r="AKX4" s="16">
        <f t="shared" si="106"/>
        <v>0.99129274835456394</v>
      </c>
      <c r="AKY4" s="15">
        <f t="shared" si="107"/>
        <v>1.623395891941886</v>
      </c>
      <c r="AKZ4" s="6" t="s">
        <v>613</v>
      </c>
      <c r="ALA4" s="7">
        <f t="shared" si="108"/>
        <v>0.16356499481782211</v>
      </c>
      <c r="ALB4" s="7">
        <f t="shared" si="109"/>
        <v>0.24896752819442239</v>
      </c>
      <c r="ALC4" s="7">
        <f t="shared" si="110"/>
        <v>0.3042231308994241</v>
      </c>
      <c r="ALD4" s="7">
        <f t="shared" si="111"/>
        <v>0.49551465160317104</v>
      </c>
      <c r="ALE4" s="7">
        <f t="shared" si="112"/>
        <v>0.64202203536841507</v>
      </c>
      <c r="ALF4" s="8">
        <f t="shared" si="113"/>
        <v>0.49781366861988752</v>
      </c>
      <c r="ALG4" s="7">
        <f t="shared" si="114"/>
        <v>0.61881468097452053</v>
      </c>
      <c r="ALH4" s="6" t="s">
        <v>613</v>
      </c>
      <c r="ALI4" s="7">
        <f t="shared" ref="ALI4:ALO53" si="155">XV4/GH4</f>
        <v>0.12628785259153252</v>
      </c>
      <c r="ALJ4" s="7">
        <f t="shared" si="115"/>
        <v>0.1262225601565925</v>
      </c>
      <c r="ALK4" s="7">
        <f t="shared" si="115"/>
        <v>0.1449096690771654</v>
      </c>
      <c r="ALL4" s="7">
        <f t="shared" si="115"/>
        <v>9.3366809873986448E-2</v>
      </c>
      <c r="ALM4" s="7">
        <f t="shared" si="115"/>
        <v>3.0422154895191379E-2</v>
      </c>
      <c r="ALN4" s="20">
        <f t="shared" si="115"/>
        <v>2.0365648690537592E-2</v>
      </c>
      <c r="ALO4" s="7">
        <f t="shared" si="115"/>
        <v>4.2766745509267227E-2</v>
      </c>
      <c r="ALP4" s="6" t="s">
        <v>613</v>
      </c>
      <c r="ALQ4" s="17">
        <f t="shared" si="116"/>
        <v>0.16356499481782211</v>
      </c>
      <c r="ALR4" s="17">
        <f t="shared" si="117"/>
        <v>0.24896752819442239</v>
      </c>
      <c r="ALS4" s="17">
        <f t="shared" si="118"/>
        <v>0.3042231308994241</v>
      </c>
      <c r="ALT4" s="17">
        <f t="shared" si="119"/>
        <v>0.49551465160317104</v>
      </c>
      <c r="ALU4" s="17">
        <f t="shared" si="120"/>
        <v>0.64202203536841507</v>
      </c>
      <c r="ALV4" s="21">
        <f t="shared" si="121"/>
        <v>0.49781366861988752</v>
      </c>
      <c r="ALW4" s="17">
        <f t="shared" si="122"/>
        <v>0.61881468097452053</v>
      </c>
      <c r="ALX4" s="6" t="s">
        <v>613</v>
      </c>
      <c r="ALY4" s="17">
        <f t="shared" si="123"/>
        <v>0.83643500518217784</v>
      </c>
      <c r="ALZ4" s="17">
        <f t="shared" si="124"/>
        <v>0.75103247180557764</v>
      </c>
      <c r="AMA4" s="17">
        <f t="shared" si="125"/>
        <v>0.6957768691005759</v>
      </c>
      <c r="AMB4" s="17">
        <f t="shared" si="126"/>
        <v>0.50448534839682901</v>
      </c>
      <c r="AMC4" s="17">
        <f t="shared" si="127"/>
        <v>0.35797796463158499</v>
      </c>
      <c r="AMD4" s="21">
        <f t="shared" si="128"/>
        <v>0.50218633138011248</v>
      </c>
      <c r="AME4" s="17">
        <f t="shared" si="129"/>
        <v>0.38118531902547942</v>
      </c>
      <c r="AMF4" s="6" t="s">
        <v>613</v>
      </c>
      <c r="AML4" s="18">
        <v>4.5713591950970072</v>
      </c>
      <c r="AMM4" s="18">
        <v>6.1982279139587186</v>
      </c>
      <c r="AMN4" s="18">
        <v>6.218300505319057</v>
      </c>
      <c r="AMO4" s="18">
        <v>6.0281565269948612</v>
      </c>
      <c r="AMP4" s="18">
        <v>6.8453170762465918</v>
      </c>
      <c r="AMQ4" s="18">
        <v>7.4264531209904705</v>
      </c>
      <c r="AMR4" s="18">
        <v>7.1765482946952046</v>
      </c>
      <c r="AMS4" s="18">
        <v>5.8431999502304244</v>
      </c>
      <c r="AMT4" s="18">
        <v>4.5730186003318511</v>
      </c>
      <c r="AMU4" s="18">
        <v>5.7790687746391765</v>
      </c>
      <c r="AMV4" s="19">
        <v>6.1667526536031421</v>
      </c>
      <c r="AMW4" s="18">
        <v>8.2581800191838628</v>
      </c>
      <c r="AMX4" s="18">
        <v>5.8431999502304244</v>
      </c>
      <c r="AMY4" s="18">
        <v>4.5730186003318511</v>
      </c>
      <c r="AMZ4" s="18">
        <v>5.7790687746391765</v>
      </c>
      <c r="ANA4" s="18">
        <v>6.1667526536031421</v>
      </c>
      <c r="ANB4" s="18">
        <v>8.2581800191838628</v>
      </c>
      <c r="ANC4" s="18">
        <v>10.561990087171512</v>
      </c>
      <c r="AND4" s="18">
        <v>8.0313813664126421</v>
      </c>
      <c r="ANE4" s="18">
        <v>11.291457076820459</v>
      </c>
      <c r="ANF4" s="18">
        <v>10.072101709964384</v>
      </c>
      <c r="ANG4" s="18">
        <v>8.1036149396627639</v>
      </c>
      <c r="ANH4" s="6" t="s">
        <v>613</v>
      </c>
      <c r="ANI4" s="7">
        <f t="shared" si="130"/>
        <v>7.4264531209904699E-2</v>
      </c>
      <c r="ANJ4" s="7">
        <f t="shared" si="131"/>
        <v>7.176548294695205E-2</v>
      </c>
      <c r="ANK4" s="7">
        <f t="shared" si="132"/>
        <v>5.8431999502304245E-2</v>
      </c>
      <c r="ANL4" s="7">
        <f t="shared" si="133"/>
        <v>4.5730186003318511E-2</v>
      </c>
      <c r="ANM4" s="7">
        <f t="shared" si="134"/>
        <v>5.7790687746391761E-2</v>
      </c>
      <c r="ANN4" s="20">
        <f t="shared" si="135"/>
        <v>6.1667526536031421E-2</v>
      </c>
      <c r="ANO4" s="7">
        <f t="shared" si="136"/>
        <v>8.2581800191838625E-2</v>
      </c>
      <c r="ANP4" s="6" t="s">
        <v>613</v>
      </c>
      <c r="ANV4" s="7">
        <v>-1.5137246404285265E-2</v>
      </c>
      <c r="ANW4" s="7">
        <v>2.5564672332883953E-2</v>
      </c>
      <c r="ANX4" s="7">
        <v>-1.0702546631930043E-2</v>
      </c>
      <c r="ANY4" s="7">
        <v>0.20954451611318192</v>
      </c>
      <c r="ANZ4" s="7">
        <v>0.18215498634196114</v>
      </c>
      <c r="AOA4" s="7">
        <v>-0.11152965043334617</v>
      </c>
      <c r="AOB4" s="7">
        <v>0.2194132077705182</v>
      </c>
      <c r="AOC4" s="7">
        <v>5.1688907023796915E-3</v>
      </c>
      <c r="AOD4" s="7">
        <v>0.14404568362117454</v>
      </c>
      <c r="AOE4" s="7">
        <v>5.3476746432414846E-2</v>
      </c>
      <c r="AOF4" s="20">
        <v>0.46856062067014981</v>
      </c>
      <c r="AOG4" s="7">
        <v>0.81701072071858527</v>
      </c>
      <c r="AOH4" s="7">
        <v>5.1688907023796915E-3</v>
      </c>
      <c r="AOI4" s="7">
        <v>0.14404568362117454</v>
      </c>
      <c r="AOJ4" s="7">
        <v>5.3476746432414846E-2</v>
      </c>
      <c r="AOK4" s="7">
        <v>0.46856062067014981</v>
      </c>
      <c r="AOL4" s="7">
        <v>0.81701072071858527</v>
      </c>
      <c r="AOM4" s="7">
        <v>-0.46667980509208173</v>
      </c>
      <c r="AON4" s="7">
        <v>0.53919448848064833</v>
      </c>
      <c r="AOO4" s="7">
        <v>0.57657229599624027</v>
      </c>
      <c r="AOP4" s="7">
        <v>0.18054832872882143</v>
      </c>
      <c r="AOQ4" s="7">
        <v>0.45513802777357104</v>
      </c>
      <c r="AOR4" s="6" t="s">
        <v>613</v>
      </c>
      <c r="AOX4" s="1">
        <v>264.83679999999998</v>
      </c>
      <c r="AOY4" s="1">
        <v>8.8676100000000009</v>
      </c>
      <c r="AOZ4" s="1">
        <v>4.117</v>
      </c>
      <c r="APA4" s="1">
        <v>3.3229600000000001</v>
      </c>
      <c r="APB4" s="1">
        <v>4.92666</v>
      </c>
      <c r="APC4" s="1">
        <v>4.93893</v>
      </c>
      <c r="APD4" s="1">
        <v>6.8762400000000001</v>
      </c>
      <c r="APE4" s="1">
        <v>6.2779699999999998</v>
      </c>
      <c r="APF4" s="1">
        <v>6.9015300000000002</v>
      </c>
      <c r="APG4" s="1">
        <v>2.2527400000000002</v>
      </c>
      <c r="APH4" s="1">
        <v>5.05518</v>
      </c>
      <c r="API4" s="2">
        <v>3.36328</v>
      </c>
      <c r="APJ4" s="1">
        <v>-10.75173</v>
      </c>
      <c r="APK4" s="1">
        <v>-3.40964</v>
      </c>
      <c r="APL4" s="1">
        <v>-5.2152799999999999</v>
      </c>
      <c r="APM4" s="1">
        <v>-12.77</v>
      </c>
      <c r="APN4" s="1">
        <v>-64.90943</v>
      </c>
      <c r="APO4" s="1">
        <v>-11.748329999999999</v>
      </c>
      <c r="APP4" s="1">
        <v>-0.32684999999999997</v>
      </c>
      <c r="APQ4" s="1">
        <v>-0.80901999999999996</v>
      </c>
      <c r="APW4" s="22">
        <v>-0.17866429924297747</v>
      </c>
      <c r="APX4" s="22">
        <v>0.10976898201419129</v>
      </c>
      <c r="APY4" s="22">
        <v>0.10976898201419129</v>
      </c>
      <c r="APZ4" s="22">
        <v>0.23898707620754678</v>
      </c>
      <c r="AQA4" s="22">
        <v>0.18945974318381928</v>
      </c>
      <c r="AQB4" s="39" t="s">
        <v>613</v>
      </c>
      <c r="AQC4" s="22">
        <v>0.20252167724768283</v>
      </c>
      <c r="AQD4" s="6" t="s">
        <v>613</v>
      </c>
      <c r="AQE4" s="4">
        <f t="shared" si="137"/>
        <v>18538000000</v>
      </c>
      <c r="AQF4" s="4">
        <f t="shared" si="138"/>
        <v>13898000000</v>
      </c>
      <c r="AQG4" s="4">
        <f t="shared" si="139"/>
        <v>8070000000</v>
      </c>
      <c r="AQH4" s="4">
        <f t="shared" si="140"/>
        <v>110000000</v>
      </c>
      <c r="AQI4" s="4">
        <f t="shared" si="141"/>
        <v>-4111000000</v>
      </c>
      <c r="AQJ4" s="5">
        <f t="shared" si="142"/>
        <v>-11689000000</v>
      </c>
      <c r="AQK4" s="4">
        <f t="shared" si="143"/>
        <v>-6590000000</v>
      </c>
      <c r="AQL4" s="6" t="s">
        <v>613</v>
      </c>
      <c r="AQM4" s="7">
        <f t="shared" si="144"/>
        <v>0.37367466236645835</v>
      </c>
      <c r="AQN4" s="7">
        <f t="shared" si="145"/>
        <v>0.19981597032521495</v>
      </c>
      <c r="AQO4" s="7">
        <f t="shared" si="146"/>
        <v>8.8248802572009705E-2</v>
      </c>
      <c r="AQP4" s="7">
        <f t="shared" si="147"/>
        <v>4.234352144121949E-3</v>
      </c>
      <c r="AQQ4" s="7">
        <f t="shared" si="148"/>
        <v>-0.14923043415129955</v>
      </c>
      <c r="AQR4" s="20">
        <f t="shared" si="149"/>
        <v>-2.5235319516407597</v>
      </c>
      <c r="AQS4" s="7">
        <f t="shared" si="150"/>
        <v>0.17010841507485802</v>
      </c>
      <c r="AQT4" s="6" t="s">
        <v>613</v>
      </c>
      <c r="AQU4" s="9">
        <f t="shared" ref="AQU4:ARA53" si="156">ANI4+(APW4*(AOA4-ANI4))</f>
        <v>0.10745931847661858</v>
      </c>
      <c r="AQV4" s="9">
        <f t="shared" si="151"/>
        <v>8.7972623397546343E-2</v>
      </c>
      <c r="AQW4" s="9">
        <f t="shared" si="151"/>
        <v>5.2585362270425415E-2</v>
      </c>
      <c r="AQX4" s="9">
        <f t="shared" si="151"/>
        <v>6.9226319324899949E-2</v>
      </c>
      <c r="AQY4" s="9">
        <f t="shared" si="151"/>
        <v>5.6973369532935629E-2</v>
      </c>
      <c r="AQZ4" s="10" t="e">
        <f t="shared" si="151"/>
        <v>#VALUE!</v>
      </c>
      <c r="ARA4" s="9">
        <f t="shared" si="151"/>
        <v>0.23131957699612055</v>
      </c>
      <c r="ARB4" s="6" t="s">
        <v>613</v>
      </c>
      <c r="ARC4" s="17">
        <f t="shared" ref="ARC4:ARI53" si="157">(ALY4*AQU4)+((1-AQM4)*(ALQ4*ALI4))</f>
        <v>0.10282028211313392</v>
      </c>
      <c r="ARD4" s="17">
        <f t="shared" si="152"/>
        <v>9.1216335036326937E-2</v>
      </c>
      <c r="ARE4" s="17">
        <f t="shared" si="152"/>
        <v>7.6782114671711532E-2</v>
      </c>
      <c r="ARF4" s="17">
        <f t="shared" si="152"/>
        <v>8.099238538637113E-2</v>
      </c>
      <c r="ARG4" s="17">
        <f t="shared" si="152"/>
        <v>4.2841627816102554E-2</v>
      </c>
      <c r="ARH4" s="21" t="e">
        <f t="shared" si="152"/>
        <v>#VALUE!</v>
      </c>
      <c r="ARI4" s="17">
        <f t="shared" si="152"/>
        <v>0.11013845026502767</v>
      </c>
      <c r="ARJ4" s="6" t="s">
        <v>613</v>
      </c>
    </row>
    <row r="5" spans="1:1154" collapsed="1" x14ac:dyDescent="0.15">
      <c r="A5" s="26" t="s">
        <v>350</v>
      </c>
      <c r="B5" s="34">
        <v>39835</v>
      </c>
      <c r="C5" s="34">
        <v>39835</v>
      </c>
      <c r="D5" s="35">
        <v>9.3303571428571E-2</v>
      </c>
      <c r="E5" s="26" t="s">
        <v>351</v>
      </c>
      <c r="F5" s="26" t="s">
        <v>48</v>
      </c>
      <c r="G5" s="26" t="s">
        <v>105</v>
      </c>
      <c r="H5" s="26" t="s">
        <v>23</v>
      </c>
      <c r="I5" s="56" t="s">
        <v>463</v>
      </c>
      <c r="J5" s="26" t="s">
        <v>429</v>
      </c>
      <c r="K5" s="26" t="s">
        <v>426</v>
      </c>
      <c r="L5" s="26" t="s">
        <v>48</v>
      </c>
      <c r="M5" s="26" t="s">
        <v>105</v>
      </c>
      <c r="N5" s="26" t="s">
        <v>23</v>
      </c>
      <c r="O5" s="26"/>
      <c r="P5" s="26"/>
      <c r="Q5" s="26" t="s">
        <v>25</v>
      </c>
      <c r="R5" s="26" t="s">
        <v>106</v>
      </c>
      <c r="S5" s="35" t="s">
        <v>352</v>
      </c>
      <c r="T5" s="26" t="s">
        <v>27</v>
      </c>
      <c r="U5" s="26" t="s">
        <v>23</v>
      </c>
      <c r="V5" s="36">
        <v>2009</v>
      </c>
      <c r="W5" s="3">
        <f t="shared" si="0"/>
        <v>1</v>
      </c>
      <c r="AB5" s="35">
        <v>3152278749730</v>
      </c>
      <c r="AC5" s="35">
        <v>2363649065030</v>
      </c>
      <c r="AD5" s="35">
        <v>3255009864610</v>
      </c>
      <c r="AE5" s="35">
        <v>3263036627240</v>
      </c>
      <c r="AF5" s="35">
        <v>4131173781450</v>
      </c>
      <c r="AG5" s="35">
        <v>3364910489290</v>
      </c>
      <c r="AH5" s="35">
        <v>4317347903380</v>
      </c>
      <c r="AI5" s="4">
        <v>811411723390</v>
      </c>
      <c r="AJ5" s="4">
        <v>1939959892640</v>
      </c>
      <c r="AK5" s="4">
        <v>948845841630</v>
      </c>
      <c r="AL5" s="4">
        <v>552203272820</v>
      </c>
      <c r="AM5" s="4">
        <v>244124032260</v>
      </c>
      <c r="AN5" s="5">
        <v>307182912630</v>
      </c>
      <c r="AO5" s="4">
        <v>365762580000</v>
      </c>
      <c r="AP5" s="4">
        <v>786587923000</v>
      </c>
      <c r="AQ5" s="4">
        <v>174216639000</v>
      </c>
      <c r="AR5" s="4">
        <v>204653687000</v>
      </c>
      <c r="AS5" s="4">
        <v>196598725000</v>
      </c>
      <c r="AT5" s="4">
        <v>94387997000</v>
      </c>
      <c r="AU5" s="4"/>
      <c r="AV5" s="4"/>
      <c r="AW5" s="4"/>
      <c r="AX5" s="4"/>
      <c r="AY5" s="4"/>
      <c r="AZ5" s="4"/>
      <c r="BA5" s="4"/>
      <c r="BB5" s="6" t="s">
        <v>613</v>
      </c>
      <c r="BC5" s="4"/>
      <c r="BD5" s="4"/>
      <c r="BE5" s="4"/>
      <c r="BF5" s="4"/>
      <c r="BG5" s="4">
        <v>2727305597820</v>
      </c>
      <c r="BH5" s="4">
        <v>2986514735060</v>
      </c>
      <c r="BI5" s="4">
        <v>3904181243440</v>
      </c>
      <c r="BJ5" s="4">
        <v>3354528145870</v>
      </c>
      <c r="BK5" s="4">
        <v>2922807904440</v>
      </c>
      <c r="BL5" s="4">
        <v>2906997989330</v>
      </c>
      <c r="BM5" s="4">
        <v>2231747915510</v>
      </c>
      <c r="BN5" s="4">
        <v>1953900412990</v>
      </c>
      <c r="BO5" s="4">
        <v>1503438150040</v>
      </c>
      <c r="BP5" s="4">
        <v>1343155699660</v>
      </c>
      <c r="BQ5" s="4">
        <v>850879083910</v>
      </c>
      <c r="BR5" s="4">
        <v>1092731325580</v>
      </c>
      <c r="BS5" s="5">
        <v>1333080711590</v>
      </c>
      <c r="BT5" s="4">
        <v>1116258631000</v>
      </c>
      <c r="BU5" s="4">
        <v>776908173000</v>
      </c>
      <c r="BV5" s="4">
        <v>619777667000</v>
      </c>
      <c r="BW5" s="4">
        <v>489304781000</v>
      </c>
      <c r="BX5" s="4">
        <v>206100711000</v>
      </c>
      <c r="BY5" s="4">
        <v>201968706000</v>
      </c>
      <c r="BZ5" s="4"/>
      <c r="CA5" s="4"/>
      <c r="CB5" s="4"/>
      <c r="CC5" s="4"/>
      <c r="CD5" s="4"/>
      <c r="CE5" s="4"/>
      <c r="CF5" s="4"/>
      <c r="CG5" s="6" t="s">
        <v>613</v>
      </c>
      <c r="CH5" s="4"/>
      <c r="CI5" s="4"/>
      <c r="CJ5" s="4"/>
      <c r="CK5" s="4"/>
      <c r="CL5" s="4">
        <v>31600942926220</v>
      </c>
      <c r="CM5" s="4">
        <v>30090503386350</v>
      </c>
      <c r="CN5" s="4">
        <v>30315155278020</v>
      </c>
      <c r="CO5" s="4">
        <v>25386859425080</v>
      </c>
      <c r="CP5" s="4">
        <v>24817671201080</v>
      </c>
      <c r="CQ5" s="4">
        <v>16835408075070</v>
      </c>
      <c r="CR5" s="4">
        <v>14691152497440</v>
      </c>
      <c r="CS5" s="4">
        <v>9165894377220</v>
      </c>
      <c r="CT5" s="4">
        <v>9099466807010</v>
      </c>
      <c r="CU5" s="4">
        <v>7283097472880</v>
      </c>
      <c r="CV5" s="4">
        <v>5484987461350</v>
      </c>
      <c r="CW5" s="4">
        <v>4056584998640</v>
      </c>
      <c r="CX5" s="5">
        <v>4618862740760</v>
      </c>
      <c r="CY5" s="4">
        <v>4652976411000</v>
      </c>
      <c r="CZ5" s="4">
        <v>3952656926000</v>
      </c>
      <c r="DA5" s="4">
        <v>2571437002000</v>
      </c>
      <c r="DB5" s="4">
        <v>2099538901000</v>
      </c>
      <c r="DC5" s="4">
        <v>1579565821000</v>
      </c>
      <c r="DD5" s="4">
        <v>1077359839000</v>
      </c>
      <c r="DE5" s="4"/>
      <c r="DF5" s="4"/>
      <c r="DG5" s="4"/>
      <c r="DH5" s="4"/>
      <c r="DI5" s="4"/>
      <c r="DJ5" s="4"/>
      <c r="DK5" s="4"/>
      <c r="DL5" s="6" t="s">
        <v>613</v>
      </c>
      <c r="DM5" s="4"/>
      <c r="DN5" s="4"/>
      <c r="DO5" s="4"/>
      <c r="DP5" s="4"/>
      <c r="DQ5" s="4">
        <v>39900337834619</v>
      </c>
      <c r="DR5" s="4">
        <v>38093888626551</v>
      </c>
      <c r="DS5" s="4">
        <v>36515833214549</v>
      </c>
      <c r="DT5" s="4">
        <v>30091600973297</v>
      </c>
      <c r="DU5" s="4">
        <v>28332948012950</v>
      </c>
      <c r="DV5" s="4">
        <v>20095435959279</v>
      </c>
      <c r="DW5" s="4">
        <v>16761063514879</v>
      </c>
      <c r="DX5" s="4">
        <v>10458881684274</v>
      </c>
      <c r="DY5" s="4">
        <v>9720961764422</v>
      </c>
      <c r="DZ5" s="4">
        <v>7872073635468</v>
      </c>
      <c r="EA5" s="4">
        <v>6112953591126</v>
      </c>
      <c r="EB5" s="4">
        <v>4927696202275</v>
      </c>
      <c r="EC5" s="5">
        <v>5629454335393</v>
      </c>
      <c r="ED5" s="4">
        <v>5125368540000</v>
      </c>
      <c r="EE5" s="4">
        <v>4333167349000</v>
      </c>
      <c r="EF5" s="4">
        <v>2869948047000</v>
      </c>
      <c r="EG5" s="4">
        <v>2413949751000</v>
      </c>
      <c r="EH5" s="4">
        <v>1824282678000</v>
      </c>
      <c r="EI5" s="4">
        <v>1348488571000</v>
      </c>
      <c r="EJ5" s="4"/>
      <c r="EK5" s="4"/>
      <c r="EL5" s="4"/>
      <c r="EM5" s="4"/>
      <c r="EN5" s="4"/>
      <c r="EO5" s="4"/>
      <c r="EP5" s="4"/>
      <c r="EQ5" s="6" t="s">
        <v>613</v>
      </c>
      <c r="ER5" s="4"/>
      <c r="ES5" s="4"/>
      <c r="ET5" s="4"/>
      <c r="EU5" s="4"/>
      <c r="EV5" s="4">
        <v>31127451942310</v>
      </c>
      <c r="EW5" s="4">
        <v>27082649503600</v>
      </c>
      <c r="EX5" s="4">
        <v>24562726968330</v>
      </c>
      <c r="EY5" s="4">
        <v>18934699447370</v>
      </c>
      <c r="EZ5" s="4">
        <v>17633289239290</v>
      </c>
      <c r="FA5" s="4">
        <v>13044369547110</v>
      </c>
      <c r="FB5" s="4">
        <v>9414462014330</v>
      </c>
      <c r="FC5" s="4">
        <v>7040618956130</v>
      </c>
      <c r="FD5" s="4">
        <v>6541657147340</v>
      </c>
      <c r="FE5" s="4">
        <v>5852574120390</v>
      </c>
      <c r="FF5" s="4">
        <v>4875487799720</v>
      </c>
      <c r="FG5" s="4">
        <v>3400826338980</v>
      </c>
      <c r="FH5" s="5">
        <v>4331097927760</v>
      </c>
      <c r="FI5" s="4">
        <v>3963050897000</v>
      </c>
      <c r="FJ5" s="4">
        <v>3268543873000</v>
      </c>
      <c r="FK5" s="4">
        <v>2152017383000</v>
      </c>
      <c r="FL5" s="4">
        <v>1564666879000</v>
      </c>
      <c r="FM5" s="4">
        <v>966471895000</v>
      </c>
      <c r="FN5" s="4">
        <v>691728494000</v>
      </c>
      <c r="FO5" s="4"/>
      <c r="FP5" s="4"/>
      <c r="FQ5" s="4"/>
      <c r="FR5" s="4"/>
      <c r="FS5" s="4"/>
      <c r="FT5" s="4"/>
      <c r="FU5" s="4"/>
      <c r="FV5" s="6" t="s">
        <v>613</v>
      </c>
      <c r="FW5" s="4"/>
      <c r="FX5" s="4"/>
      <c r="FY5" s="4"/>
      <c r="FZ5" s="4"/>
      <c r="GA5" s="4">
        <v>10513411018070</v>
      </c>
      <c r="GB5" s="4">
        <v>9745295407430</v>
      </c>
      <c r="GC5" s="4">
        <v>10521866427090</v>
      </c>
      <c r="GD5" s="4">
        <v>8553455206120</v>
      </c>
      <c r="GE5" s="4">
        <v>8452557664710</v>
      </c>
      <c r="GF5" s="4">
        <v>4272038701230</v>
      </c>
      <c r="GG5" s="4">
        <v>3118534704390</v>
      </c>
      <c r="GH5" s="4">
        <v>2269128720990</v>
      </c>
      <c r="GI5" s="4">
        <v>1708776440710</v>
      </c>
      <c r="GJ5" s="4">
        <v>948658466060</v>
      </c>
      <c r="GK5" s="4">
        <v>691797350530</v>
      </c>
      <c r="GL5" s="4">
        <v>881247292610</v>
      </c>
      <c r="GM5" s="5">
        <v>888449007380</v>
      </c>
      <c r="GN5" s="4">
        <v>769943566000</v>
      </c>
      <c r="GO5" s="4">
        <v>1017419053000</v>
      </c>
      <c r="GP5" s="4">
        <v>989883443000</v>
      </c>
      <c r="GQ5" s="4">
        <v>803413491000</v>
      </c>
      <c r="GR5" s="4">
        <v>668971536000</v>
      </c>
      <c r="GS5" s="4">
        <v>395265801000</v>
      </c>
      <c r="GT5" s="4"/>
      <c r="GU5" s="4"/>
      <c r="GV5" s="4"/>
      <c r="GW5" s="4"/>
      <c r="GX5" s="4"/>
      <c r="GY5" s="4"/>
      <c r="GZ5" s="4"/>
      <c r="HA5" s="6" t="s">
        <v>613</v>
      </c>
      <c r="HB5" s="4"/>
      <c r="HC5" s="4"/>
      <c r="HD5" s="4"/>
      <c r="HE5" s="4"/>
      <c r="HF5" s="4">
        <v>5599819002040</v>
      </c>
      <c r="HG5" s="4">
        <v>5548266862880</v>
      </c>
      <c r="HH5" s="4">
        <v>6810018544510</v>
      </c>
      <c r="HI5" s="4">
        <v>6274484934710</v>
      </c>
      <c r="HJ5" s="4">
        <v>5859245553540</v>
      </c>
      <c r="HK5" s="4">
        <v>5433255964960</v>
      </c>
      <c r="HL5" s="4">
        <v>5153827238130</v>
      </c>
      <c r="HM5" s="4">
        <v>1633821522160</v>
      </c>
      <c r="HN5" s="4">
        <v>1539228681770</v>
      </c>
      <c r="HO5" s="4">
        <v>1174145971290</v>
      </c>
      <c r="HP5" s="4">
        <v>983576622800</v>
      </c>
      <c r="HQ5" s="4">
        <v>861113484050</v>
      </c>
      <c r="HR5" s="5">
        <v>731199659940</v>
      </c>
      <c r="HS5" s="4">
        <v>584279190000</v>
      </c>
      <c r="HT5" s="4">
        <v>531234660000</v>
      </c>
      <c r="HU5" s="4">
        <v>440661059000</v>
      </c>
      <c r="HV5" s="4">
        <v>370850007000</v>
      </c>
      <c r="HW5" s="4">
        <v>330478377000</v>
      </c>
      <c r="HX5" s="4">
        <v>220288024000</v>
      </c>
      <c r="HY5" s="4"/>
      <c r="HZ5" s="4"/>
      <c r="IA5" s="4"/>
      <c r="IB5" s="4"/>
      <c r="IC5" s="4"/>
      <c r="ID5" s="4"/>
      <c r="IE5" s="4"/>
      <c r="IF5" s="6" t="s">
        <v>613</v>
      </c>
      <c r="IG5" s="4"/>
      <c r="IH5" s="4"/>
      <c r="II5" s="4"/>
      <c r="IJ5" s="4"/>
      <c r="IK5" s="4">
        <v>11530471713040</v>
      </c>
      <c r="IL5" s="4">
        <v>10827682417210</v>
      </c>
      <c r="IM5" s="4">
        <v>15307860220490</v>
      </c>
      <c r="IN5" s="4">
        <v>15655499866490</v>
      </c>
      <c r="IO5" s="4">
        <v>15156178074780</v>
      </c>
      <c r="IP5" s="4">
        <v>11063942850710</v>
      </c>
      <c r="IQ5" s="4">
        <v>9389570098580</v>
      </c>
      <c r="IR5" s="4">
        <v>8653578309020</v>
      </c>
      <c r="IS5" s="4">
        <v>9854155187250</v>
      </c>
      <c r="IT5" s="4">
        <v>7715034226800</v>
      </c>
      <c r="IU5" s="4">
        <v>6695112327920</v>
      </c>
      <c r="IV5" s="4">
        <v>5674980407620</v>
      </c>
      <c r="IW5" s="5">
        <v>7714613581000</v>
      </c>
      <c r="IX5" s="4">
        <v>6639941611000</v>
      </c>
      <c r="IY5" s="4">
        <v>4973866813000</v>
      </c>
      <c r="IZ5" s="4">
        <v>4328859649000</v>
      </c>
      <c r="JA5" s="4">
        <v>3027081129000</v>
      </c>
      <c r="JB5" s="4">
        <v>2628709479000</v>
      </c>
      <c r="JC5" s="4">
        <v>1902384299000</v>
      </c>
      <c r="JD5" s="4"/>
      <c r="JE5" s="4"/>
      <c r="JF5" s="4"/>
      <c r="JG5" s="4"/>
      <c r="JH5" s="4"/>
      <c r="JI5" s="4"/>
      <c r="JJ5" s="4"/>
      <c r="JK5" s="6" t="s">
        <v>613</v>
      </c>
      <c r="JL5" s="4"/>
      <c r="JM5" s="4"/>
      <c r="JN5" s="4"/>
      <c r="JO5" s="4"/>
      <c r="JP5" s="4">
        <v>1014296671090</v>
      </c>
      <c r="JQ5" s="4">
        <v>1008032859540</v>
      </c>
      <c r="JR5" s="4">
        <v>1441986307340</v>
      </c>
      <c r="JS5" s="4">
        <v>1798931177540</v>
      </c>
      <c r="JT5" s="4">
        <v>1707671550900</v>
      </c>
      <c r="JU5" s="4">
        <v>801157296540</v>
      </c>
      <c r="JV5" s="4">
        <v>850729601580</v>
      </c>
      <c r="JW5" s="4">
        <v>724883911390</v>
      </c>
      <c r="JX5" s="4">
        <v>822701900600</v>
      </c>
      <c r="JY5" s="4">
        <v>511841394750</v>
      </c>
      <c r="JZ5" s="4">
        <v>444077795280</v>
      </c>
      <c r="KA5" s="4">
        <v>454683245990</v>
      </c>
      <c r="KB5" s="5">
        <v>485387197000</v>
      </c>
      <c r="KC5" s="4">
        <v>220952055000</v>
      </c>
      <c r="KD5" s="4">
        <v>268781591000</v>
      </c>
      <c r="KE5" s="4">
        <v>244863972000</v>
      </c>
      <c r="KF5" s="4">
        <v>170296537000</v>
      </c>
      <c r="KG5" s="4">
        <v>139315173000</v>
      </c>
      <c r="KH5" s="4">
        <v>107608752000</v>
      </c>
      <c r="KI5" s="4"/>
      <c r="KJ5" s="4"/>
      <c r="KK5" s="4"/>
      <c r="KL5" s="4"/>
      <c r="KM5" s="4"/>
      <c r="KN5" s="4"/>
      <c r="KO5" s="4"/>
      <c r="KP5" s="6" t="s">
        <v>613</v>
      </c>
      <c r="KQ5" s="4"/>
      <c r="KR5" s="4"/>
      <c r="KS5" s="4"/>
      <c r="KT5" s="4"/>
      <c r="KU5" s="4">
        <v>86499800385</v>
      </c>
      <c r="KV5" s="4">
        <v>23702652447</v>
      </c>
      <c r="KW5" s="4">
        <v>665048421529</v>
      </c>
      <c r="KX5" s="4">
        <v>645029449105</v>
      </c>
      <c r="KY5" s="4">
        <v>286117906103</v>
      </c>
      <c r="KZ5" s="4">
        <v>315107783135</v>
      </c>
      <c r="LA5" s="4">
        <v>465025548005</v>
      </c>
      <c r="LB5" s="4">
        <v>331660506417</v>
      </c>
      <c r="LC5" s="4">
        <v>408437913454</v>
      </c>
      <c r="LD5" s="4">
        <v>213317532467</v>
      </c>
      <c r="LE5" s="4">
        <v>118058904833</v>
      </c>
      <c r="LF5" s="4">
        <v>131715417037</v>
      </c>
      <c r="LG5" s="5">
        <v>66522310000</v>
      </c>
      <c r="LH5" s="4">
        <v>54746771000</v>
      </c>
      <c r="LI5" s="4">
        <v>74397918000</v>
      </c>
      <c r="LJ5" s="4">
        <v>61710530000</v>
      </c>
      <c r="LK5" s="4">
        <v>37679830000</v>
      </c>
      <c r="LL5" s="4">
        <v>36524495000</v>
      </c>
      <c r="LM5" s="4">
        <v>13486319000</v>
      </c>
      <c r="LN5" s="4"/>
      <c r="LO5" s="4"/>
      <c r="LP5" s="4"/>
      <c r="LQ5" s="4"/>
      <c r="LR5" s="4"/>
      <c r="LS5" s="4"/>
      <c r="LT5" s="4"/>
      <c r="LU5" s="6" t="s">
        <v>613</v>
      </c>
      <c r="LV5" s="4"/>
      <c r="LW5" s="4"/>
      <c r="LX5" s="4"/>
      <c r="LY5" s="4"/>
      <c r="LZ5" s="4">
        <v>1326561786460</v>
      </c>
      <c r="MA5" s="4">
        <v>1217595230420</v>
      </c>
      <c r="MB5" s="4">
        <v>1618525355370</v>
      </c>
      <c r="MC5" s="4">
        <v>1975750906180</v>
      </c>
      <c r="MD5" s="4">
        <v>1595634047090</v>
      </c>
      <c r="ME5" s="4">
        <v>631286877480</v>
      </c>
      <c r="MF5" s="4">
        <v>667104832090</v>
      </c>
      <c r="MK5" s="1">
        <v>99232995540</v>
      </c>
      <c r="ML5" s="1">
        <v>39735297100</v>
      </c>
      <c r="MM5" s="1">
        <v>686491539350</v>
      </c>
      <c r="MN5" s="1">
        <v>649504162100</v>
      </c>
      <c r="MO5" s="1">
        <v>957281629760</v>
      </c>
      <c r="MP5" s="1">
        <v>612622455610</v>
      </c>
      <c r="MQ5" s="1">
        <v>746091097180</v>
      </c>
      <c r="MR5" s="4">
        <v>599556590360</v>
      </c>
      <c r="MS5" s="4">
        <v>714364642680</v>
      </c>
      <c r="MT5" s="4">
        <v>423315053970</v>
      </c>
      <c r="MU5" s="4">
        <v>326379673480</v>
      </c>
      <c r="MV5" s="4">
        <v>320820350740</v>
      </c>
      <c r="MW5" s="5">
        <v>331773349000</v>
      </c>
      <c r="MX5" s="4">
        <v>122539137000</v>
      </c>
      <c r="MY5" s="1">
        <v>153837814000</v>
      </c>
      <c r="MZ5" s="1">
        <v>128906440000</v>
      </c>
      <c r="NA5" s="1">
        <v>115819106000</v>
      </c>
      <c r="NB5" s="1">
        <v>93536081000</v>
      </c>
      <c r="NC5" s="1">
        <v>37973866000</v>
      </c>
      <c r="ND5" s="1"/>
      <c r="NK5" s="6" t="s">
        <v>613</v>
      </c>
      <c r="NP5" s="35">
        <v>86499800390</v>
      </c>
      <c r="NQ5" s="35">
        <v>23702652450</v>
      </c>
      <c r="NR5" s="35">
        <v>665048421530</v>
      </c>
      <c r="NS5" s="35">
        <v>645029449110</v>
      </c>
      <c r="NT5" s="35">
        <v>517059848210</v>
      </c>
      <c r="NU5" s="35">
        <v>315107783140</v>
      </c>
      <c r="NV5" s="35">
        <v>465025548010</v>
      </c>
      <c r="NW5" s="47">
        <v>331660506420</v>
      </c>
      <c r="NX5" s="47">
        <v>408437913450</v>
      </c>
      <c r="NY5" s="47">
        <v>213317532470</v>
      </c>
      <c r="NZ5" s="47">
        <v>182692722040</v>
      </c>
      <c r="OA5" s="47">
        <v>190193562340</v>
      </c>
      <c r="OB5" s="48">
        <v>162923759000</v>
      </c>
      <c r="OC5" s="47">
        <v>82994359000</v>
      </c>
      <c r="OD5" s="35">
        <v>112911018000</v>
      </c>
      <c r="OE5" s="35">
        <v>95870056000</v>
      </c>
      <c r="OF5" s="35">
        <v>77611911000</v>
      </c>
      <c r="OG5" s="35">
        <v>69094962000</v>
      </c>
      <c r="OH5" s="35">
        <v>26819841000</v>
      </c>
      <c r="OI5" s="35"/>
      <c r="OP5" s="6" t="s">
        <v>613</v>
      </c>
      <c r="OQ5" s="4">
        <v>616661571820</v>
      </c>
      <c r="OR5" s="4">
        <v>685046834460</v>
      </c>
      <c r="OS5" s="4">
        <v>494180792820</v>
      </c>
      <c r="OT5" s="4">
        <v>385454349220</v>
      </c>
      <c r="OU5" s="4">
        <v>409169578490</v>
      </c>
      <c r="OV5" s="5">
        <v>421137569000</v>
      </c>
      <c r="OW5" s="4">
        <v>224103123000</v>
      </c>
      <c r="OX5" s="4">
        <v>250861496000</v>
      </c>
      <c r="OY5" s="4">
        <v>226281923000</v>
      </c>
      <c r="OZ5" s="4">
        <v>145653383000</v>
      </c>
      <c r="PA5" s="4">
        <v>114243861000</v>
      </c>
      <c r="PB5" s="4">
        <v>98740369000</v>
      </c>
      <c r="PC5" s="4"/>
      <c r="PD5" s="4"/>
      <c r="PE5" s="4"/>
      <c r="PF5" s="4"/>
      <c r="PG5" s="4"/>
      <c r="PH5" s="4"/>
      <c r="PI5" s="4"/>
      <c r="PJ5" s="6" t="s">
        <v>613</v>
      </c>
      <c r="PK5" s="4"/>
      <c r="PL5" s="4"/>
      <c r="PM5" s="4"/>
      <c r="PN5" s="4"/>
      <c r="PO5" s="4"/>
      <c r="PP5" s="4"/>
      <c r="PQ5" s="4"/>
      <c r="PR5" s="4"/>
      <c r="PS5" s="4"/>
      <c r="PT5" s="4">
        <v>-317449771840</v>
      </c>
      <c r="PU5" s="4">
        <v>-228078693420</v>
      </c>
      <c r="PV5" s="4">
        <v>-182602875370</v>
      </c>
      <c r="PW5" s="4"/>
      <c r="PX5" s="4"/>
      <c r="PY5" s="4"/>
      <c r="PZ5" s="4">
        <v>-121243794010</v>
      </c>
      <c r="QA5" s="5">
        <v>-133290768250</v>
      </c>
      <c r="QB5" s="4">
        <v>-129952749000</v>
      </c>
      <c r="QC5" s="4">
        <v>-144310612000</v>
      </c>
      <c r="QD5" s="4">
        <v>-146493584000</v>
      </c>
      <c r="QE5" s="4">
        <v>-96180722000</v>
      </c>
      <c r="QF5" s="4">
        <v>-81117595000</v>
      </c>
      <c r="QG5" s="4">
        <v>-73666349000</v>
      </c>
      <c r="QH5" s="4"/>
      <c r="QI5" s="4"/>
      <c r="QJ5" s="4"/>
      <c r="QK5" s="4"/>
      <c r="QL5" s="4"/>
      <c r="QM5" s="4"/>
      <c r="QN5" s="4"/>
      <c r="QO5" s="6" t="s">
        <v>613</v>
      </c>
      <c r="QP5" s="4"/>
      <c r="QQ5" s="4"/>
      <c r="QR5" s="4"/>
      <c r="QS5" s="4"/>
      <c r="QT5" s="4">
        <v>1548046863965</v>
      </c>
      <c r="QU5" s="4">
        <v>1481330903712</v>
      </c>
      <c r="QV5" s="4">
        <v>602833724043</v>
      </c>
      <c r="QW5" s="4">
        <v>780057972717</v>
      </c>
      <c r="QX5" s="4">
        <v>-3226995448375</v>
      </c>
      <c r="QY5" s="4">
        <v>-1752901684639</v>
      </c>
      <c r="QZ5" s="4">
        <v>241052341639</v>
      </c>
      <c r="RA5" s="4">
        <v>-978231044800</v>
      </c>
      <c r="RB5" s="4">
        <v>562062507571</v>
      </c>
      <c r="RC5" s="4">
        <v>241213698167</v>
      </c>
      <c r="RD5" s="4">
        <v>519396895388</v>
      </c>
      <c r="RE5" s="4">
        <v>-30755924856</v>
      </c>
      <c r="RF5" s="5">
        <v>-144105528292</v>
      </c>
      <c r="RG5" s="4">
        <v>-3306169000</v>
      </c>
      <c r="RH5" s="4">
        <v>605832067000</v>
      </c>
      <c r="RI5" s="4">
        <v>-162840555000</v>
      </c>
      <c r="RJ5" s="4">
        <v>42511344000</v>
      </c>
      <c r="RK5" s="4">
        <v>-248639715000</v>
      </c>
      <c r="RL5" s="4">
        <v>-34269811000</v>
      </c>
      <c r="RM5" s="4"/>
      <c r="RN5" s="4"/>
      <c r="RO5" s="4"/>
      <c r="RP5" s="4"/>
      <c r="RQ5" s="4"/>
      <c r="RR5" s="4"/>
      <c r="RS5" s="4"/>
      <c r="RT5" s="6" t="s">
        <v>613</v>
      </c>
      <c r="RU5" s="4"/>
      <c r="RV5" s="4"/>
      <c r="RW5" s="4"/>
      <c r="RX5" s="4"/>
      <c r="RY5" s="4">
        <v>-529348663610</v>
      </c>
      <c r="RZ5" s="4">
        <v>-573256998960</v>
      </c>
      <c r="SA5" s="4">
        <v>-1557856475750</v>
      </c>
      <c r="SB5" s="4">
        <v>-1052210437950</v>
      </c>
      <c r="SC5" s="4">
        <v>-85924562920</v>
      </c>
      <c r="SD5" s="4">
        <v>-348987857400</v>
      </c>
      <c r="SE5" s="4">
        <v>-224003058590</v>
      </c>
      <c r="SF5" s="4">
        <v>-587941144700</v>
      </c>
      <c r="SG5" s="4">
        <v>-298862240400</v>
      </c>
      <c r="SH5" s="4">
        <v>-110920961760</v>
      </c>
      <c r="SI5" s="4">
        <v>-7901042020</v>
      </c>
      <c r="SJ5" s="4">
        <v>-44768374330</v>
      </c>
      <c r="SK5" s="5">
        <v>-40371688780</v>
      </c>
      <c r="SL5" s="4">
        <v>-82137873000</v>
      </c>
      <c r="SM5" s="4">
        <v>-51471575000</v>
      </c>
      <c r="SN5" s="4">
        <v>-20986426000</v>
      </c>
      <c r="SO5" s="4">
        <v>-81828270000</v>
      </c>
      <c r="SP5" s="4">
        <v>-10511064000</v>
      </c>
      <c r="SQ5" s="4">
        <v>49147947000</v>
      </c>
      <c r="SR5" s="4"/>
      <c r="SS5" s="4"/>
      <c r="ST5" s="4"/>
      <c r="SU5" s="4"/>
      <c r="SV5" s="4"/>
      <c r="SW5" s="4"/>
      <c r="SX5" s="4"/>
      <c r="SY5" s="6" t="s">
        <v>613</v>
      </c>
      <c r="SZ5" s="4"/>
      <c r="TA5" s="4"/>
      <c r="TB5" s="4"/>
      <c r="TC5" s="4"/>
      <c r="TD5" s="4">
        <v>-198206485390</v>
      </c>
      <c r="TE5" s="4">
        <v>-1754218130190</v>
      </c>
      <c r="TF5" s="4">
        <v>1010667876640</v>
      </c>
      <c r="TG5" s="4">
        <v>-534689469650</v>
      </c>
      <c r="TH5" s="4">
        <v>4079183303450</v>
      </c>
      <c r="TI5" s="4">
        <v>1149610522880</v>
      </c>
      <c r="TJ5" s="4">
        <v>3489682454790</v>
      </c>
      <c r="TK5" s="4">
        <v>437583500860</v>
      </c>
      <c r="TL5" s="4">
        <v>715256428920</v>
      </c>
      <c r="TM5" s="4">
        <v>243753016410</v>
      </c>
      <c r="TN5" s="4">
        <v>-208309458340</v>
      </c>
      <c r="TO5" s="4">
        <v>10334152210</v>
      </c>
      <c r="TP5" s="5">
        <v>116602250230</v>
      </c>
      <c r="TQ5" s="4">
        <v>-321169977000</v>
      </c>
      <c r="TR5" s="35">
        <v>52110398000</v>
      </c>
      <c r="TS5" s="35">
        <v>154032361000</v>
      </c>
      <c r="TT5" s="35">
        <v>48861508000</v>
      </c>
      <c r="TU5" s="35">
        <v>311125791000</v>
      </c>
      <c r="TV5" s="35">
        <v>35045603000</v>
      </c>
      <c r="TW5" s="35"/>
      <c r="UD5" s="6" t="s">
        <v>613</v>
      </c>
      <c r="UI5" s="37">
        <v>0.76799987662730995</v>
      </c>
      <c r="UJ5" s="37">
        <v>0.84305175110944508</v>
      </c>
      <c r="UK5" s="37">
        <v>0.70026853435657099</v>
      </c>
      <c r="UL5" s="37">
        <v>0.62327864060788096</v>
      </c>
      <c r="UM5" s="37">
        <v>0.52438041184713302</v>
      </c>
      <c r="UN5" s="37">
        <v>0.34495114413685402</v>
      </c>
      <c r="UO5" s="37">
        <v>0.32524051825889799</v>
      </c>
      <c r="UP5" s="9"/>
      <c r="UQ5" s="9"/>
      <c r="UR5" s="9"/>
      <c r="US5" s="9"/>
      <c r="UT5" s="9"/>
      <c r="UU5" s="10"/>
      <c r="UV5" s="9"/>
      <c r="UW5" s="6" t="s">
        <v>613</v>
      </c>
      <c r="VB5" s="9">
        <v>2.6338002091093302E-2</v>
      </c>
      <c r="VC5" s="9">
        <v>1.64464175459627E-2</v>
      </c>
      <c r="VD5" s="9">
        <v>1.72481202920159E-2</v>
      </c>
      <c r="VE5" s="9">
        <v>2.4619212310147999E-2</v>
      </c>
      <c r="VF5" s="9">
        <v>1.8666877867127899E-2</v>
      </c>
      <c r="VG5" s="9">
        <v>4.6082122019044401E-2</v>
      </c>
      <c r="VH5" s="9">
        <v>1.6304821459521199E-2</v>
      </c>
      <c r="VI5" s="9"/>
      <c r="VJ5" s="9"/>
      <c r="VK5" s="9"/>
      <c r="VL5" s="9"/>
      <c r="VM5" s="9"/>
      <c r="VN5" s="10"/>
      <c r="VO5" s="9"/>
      <c r="VP5" s="6" t="s">
        <v>613</v>
      </c>
      <c r="VU5" s="9">
        <v>0.23200012337269002</v>
      </c>
      <c r="VV5" s="9">
        <v>0.156948248890555</v>
      </c>
      <c r="VW5" s="9">
        <v>0.29973146564342901</v>
      </c>
      <c r="VX5" s="9">
        <v>0.37672135939211898</v>
      </c>
      <c r="VY5" s="9">
        <v>0.47561958815286703</v>
      </c>
      <c r="VZ5" s="9">
        <v>0.65504885586314698</v>
      </c>
      <c r="WA5" s="9">
        <v>0.67475948174110201</v>
      </c>
      <c r="WG5" s="53"/>
      <c r="WI5" s="54" t="s">
        <v>613</v>
      </c>
      <c r="WN5" s="9">
        <v>0.27586221419054696</v>
      </c>
      <c r="WO5" s="9">
        <v>0.24045151056822298</v>
      </c>
      <c r="WP5" s="9">
        <v>0.15796350509466101</v>
      </c>
      <c r="WQ5" s="9">
        <v>0.179658480246252</v>
      </c>
      <c r="WR5" s="9">
        <v>0.19228165683191201</v>
      </c>
      <c r="WS5" s="9">
        <v>0.17487076248247799</v>
      </c>
      <c r="WT5" s="9">
        <v>0.17898714729171</v>
      </c>
      <c r="WU5" s="9"/>
      <c r="WV5" s="9"/>
      <c r="WW5" s="9"/>
      <c r="WX5" s="9"/>
      <c r="WY5" s="9"/>
      <c r="WZ5" s="10"/>
      <c r="XA5" s="9"/>
      <c r="XB5" s="6" t="s">
        <v>613</v>
      </c>
      <c r="XG5" s="9">
        <v>0.23942116304946001</v>
      </c>
      <c r="XH5" s="9">
        <v>0.25640600451021001</v>
      </c>
      <c r="XI5" s="9">
        <v>0.44764330000000002</v>
      </c>
      <c r="XJ5" s="9">
        <v>0.44682369999999999</v>
      </c>
      <c r="XK5" s="9">
        <v>0.44682369999999999</v>
      </c>
      <c r="XL5" s="9">
        <v>0.44024479999999999</v>
      </c>
      <c r="XM5" s="9">
        <v>0.44024479999999999</v>
      </c>
      <c r="XN5" s="9"/>
      <c r="XO5" s="9"/>
      <c r="XP5" s="9"/>
      <c r="XQ5" s="9"/>
      <c r="XR5" s="9"/>
      <c r="XS5" s="10"/>
      <c r="XT5" s="9"/>
      <c r="XU5" s="6" t="s">
        <v>613</v>
      </c>
      <c r="XV5" s="59">
        <f t="shared" si="153"/>
        <v>140663204450.32629</v>
      </c>
      <c r="XW5" s="59">
        <f t="shared" si="1"/>
        <v>107825757098.37062</v>
      </c>
      <c r="XX5" s="59">
        <f t="shared" si="1"/>
        <v>90595245594.503128</v>
      </c>
      <c r="XY5" s="59">
        <f t="shared" si="1"/>
        <v>115223971541.55121</v>
      </c>
      <c r="XZ5" s="59">
        <f t="shared" si="1"/>
        <v>127115855537.7252</v>
      </c>
      <c r="YA5" s="59">
        <f t="shared" si="1"/>
        <v>167742193077.94653</v>
      </c>
      <c r="YB5" s="59">
        <f t="shared" si="1"/>
        <v>101190763079.79774</v>
      </c>
      <c r="YC5" s="6" t="s">
        <v>613</v>
      </c>
      <c r="YD5" s="4"/>
      <c r="YE5" s="4"/>
      <c r="YF5" s="4"/>
      <c r="YG5" s="4"/>
      <c r="YH5" s="4">
        <v>1548046863965</v>
      </c>
      <c r="YI5" s="4">
        <v>1481330903712</v>
      </c>
      <c r="YJ5" s="4">
        <v>602833724043</v>
      </c>
      <c r="YK5" s="4">
        <v>780057972717</v>
      </c>
      <c r="YL5" s="4">
        <v>-3226995448375</v>
      </c>
      <c r="YM5" s="4">
        <v>-1752901684639</v>
      </c>
      <c r="YN5" s="4">
        <v>241052341639</v>
      </c>
      <c r="YO5" s="4">
        <v>-978231044800</v>
      </c>
      <c r="YP5" s="4">
        <v>562062507571</v>
      </c>
      <c r="YQ5" s="4">
        <v>241213698167</v>
      </c>
      <c r="YR5" s="4">
        <v>519396895388</v>
      </c>
      <c r="YS5" s="4">
        <v>-30755924856</v>
      </c>
      <c r="YT5" s="5">
        <v>-144105528292</v>
      </c>
      <c r="YU5" s="4">
        <v>-3306169000</v>
      </c>
      <c r="YV5" s="4">
        <v>605832067000</v>
      </c>
      <c r="YW5" s="4">
        <v>-162840555000</v>
      </c>
      <c r="YX5" s="4">
        <v>42511344000</v>
      </c>
      <c r="YY5" s="4">
        <v>-248639715000</v>
      </c>
      <c r="YZ5" s="4">
        <v>-34269811000</v>
      </c>
      <c r="ZA5" s="4"/>
      <c r="ZB5" s="4"/>
      <c r="ZC5" s="4"/>
      <c r="ZD5" s="4"/>
      <c r="ZE5" s="4"/>
      <c r="ZF5" s="4"/>
      <c r="ZG5" s="4"/>
      <c r="ZH5" s="6" t="s">
        <v>613</v>
      </c>
      <c r="ZI5" s="4"/>
      <c r="ZJ5" s="4"/>
      <c r="ZK5" s="4"/>
      <c r="ZL5" s="4"/>
      <c r="ZM5" s="4">
        <v>-529348663610</v>
      </c>
      <c r="ZN5" s="4">
        <v>-573256998960</v>
      </c>
      <c r="ZO5" s="4">
        <v>-1557856475750</v>
      </c>
      <c r="ZP5" s="4">
        <v>-1052210437950</v>
      </c>
      <c r="ZQ5" s="4">
        <v>-85924562920</v>
      </c>
      <c r="ZR5" s="4">
        <v>-348987857400</v>
      </c>
      <c r="ZS5" s="4">
        <v>-224003058590</v>
      </c>
      <c r="ZT5" s="4">
        <v>-587941144700</v>
      </c>
      <c r="ZU5" s="4">
        <v>-298862240400</v>
      </c>
      <c r="ZV5" s="4">
        <v>-110920961760</v>
      </c>
      <c r="ZW5" s="4">
        <v>-7901042020</v>
      </c>
      <c r="ZX5" s="4">
        <v>-44768374330</v>
      </c>
      <c r="ZY5" s="5">
        <v>-40371688780</v>
      </c>
      <c r="ZZ5" s="4">
        <v>-82137873000</v>
      </c>
      <c r="AAA5" s="4">
        <v>-51471575000</v>
      </c>
      <c r="AAB5" s="4">
        <v>-20986426000</v>
      </c>
      <c r="AAC5" s="4">
        <v>-81828270000</v>
      </c>
      <c r="AAD5" s="4">
        <v>-10511064000</v>
      </c>
      <c r="AAE5" s="4">
        <v>49147947000</v>
      </c>
      <c r="AAF5" s="4"/>
      <c r="AAG5" s="4"/>
      <c r="AAH5" s="4"/>
      <c r="AAI5" s="4"/>
      <c r="AAJ5" s="4"/>
      <c r="AAK5" s="4"/>
      <c r="AAL5" s="4"/>
      <c r="AAM5" s="6" t="s">
        <v>613</v>
      </c>
      <c r="AAN5" s="4"/>
      <c r="AAO5" s="4"/>
      <c r="AAP5" s="4"/>
      <c r="AAQ5" s="4"/>
      <c r="AAR5" s="4">
        <v>-198206485390</v>
      </c>
      <c r="AAS5" s="4">
        <v>-1754218130190</v>
      </c>
      <c r="AAT5" s="4">
        <v>1010667876640</v>
      </c>
      <c r="AAU5" s="4">
        <v>-534689469650</v>
      </c>
      <c r="AAV5" s="4">
        <v>4079183303450</v>
      </c>
      <c r="AAW5" s="4">
        <v>1149610522880</v>
      </c>
      <c r="AAX5" s="4">
        <v>3489682454790</v>
      </c>
      <c r="AAY5" s="4">
        <v>437583500860</v>
      </c>
      <c r="AAZ5" s="4">
        <v>715256428920</v>
      </c>
      <c r="ABA5" s="4">
        <v>243753016410</v>
      </c>
      <c r="ABB5" s="4">
        <v>-208309458340</v>
      </c>
      <c r="ABC5" s="4">
        <v>10334152210</v>
      </c>
      <c r="ABD5" s="5">
        <v>116602250230</v>
      </c>
      <c r="ABE5" s="4">
        <v>-321169977000</v>
      </c>
      <c r="ABF5" s="35">
        <v>52110398000</v>
      </c>
      <c r="ABG5" s="35">
        <v>154032361000</v>
      </c>
      <c r="ABH5" s="35">
        <v>48861508000</v>
      </c>
      <c r="ABI5" s="35">
        <v>311125791000</v>
      </c>
      <c r="ABJ5" s="35">
        <v>35045603000</v>
      </c>
      <c r="ABK5" s="35"/>
      <c r="ABR5" s="6" t="s">
        <v>613</v>
      </c>
      <c r="ABW5" s="37">
        <v>0.76799987662730995</v>
      </c>
      <c r="ABX5" s="37">
        <v>0.84305175110944508</v>
      </c>
      <c r="ABY5" s="37">
        <v>0.70026853435657099</v>
      </c>
      <c r="ABZ5" s="37">
        <v>0.62327864060788096</v>
      </c>
      <c r="ACA5" s="37">
        <v>0.52438041184713302</v>
      </c>
      <c r="ACB5" s="37">
        <v>0.34495114413685402</v>
      </c>
      <c r="ACC5" s="37">
        <v>0.32524051825889799</v>
      </c>
      <c r="ACD5" s="9"/>
      <c r="ACE5" s="9"/>
      <c r="ACF5" s="9"/>
      <c r="ACG5" s="9"/>
      <c r="ACH5" s="9"/>
      <c r="ACI5" s="10"/>
      <c r="ACJ5" s="9"/>
      <c r="ACK5" s="6" t="s">
        <v>613</v>
      </c>
      <c r="ACP5" s="9">
        <v>2.6338002091093302E-2</v>
      </c>
      <c r="ACQ5" s="9">
        <v>1.64464175459627E-2</v>
      </c>
      <c r="ACR5" s="9">
        <v>1.72481202920159E-2</v>
      </c>
      <c r="ACS5" s="9">
        <v>2.4619212310147999E-2</v>
      </c>
      <c r="ACT5" s="9">
        <v>1.8666877867127899E-2</v>
      </c>
      <c r="ACU5" s="9">
        <v>4.6082122019044401E-2</v>
      </c>
      <c r="ACV5" s="9">
        <v>1.6304821459521199E-2</v>
      </c>
      <c r="ACW5" s="9"/>
      <c r="ACX5" s="9"/>
      <c r="ACY5" s="9"/>
      <c r="ACZ5" s="9"/>
      <c r="ADA5" s="9"/>
      <c r="ADB5" s="10"/>
      <c r="ADC5" s="9"/>
      <c r="ADD5" s="6" t="s">
        <v>613</v>
      </c>
      <c r="ADI5" s="9">
        <v>0.23200012337269002</v>
      </c>
      <c r="ADJ5" s="9">
        <v>0.156948248890555</v>
      </c>
      <c r="ADK5" s="9">
        <v>0.29973146564342901</v>
      </c>
      <c r="ADL5" s="9">
        <v>0.37672135939211898</v>
      </c>
      <c r="ADM5" s="9">
        <v>0.47561958815286703</v>
      </c>
      <c r="ADN5" s="9">
        <v>0.65504885586314698</v>
      </c>
      <c r="ADO5" s="9">
        <v>0.67475948174110201</v>
      </c>
      <c r="ADU5" s="53"/>
      <c r="ADW5" s="54" t="s">
        <v>613</v>
      </c>
      <c r="AEB5" s="9">
        <v>0.27586221419054696</v>
      </c>
      <c r="AEC5" s="9">
        <v>0.24045151056822298</v>
      </c>
      <c r="AED5" s="9">
        <v>0.15796350509466101</v>
      </c>
      <c r="AEE5" s="9">
        <v>0.179658480246252</v>
      </c>
      <c r="AEF5" s="9">
        <v>0.19228165683191201</v>
      </c>
      <c r="AEG5" s="9">
        <v>0.17487076248247799</v>
      </c>
      <c r="AEH5" s="9">
        <v>0.17898714729171</v>
      </c>
      <c r="AEI5" s="9"/>
      <c r="AEJ5" s="9"/>
      <c r="AEK5" s="9"/>
      <c r="AEL5" s="9"/>
      <c r="AEM5" s="9"/>
      <c r="AEN5" s="10"/>
      <c r="AEO5" s="9"/>
      <c r="AEP5" s="6" t="s">
        <v>613</v>
      </c>
      <c r="AEU5" s="9">
        <v>0.23942116304946001</v>
      </c>
      <c r="AEV5" s="9">
        <v>0.25640600451021001</v>
      </c>
      <c r="AEW5" s="9">
        <v>0.44764330000000002</v>
      </c>
      <c r="AEX5" s="9">
        <v>0.44682369999999999</v>
      </c>
      <c r="AEY5" s="9">
        <v>0.44682369999999999</v>
      </c>
      <c r="AEZ5" s="9">
        <v>0.44024479999999999</v>
      </c>
      <c r="AFA5" s="9">
        <v>0.44024479999999999</v>
      </c>
      <c r="AFB5" s="9"/>
      <c r="AFC5" s="9"/>
      <c r="AFD5" s="9"/>
      <c r="AFE5" s="9"/>
      <c r="AFF5" s="9"/>
      <c r="AFG5" s="10"/>
      <c r="AFH5" s="9"/>
      <c r="AFI5" s="6" t="s">
        <v>613</v>
      </c>
      <c r="AFJ5" s="7">
        <f t="shared" si="2"/>
        <v>3.1710895718008315E-2</v>
      </c>
      <c r="AFK5" s="7">
        <f t="shared" si="3"/>
        <v>4.2016204090921591E-2</v>
      </c>
      <c r="AFL5" s="7">
        <f t="shared" si="4"/>
        <v>2.7098010301363006E-2</v>
      </c>
      <c r="AFM5" s="7">
        <f t="shared" si="5"/>
        <v>1.9312907103430775E-2</v>
      </c>
      <c r="AFN5" s="7">
        <f t="shared" si="6"/>
        <v>2.6729613927130923E-2</v>
      </c>
      <c r="AFO5" s="8">
        <f t="shared" si="7"/>
        <v>1.1816830910549697E-2</v>
      </c>
      <c r="AFP5" s="7">
        <f t="shared" si="8"/>
        <v>1.0681528669155956E-2</v>
      </c>
      <c r="AFQ5" s="6" t="s">
        <v>613</v>
      </c>
      <c r="AFR5" s="7">
        <f t="shared" si="9"/>
        <v>0.20299677897407481</v>
      </c>
      <c r="AFS5" s="7">
        <f t="shared" si="10"/>
        <v>0.26535232762446082</v>
      </c>
      <c r="AFT5" s="7">
        <f t="shared" si="11"/>
        <v>0.18167888634207402</v>
      </c>
      <c r="AFU5" s="7">
        <f t="shared" si="12"/>
        <v>0.12003020618456285</v>
      </c>
      <c r="AFV5" s="7">
        <f t="shared" si="13"/>
        <v>0.15295941763391552</v>
      </c>
      <c r="AFW5" s="8">
        <f t="shared" si="14"/>
        <v>9.0976943295431253E-2</v>
      </c>
      <c r="AFX5" s="7">
        <f t="shared" si="15"/>
        <v>9.3699676348219768E-2</v>
      </c>
      <c r="AFY5" s="6" t="s">
        <v>613</v>
      </c>
      <c r="AFZ5" s="1">
        <f t="shared" si="16"/>
        <v>3902950243150</v>
      </c>
      <c r="AGA5" s="1">
        <f t="shared" si="17"/>
        <v>3248005122480</v>
      </c>
      <c r="AGB5" s="1">
        <f t="shared" si="18"/>
        <v>2122804437350</v>
      </c>
      <c r="AGC5" s="1">
        <f t="shared" si="19"/>
        <v>1675373973330</v>
      </c>
      <c r="AGD5" s="1">
        <f t="shared" si="20"/>
        <v>1742360776660</v>
      </c>
      <c r="AGE5" s="2">
        <f t="shared" si="21"/>
        <v>1619648667320</v>
      </c>
      <c r="AGF5" s="1">
        <f t="shared" si="22"/>
        <v>1354222756000</v>
      </c>
      <c r="AGG5" s="6" t="s">
        <v>613</v>
      </c>
      <c r="AGH5" s="7">
        <f t="shared" si="23"/>
        <v>0.18572717206995687</v>
      </c>
      <c r="AGI5" s="7">
        <f t="shared" si="24"/>
        <v>0.25329452066006275</v>
      </c>
      <c r="AGJ5" s="7">
        <f t="shared" si="25"/>
        <v>0.24111566084201166</v>
      </c>
      <c r="AGK5" s="7">
        <f t="shared" si="26"/>
        <v>0.26506189206063879</v>
      </c>
      <c r="AGL5" s="7">
        <f t="shared" si="27"/>
        <v>0.26095815061998828</v>
      </c>
      <c r="AGM5" s="8">
        <f t="shared" si="28"/>
        <v>0.29968672020899473</v>
      </c>
      <c r="AGN5" s="7">
        <f t="shared" si="29"/>
        <v>0.16315783649407231</v>
      </c>
      <c r="AGO5" s="6" t="s">
        <v>613</v>
      </c>
      <c r="AGP5" s="7">
        <f t="shared" si="30"/>
        <v>3.8326400313647806E-2</v>
      </c>
      <c r="AGQ5" s="7">
        <f t="shared" si="31"/>
        <v>4.1448293201477658E-2</v>
      </c>
      <c r="AGR5" s="7">
        <f t="shared" si="32"/>
        <v>2.7649589904085066E-2</v>
      </c>
      <c r="AGS5" s="7">
        <f t="shared" si="33"/>
        <v>1.7633595830897415E-2</v>
      </c>
      <c r="AGT5" s="7">
        <f t="shared" si="34"/>
        <v>2.3209845246362611E-2</v>
      </c>
      <c r="AGU5" s="8">
        <f t="shared" si="35"/>
        <v>8.6228959236318743E-3</v>
      </c>
      <c r="AGV5" s="7">
        <f t="shared" si="36"/>
        <v>8.2450681357354484E-3</v>
      </c>
      <c r="AGW5" s="6" t="s">
        <v>613</v>
      </c>
      <c r="AGX5" s="7">
        <f t="shared" si="37"/>
        <v>7.1260876113783692E-2</v>
      </c>
      <c r="AGY5" s="7">
        <f t="shared" si="38"/>
        <v>6.9518575813212469E-2</v>
      </c>
      <c r="AGZ5" s="7">
        <f t="shared" si="39"/>
        <v>6.4054257997112424E-2</v>
      </c>
      <c r="AHA5" s="7">
        <f t="shared" si="40"/>
        <v>5.7572499211488333E-2</v>
      </c>
      <c r="AHB5" s="7">
        <f t="shared" si="41"/>
        <v>7.2100615174035376E-2</v>
      </c>
      <c r="AHC5" s="8">
        <f t="shared" si="42"/>
        <v>5.4589586967414956E-2</v>
      </c>
      <c r="AHD5" s="7">
        <f t="shared" si="43"/>
        <v>3.3750767119509237E-2</v>
      </c>
      <c r="AHE5" s="6" t="s">
        <v>613</v>
      </c>
      <c r="AHF5" s="15">
        <f t="shared" si="44"/>
        <v>4.4288737806128342</v>
      </c>
      <c r="AHG5" s="15">
        <f t="shared" si="45"/>
        <v>6.5544134203244901</v>
      </c>
      <c r="AHH5" s="15">
        <f t="shared" si="46"/>
        <v>5.7439612017824491</v>
      </c>
      <c r="AHI5" s="15">
        <f t="shared" si="47"/>
        <v>7.8684650434163945</v>
      </c>
      <c r="AHJ5" s="15">
        <f t="shared" si="48"/>
        <v>5.1933904288941601</v>
      </c>
      <c r="AHK5" s="16">
        <f t="shared" si="49"/>
        <v>5.7870566380024959</v>
      </c>
      <c r="AHL5" s="15">
        <f t="shared" si="50"/>
        <v>5.9483899399296112</v>
      </c>
      <c r="AHM5" s="6" t="s">
        <v>613</v>
      </c>
      <c r="AHN5" s="12">
        <f t="shared" si="51"/>
        <v>82.413728202815037</v>
      </c>
      <c r="AHO5" s="12">
        <f t="shared" si="52"/>
        <v>55.687668231023778</v>
      </c>
      <c r="AHP5" s="12">
        <f t="shared" si="53"/>
        <v>63.544997463899001</v>
      </c>
      <c r="AHQ5" s="12">
        <f t="shared" si="54"/>
        <v>46.387700521768004</v>
      </c>
      <c r="AHR5" s="12">
        <f t="shared" si="55"/>
        <v>70.28164067335878</v>
      </c>
      <c r="AHS5" s="13">
        <f t="shared" si="56"/>
        <v>63.071786372905819</v>
      </c>
      <c r="AHT5" s="12">
        <f t="shared" si="57"/>
        <v>61.361142037759407</v>
      </c>
      <c r="AHU5" s="6" t="s">
        <v>613</v>
      </c>
      <c r="AHV5" s="15">
        <f t="shared" si="58"/>
        <v>0.82739040083334547</v>
      </c>
      <c r="AHW5" s="15">
        <f t="shared" si="59"/>
        <v>1.0137016713012368</v>
      </c>
      <c r="AHX5" s="15">
        <f t="shared" si="60"/>
        <v>0.98005107473074804</v>
      </c>
      <c r="AHY5" s="15">
        <f t="shared" si="61"/>
        <v>1.0952336261212752</v>
      </c>
      <c r="AHZ5" s="15">
        <f t="shared" si="62"/>
        <v>1.151649812543232</v>
      </c>
      <c r="AIA5" s="16">
        <f t="shared" si="63"/>
        <v>1.3704016626438151</v>
      </c>
      <c r="AIB5" s="15">
        <f t="shared" si="64"/>
        <v>1.2955052030268246</v>
      </c>
      <c r="AIC5" s="6" t="s">
        <v>613</v>
      </c>
      <c r="AID5" s="4">
        <f t="shared" si="65"/>
        <v>2125275421090</v>
      </c>
      <c r="AIE5" s="4">
        <f t="shared" si="66"/>
        <v>2557809659670</v>
      </c>
      <c r="AIF5" s="4">
        <f t="shared" si="67"/>
        <v>1430523352490</v>
      </c>
      <c r="AIG5" s="4">
        <f t="shared" si="68"/>
        <v>609499661630</v>
      </c>
      <c r="AIH5" s="4">
        <f t="shared" si="69"/>
        <v>655758659660</v>
      </c>
      <c r="AII5" s="14">
        <f t="shared" si="70"/>
        <v>287764813000</v>
      </c>
      <c r="AIJ5" s="4">
        <f t="shared" si="71"/>
        <v>689925514000</v>
      </c>
      <c r="AIK5" s="6" t="s">
        <v>613</v>
      </c>
      <c r="AIL5" s="15">
        <f t="shared" si="72"/>
        <v>4.0717444069351716</v>
      </c>
      <c r="AIM5" s="15">
        <f t="shared" si="73"/>
        <v>3.8525756402536029</v>
      </c>
      <c r="AIN5" s="15">
        <f t="shared" si="74"/>
        <v>5.3931550389380529</v>
      </c>
      <c r="AIO5" s="15">
        <f t="shared" si="75"/>
        <v>10.984603847055626</v>
      </c>
      <c r="AIP5" s="15">
        <f t="shared" si="76"/>
        <v>8.6540685723653024</v>
      </c>
      <c r="AIQ5" s="16">
        <f t="shared" si="77"/>
        <v>26.808745310358706</v>
      </c>
      <c r="AIR5" s="15">
        <f t="shared" si="78"/>
        <v>9.624142717238314</v>
      </c>
      <c r="AIS5" s="6" t="s">
        <v>613</v>
      </c>
      <c r="AIT5" s="15">
        <f t="shared" si="79"/>
        <v>1.3018591737931795</v>
      </c>
      <c r="AIU5" s="15">
        <f t="shared" si="80"/>
        <v>1.3910033195044575</v>
      </c>
      <c r="AIV5" s="15">
        <f t="shared" si="81"/>
        <v>1.2444263537827136</v>
      </c>
      <c r="AIW5" s="15">
        <f t="shared" si="82"/>
        <v>1.1250130626242165</v>
      </c>
      <c r="AIX5" s="15">
        <f t="shared" si="83"/>
        <v>1.1928233300665037</v>
      </c>
      <c r="AIY5" s="16">
        <f t="shared" si="84"/>
        <v>1.0664415392585753</v>
      </c>
      <c r="AIZ5" s="15">
        <f t="shared" si="85"/>
        <v>1.1740894911347892</v>
      </c>
      <c r="AJA5" s="6" t="s">
        <v>613</v>
      </c>
      <c r="AJB5" s="15">
        <f t="shared" si="86"/>
        <v>0.39276548746788059</v>
      </c>
      <c r="AJC5" s="15">
        <f t="shared" si="87"/>
        <v>0.5263800846059582</v>
      </c>
      <c r="AJD5" s="15">
        <f t="shared" si="88"/>
        <v>0.39162281316605813</v>
      </c>
      <c r="AJE5" s="15">
        <f t="shared" si="89"/>
        <v>0.28778296949293553</v>
      </c>
      <c r="AJF5" s="15">
        <f t="shared" si="90"/>
        <v>0.3930972136145473</v>
      </c>
      <c r="AJG5" s="16">
        <f t="shared" si="91"/>
        <v>0.37871774122371965</v>
      </c>
      <c r="AJH5" s="15">
        <f t="shared" si="92"/>
        <v>0.37395967135367325</v>
      </c>
      <c r="AJI5" s="6" t="s">
        <v>613</v>
      </c>
      <c r="AJJ5" s="15">
        <f t="shared" si="154"/>
        <v>3.9697288989628468</v>
      </c>
      <c r="AJK5" s="15" t="e">
        <f t="shared" si="93"/>
        <v>#DIV/0!</v>
      </c>
      <c r="AJL5" s="15" t="e">
        <f t="shared" si="93"/>
        <v>#DIV/0!</v>
      </c>
      <c r="AJM5" s="15" t="e">
        <f t="shared" si="93"/>
        <v>#DIV/0!</v>
      </c>
      <c r="AJN5" s="15">
        <f t="shared" si="93"/>
        <v>3.7501568612451903</v>
      </c>
      <c r="AJO5" s="16">
        <f t="shared" si="93"/>
        <v>3.6415665043629155</v>
      </c>
      <c r="AJP5" s="15">
        <f t="shared" si="93"/>
        <v>1.7002491805694699</v>
      </c>
      <c r="AJQ5" s="6" t="s">
        <v>613</v>
      </c>
      <c r="AJV5" s="1">
        <v>1.3731100000000001</v>
      </c>
      <c r="AJW5" s="1">
        <v>1.3439700000000001</v>
      </c>
      <c r="AJX5" s="1">
        <v>2.6445699999999999</v>
      </c>
      <c r="AJY5" s="1">
        <v>3.4458600000000001</v>
      </c>
      <c r="AJZ5" s="1">
        <v>3.4439099999999998</v>
      </c>
      <c r="AKA5" s="1">
        <v>2.4291100000000001</v>
      </c>
      <c r="AKB5" s="1">
        <v>5.5271600000000003</v>
      </c>
      <c r="AKC5" s="1">
        <v>5.1533300000000004</v>
      </c>
      <c r="AKD5" s="1">
        <v>7.6299200000000003</v>
      </c>
      <c r="AKE5" s="1">
        <v>5.6497599999999997</v>
      </c>
      <c r="AKF5" s="1">
        <v>3.8540399999999999</v>
      </c>
      <c r="AKG5" s="1">
        <v>3.5769199999999999</v>
      </c>
      <c r="AKH5" s="2">
        <v>2.8936500000000001</v>
      </c>
      <c r="AKI5" s="1">
        <v>2.1835200000000001</v>
      </c>
      <c r="AKJ5" s="6" t="s">
        <v>613</v>
      </c>
      <c r="AKK5" s="15">
        <f t="shared" si="94"/>
        <v>6.4014836029622106</v>
      </c>
      <c r="AKL5" s="15">
        <f t="shared" si="95"/>
        <v>6.315475978035705</v>
      </c>
      <c r="AKM5" s="15">
        <f t="shared" si="96"/>
        <v>6.7045101954565167</v>
      </c>
      <c r="AKN5" s="15">
        <f t="shared" si="97"/>
        <v>6.2150252958675747</v>
      </c>
      <c r="AKO5" s="15">
        <f t="shared" si="98"/>
        <v>5.722470143074518</v>
      </c>
      <c r="AKP5" s="16">
        <f t="shared" si="99"/>
        <v>7.6989290939425983</v>
      </c>
      <c r="AKQ5" s="15">
        <f t="shared" si="100"/>
        <v>8.7721223478796162</v>
      </c>
      <c r="AKR5" s="6" t="s">
        <v>613</v>
      </c>
      <c r="AKS5" s="15">
        <f t="shared" si="101"/>
        <v>1.3888473680956839</v>
      </c>
      <c r="AKT5" s="15">
        <f t="shared" si="102"/>
        <v>1.1101511172108829</v>
      </c>
      <c r="AKU5" s="15">
        <f t="shared" si="103"/>
        <v>0.80795615643746288</v>
      </c>
      <c r="AKV5" s="15">
        <f t="shared" si="104"/>
        <v>0.70334871172580704</v>
      </c>
      <c r="AKW5" s="15">
        <f t="shared" si="105"/>
        <v>1.023381132606711</v>
      </c>
      <c r="AKX5" s="16">
        <f t="shared" si="106"/>
        <v>1.2150566473908144</v>
      </c>
      <c r="AKY5" s="15">
        <f t="shared" si="107"/>
        <v>1.3177665389725757</v>
      </c>
      <c r="AKZ5" s="6" t="s">
        <v>613</v>
      </c>
      <c r="ALA5" s="7">
        <f t="shared" si="108"/>
        <v>0.58138807302821971</v>
      </c>
      <c r="ALB5" s="7">
        <f t="shared" si="109"/>
        <v>0.52610029118589297</v>
      </c>
      <c r="ALC5" s="7">
        <f t="shared" si="110"/>
        <v>0.44688924206520714</v>
      </c>
      <c r="ALD5" s="7">
        <f t="shared" si="111"/>
        <v>0.41292115166082743</v>
      </c>
      <c r="ALE5" s="7">
        <f t="shared" si="112"/>
        <v>0.50577773812108973</v>
      </c>
      <c r="ALF5" s="8">
        <f t="shared" si="113"/>
        <v>0.54854427710553955</v>
      </c>
      <c r="ALG5" s="7">
        <f t="shared" si="114"/>
        <v>0.56855016103421618</v>
      </c>
      <c r="ALH5" s="6" t="s">
        <v>613</v>
      </c>
      <c r="ALI5" s="7">
        <f t="shared" si="155"/>
        <v>6.1989962556622279E-2</v>
      </c>
      <c r="ALJ5" s="7">
        <f t="shared" si="115"/>
        <v>6.3101149178747346E-2</v>
      </c>
      <c r="ALK5" s="7">
        <f t="shared" si="115"/>
        <v>9.5498273441617321E-2</v>
      </c>
      <c r="ALL5" s="7">
        <f t="shared" si="115"/>
        <v>0.16655740507429781</v>
      </c>
      <c r="ALM5" s="7">
        <f t="shared" si="115"/>
        <v>0.14424538560708056</v>
      </c>
      <c r="ALN5" s="20">
        <f t="shared" si="115"/>
        <v>0.1888033997275898</v>
      </c>
      <c r="ALO5" s="7">
        <f t="shared" si="115"/>
        <v>0.13142620777455494</v>
      </c>
      <c r="ALP5" s="6" t="s">
        <v>613</v>
      </c>
      <c r="ALQ5" s="17">
        <f t="shared" si="116"/>
        <v>0.58138807302821971</v>
      </c>
      <c r="ALR5" s="17">
        <f t="shared" si="117"/>
        <v>0.52610029118589297</v>
      </c>
      <c r="ALS5" s="17">
        <f t="shared" si="118"/>
        <v>0.44688924206520714</v>
      </c>
      <c r="ALT5" s="17">
        <f t="shared" si="119"/>
        <v>0.41292115166082743</v>
      </c>
      <c r="ALU5" s="17">
        <f t="shared" si="120"/>
        <v>0.50577773812108973</v>
      </c>
      <c r="ALV5" s="21">
        <f t="shared" si="121"/>
        <v>0.54854427710553955</v>
      </c>
      <c r="ALW5" s="17">
        <f t="shared" si="122"/>
        <v>0.56855016103421618</v>
      </c>
      <c r="ALX5" s="6" t="s">
        <v>613</v>
      </c>
      <c r="ALY5" s="17">
        <f t="shared" si="123"/>
        <v>0.41861192697178029</v>
      </c>
      <c r="ALZ5" s="17">
        <f t="shared" si="124"/>
        <v>0.47389970881410703</v>
      </c>
      <c r="AMA5" s="17">
        <f t="shared" si="125"/>
        <v>0.55311075793479281</v>
      </c>
      <c r="AMB5" s="17">
        <f t="shared" si="126"/>
        <v>0.58707884833917257</v>
      </c>
      <c r="AMC5" s="17">
        <f t="shared" si="127"/>
        <v>0.49422226187891027</v>
      </c>
      <c r="AMD5" s="21">
        <f t="shared" si="128"/>
        <v>0.4514557228944604</v>
      </c>
      <c r="AME5" s="17">
        <f t="shared" si="129"/>
        <v>0.43144983896578387</v>
      </c>
      <c r="AMF5" s="6" t="s">
        <v>613</v>
      </c>
      <c r="AMK5" s="18">
        <v>4.5713591950970072</v>
      </c>
      <c r="AML5" s="18">
        <v>6.1982279139587186</v>
      </c>
      <c r="AMM5" s="18">
        <v>6.218300505319057</v>
      </c>
      <c r="AMN5" s="18">
        <v>6.0281565269948612</v>
      </c>
      <c r="AMO5" s="18">
        <v>6.8453170762465918</v>
      </c>
      <c r="AMP5" s="18">
        <v>7.4264531209904705</v>
      </c>
      <c r="AMQ5" s="18">
        <v>7.1765482946952046</v>
      </c>
      <c r="AMR5" s="18">
        <v>5.8431999502304244</v>
      </c>
      <c r="AMS5" s="18">
        <v>4.5730186003318511</v>
      </c>
      <c r="AMT5" s="18">
        <v>5.7790687746391765</v>
      </c>
      <c r="AMU5" s="18">
        <v>6.1667526536031421</v>
      </c>
      <c r="AMV5" s="19">
        <v>8.2581800191838628</v>
      </c>
      <c r="AMW5" s="18">
        <v>10.561990087171512</v>
      </c>
      <c r="AMX5" s="18">
        <v>5.8431999502304244</v>
      </c>
      <c r="AMY5" s="18">
        <v>4.5730186003318511</v>
      </c>
      <c r="AMZ5" s="18">
        <v>5.7790687746391765</v>
      </c>
      <c r="ANA5" s="18">
        <v>6.1667526536031421</v>
      </c>
      <c r="ANB5" s="18">
        <v>8.2581800191838628</v>
      </c>
      <c r="ANC5" s="18">
        <v>10.561990087171512</v>
      </c>
      <c r="AND5" s="18">
        <v>8.0313813664126421</v>
      </c>
      <c r="ANE5" s="18">
        <v>11.291457076820459</v>
      </c>
      <c r="ANF5" s="18">
        <v>10.072101709964384</v>
      </c>
      <c r="ANG5" s="18">
        <v>8.1036149396627639</v>
      </c>
      <c r="ANH5" s="6" t="s">
        <v>613</v>
      </c>
      <c r="ANI5" s="7">
        <f t="shared" si="130"/>
        <v>7.176548294695205E-2</v>
      </c>
      <c r="ANJ5" s="7">
        <f t="shared" si="131"/>
        <v>5.8431999502304245E-2</v>
      </c>
      <c r="ANK5" s="7">
        <f t="shared" si="132"/>
        <v>4.5730186003318511E-2</v>
      </c>
      <c r="ANL5" s="7">
        <f t="shared" si="133"/>
        <v>5.7790687746391761E-2</v>
      </c>
      <c r="ANM5" s="7">
        <f t="shared" si="134"/>
        <v>6.1667526536031421E-2</v>
      </c>
      <c r="ANN5" s="20">
        <f t="shared" si="135"/>
        <v>8.2581800191838625E-2</v>
      </c>
      <c r="ANO5" s="7">
        <f t="shared" si="136"/>
        <v>0.10561990087171512</v>
      </c>
      <c r="ANP5" s="6" t="s">
        <v>613</v>
      </c>
      <c r="ANU5" s="7">
        <v>-1.5137246404285265E-2</v>
      </c>
      <c r="ANV5" s="7">
        <v>2.5564672332883953E-2</v>
      </c>
      <c r="ANW5" s="7">
        <v>-1.0702546631930043E-2</v>
      </c>
      <c r="ANX5" s="7">
        <v>0.20954451611318192</v>
      </c>
      <c r="ANY5" s="7">
        <v>0.18215498634196114</v>
      </c>
      <c r="ANZ5" s="7">
        <v>-0.11152965043334617</v>
      </c>
      <c r="AOA5" s="7">
        <v>0.2194132077705182</v>
      </c>
      <c r="AOB5" s="7">
        <v>5.1688907023796915E-3</v>
      </c>
      <c r="AOC5" s="7">
        <v>0.14404568362117454</v>
      </c>
      <c r="AOD5" s="7">
        <v>5.3476746432414846E-2</v>
      </c>
      <c r="AOE5" s="7">
        <v>0.46856062067014981</v>
      </c>
      <c r="AOF5" s="20">
        <v>0.81701072071858527</v>
      </c>
      <c r="AOG5" s="7">
        <v>-0.46667980509208173</v>
      </c>
      <c r="AOH5" s="7">
        <v>5.1688907023796915E-3</v>
      </c>
      <c r="AOI5" s="7">
        <v>0.14404568362117454</v>
      </c>
      <c r="AOJ5" s="7">
        <v>5.3476746432414846E-2</v>
      </c>
      <c r="AOK5" s="7">
        <v>0.46856062067014981</v>
      </c>
      <c r="AOL5" s="7">
        <v>0.81701072071858527</v>
      </c>
      <c r="AOM5" s="7">
        <v>-0.46667980509208173</v>
      </c>
      <c r="AON5" s="7">
        <v>0.53919448848064833</v>
      </c>
      <c r="AOO5" s="7">
        <v>0.57657229599624027</v>
      </c>
      <c r="AOP5" s="7">
        <v>0.18054832872882143</v>
      </c>
      <c r="AOQ5" s="7">
        <v>0.45513802777357104</v>
      </c>
      <c r="AOR5" s="6" t="s">
        <v>613</v>
      </c>
      <c r="AOW5" s="1">
        <v>1.3731100000000001</v>
      </c>
      <c r="AOX5" s="1">
        <v>1.3439700000000001</v>
      </c>
      <c r="AOY5" s="1">
        <v>2.6445699999999999</v>
      </c>
      <c r="AOZ5" s="1">
        <v>3.4458600000000001</v>
      </c>
      <c r="APA5" s="1">
        <v>3.4439099999999998</v>
      </c>
      <c r="APB5" s="1">
        <v>2.4291100000000001</v>
      </c>
      <c r="APC5" s="1">
        <v>5.5271600000000003</v>
      </c>
      <c r="APD5" s="1">
        <v>5.1533300000000004</v>
      </c>
      <c r="APE5" s="1">
        <v>7.6299200000000003</v>
      </c>
      <c r="APF5" s="1">
        <v>5.6497599999999997</v>
      </c>
      <c r="APG5" s="1">
        <v>3.8540399999999999</v>
      </c>
      <c r="APH5" s="1">
        <v>3.5769199999999999</v>
      </c>
      <c r="API5" s="2">
        <v>2.8936500000000001</v>
      </c>
      <c r="APJ5" s="1">
        <v>2.1835200000000001</v>
      </c>
      <c r="APK5" s="1">
        <v>1.8204499999999999</v>
      </c>
      <c r="APL5" s="1">
        <v>1.60914</v>
      </c>
      <c r="APM5" s="1">
        <v>1.5794900000000001</v>
      </c>
      <c r="APN5" s="1">
        <v>1.6395900000000001</v>
      </c>
      <c r="APO5" s="1">
        <v>1.30053</v>
      </c>
      <c r="APP5" s="1"/>
      <c r="APW5" s="22">
        <v>-2.6046363419998213E-2</v>
      </c>
      <c r="APX5" s="22">
        <v>0.4079209815772043</v>
      </c>
      <c r="APY5" s="22">
        <v>0.40927761507552141</v>
      </c>
      <c r="APZ5" s="22">
        <v>0.52165165689606097</v>
      </c>
      <c r="AQA5" s="22">
        <v>0.13108919447985837</v>
      </c>
      <c r="AQB5" s="39" t="s">
        <v>613</v>
      </c>
      <c r="AQC5" s="22">
        <v>0.97380411084699758</v>
      </c>
      <c r="AQD5" s="6" t="s">
        <v>613</v>
      </c>
      <c r="AQE5" s="4">
        <f t="shared" si="137"/>
        <v>393223404973</v>
      </c>
      <c r="AQF5" s="4">
        <f t="shared" si="138"/>
        <v>414263987146</v>
      </c>
      <c r="AQG5" s="4">
        <f t="shared" si="139"/>
        <v>298523862283</v>
      </c>
      <c r="AQH5" s="4">
        <f t="shared" si="140"/>
        <v>326018890447</v>
      </c>
      <c r="AQI5" s="4">
        <f t="shared" si="141"/>
        <v>322967828953</v>
      </c>
      <c r="AQJ5" s="5">
        <f t="shared" si="142"/>
        <v>418864887000</v>
      </c>
      <c r="AQK5" s="4">
        <f t="shared" si="143"/>
        <v>166205284000</v>
      </c>
      <c r="AQL5" s="6" t="s">
        <v>613</v>
      </c>
      <c r="AQM5" s="7">
        <f t="shared" si="144"/>
        <v>0.54246397084324172</v>
      </c>
      <c r="AQN5" s="7">
        <f t="shared" si="145"/>
        <v>0.50354081696404918</v>
      </c>
      <c r="AQO5" s="7">
        <f t="shared" si="146"/>
        <v>0.58323509068431012</v>
      </c>
      <c r="AQP5" s="7">
        <f t="shared" si="147"/>
        <v>0.73414814681611928</v>
      </c>
      <c r="AQQ5" s="7">
        <f t="shared" si="148"/>
        <v>0.71031389830471814</v>
      </c>
      <c r="AQR5" s="20">
        <f t="shared" si="149"/>
        <v>0.8629500110197591</v>
      </c>
      <c r="AQS5" s="7">
        <f t="shared" si="150"/>
        <v>0.7522233002087263</v>
      </c>
      <c r="AQT5" s="6" t="s">
        <v>613</v>
      </c>
      <c r="AQU5" s="9">
        <f t="shared" si="156"/>
        <v>6.7919796648061553E-2</v>
      </c>
      <c r="AQV5" s="9">
        <f t="shared" si="151"/>
        <v>3.6704859878785592E-2</v>
      </c>
      <c r="AQW5" s="9">
        <f t="shared" si="151"/>
        <v>8.5968518393317733E-2</v>
      </c>
      <c r="AQX5" s="9">
        <f t="shared" si="151"/>
        <v>5.5540313112203331E-2</v>
      </c>
      <c r="AQY5" s="9">
        <f t="shared" si="151"/>
        <v>0.11500681448549019</v>
      </c>
      <c r="AQZ5" s="10" t="e">
        <f t="shared" si="151"/>
        <v>#VALUE!</v>
      </c>
      <c r="ARA5" s="9">
        <f t="shared" si="151"/>
        <v>-0.45168790543235826</v>
      </c>
      <c r="ARB5" s="6" t="s">
        <v>613</v>
      </c>
      <c r="ARC5" s="17">
        <f t="shared" si="157"/>
        <v>4.4921738334921135E-2</v>
      </c>
      <c r="ARD5" s="17">
        <f t="shared" si="152"/>
        <v>3.3875642499311721E-2</v>
      </c>
      <c r="ARE5" s="17">
        <f t="shared" si="152"/>
        <v>6.533645134878821E-2</v>
      </c>
      <c r="ARF5" s="17">
        <f t="shared" si="152"/>
        <v>5.0890524338406781E-2</v>
      </c>
      <c r="ARG5" s="17">
        <f t="shared" si="152"/>
        <v>7.7973297600229211E-2</v>
      </c>
      <c r="ARH5" s="21" t="e">
        <f t="shared" si="152"/>
        <v>#VALUE!</v>
      </c>
      <c r="ARI5" s="17">
        <f t="shared" si="152"/>
        <v>-0.17636620647182652</v>
      </c>
      <c r="ARJ5" s="6" t="s">
        <v>613</v>
      </c>
    </row>
    <row r="6" spans="1:1154" collapsed="1" x14ac:dyDescent="0.15">
      <c r="A6" s="26" t="s">
        <v>308</v>
      </c>
      <c r="B6" s="34">
        <v>40198</v>
      </c>
      <c r="C6" s="34">
        <v>40198</v>
      </c>
      <c r="D6" s="35">
        <v>6.27198277717976</v>
      </c>
      <c r="E6" s="26" t="s">
        <v>309</v>
      </c>
      <c r="F6" s="26" t="s">
        <v>28</v>
      </c>
      <c r="G6" s="26" t="s">
        <v>246</v>
      </c>
      <c r="H6" s="26" t="s">
        <v>23</v>
      </c>
      <c r="I6" s="56" t="s">
        <v>309</v>
      </c>
      <c r="J6" s="26" t="s">
        <v>483</v>
      </c>
      <c r="K6" s="26" t="s">
        <v>427</v>
      </c>
      <c r="L6" s="26" t="s">
        <v>28</v>
      </c>
      <c r="M6" s="26" t="s">
        <v>246</v>
      </c>
      <c r="N6" s="26" t="s">
        <v>23</v>
      </c>
      <c r="O6" s="26"/>
      <c r="P6" s="26"/>
      <c r="Q6" s="26" t="s">
        <v>25</v>
      </c>
      <c r="R6" s="26" t="s">
        <v>249</v>
      </c>
      <c r="S6" s="35"/>
      <c r="T6" s="26" t="s">
        <v>27</v>
      </c>
      <c r="U6" s="26" t="s">
        <v>23</v>
      </c>
      <c r="V6" s="3">
        <v>2010</v>
      </c>
      <c r="W6" s="3">
        <f t="shared" si="0"/>
        <v>1</v>
      </c>
      <c r="AC6" s="35">
        <v>70977535000</v>
      </c>
      <c r="AD6" s="35">
        <v>68242771000</v>
      </c>
      <c r="AE6" s="35">
        <v>47387949000</v>
      </c>
      <c r="AF6" s="35">
        <v>52397996000</v>
      </c>
      <c r="AG6" s="35">
        <v>106550896000</v>
      </c>
      <c r="AH6" s="35">
        <v>48865049000</v>
      </c>
      <c r="AI6" s="4">
        <v>67174716000</v>
      </c>
      <c r="AJ6" s="4">
        <v>86702591000</v>
      </c>
      <c r="AK6" s="4">
        <v>54775431000</v>
      </c>
      <c r="AL6" s="4">
        <v>96725809000</v>
      </c>
      <c r="AM6" s="4">
        <v>68906085000</v>
      </c>
      <c r="AN6" s="5">
        <v>282107815000</v>
      </c>
      <c r="AO6" s="4">
        <v>228478702000</v>
      </c>
      <c r="AP6" s="4">
        <v>137449592000</v>
      </c>
      <c r="AQ6" s="4">
        <v>124565430000</v>
      </c>
      <c r="AR6" s="4">
        <v>102085509000</v>
      </c>
      <c r="AS6" s="4">
        <v>75273509000</v>
      </c>
      <c r="AT6" s="4">
        <v>109385476000</v>
      </c>
      <c r="AU6" s="4">
        <v>57259932000</v>
      </c>
      <c r="AV6" s="4">
        <v>217773137000</v>
      </c>
      <c r="AW6" s="4"/>
      <c r="AX6" s="4"/>
      <c r="AY6" s="4"/>
      <c r="AZ6" s="4"/>
      <c r="BA6" s="4"/>
      <c r="BB6" s="6" t="s">
        <v>613</v>
      </c>
      <c r="BC6" s="4"/>
      <c r="BD6" s="4"/>
      <c r="BE6" s="4"/>
      <c r="BF6" s="4"/>
      <c r="BG6" s="4"/>
      <c r="BH6" s="4">
        <v>428181253000</v>
      </c>
      <c r="BI6" s="4">
        <v>443914465000</v>
      </c>
      <c r="BJ6" s="4">
        <v>540177593000</v>
      </c>
      <c r="BK6" s="4">
        <v>434994507000</v>
      </c>
      <c r="BL6" s="4">
        <v>356148507000</v>
      </c>
      <c r="BM6" s="4">
        <v>467422285000</v>
      </c>
      <c r="BN6" s="4">
        <v>398815195000</v>
      </c>
      <c r="BO6" s="4">
        <v>415418107000</v>
      </c>
      <c r="BP6" s="4">
        <v>297979635000</v>
      </c>
      <c r="BQ6" s="4">
        <v>255516869000</v>
      </c>
      <c r="BR6" s="4">
        <v>165930215000</v>
      </c>
      <c r="BS6" s="5">
        <v>193009927000</v>
      </c>
      <c r="BT6" s="4">
        <v>257406686000</v>
      </c>
      <c r="BU6" s="4">
        <v>248534896000</v>
      </c>
      <c r="BV6" s="4">
        <v>188728850000</v>
      </c>
      <c r="BW6" s="4">
        <v>179500862000</v>
      </c>
      <c r="BX6" s="4">
        <v>171264360000</v>
      </c>
      <c r="BY6" s="4">
        <v>127698572000</v>
      </c>
      <c r="BZ6" s="4">
        <v>135215339000</v>
      </c>
      <c r="CA6" s="4">
        <v>126570062000</v>
      </c>
      <c r="CB6" s="4"/>
      <c r="CC6" s="4"/>
      <c r="CD6" s="4"/>
      <c r="CE6" s="4"/>
      <c r="CF6" s="4"/>
      <c r="CG6" s="6" t="s">
        <v>613</v>
      </c>
      <c r="CH6" s="4"/>
      <c r="CI6" s="4"/>
      <c r="CJ6" s="4"/>
      <c r="CK6" s="4"/>
      <c r="CL6" s="4"/>
      <c r="CM6" s="4">
        <v>910024936000</v>
      </c>
      <c r="CN6" s="4">
        <v>1087597237000</v>
      </c>
      <c r="CO6" s="4">
        <v>1233718090000</v>
      </c>
      <c r="CP6" s="4">
        <v>1003030428000</v>
      </c>
      <c r="CQ6" s="4">
        <v>870146141000</v>
      </c>
      <c r="CR6" s="4">
        <v>1015820277000</v>
      </c>
      <c r="CS6" s="4">
        <v>920128174000</v>
      </c>
      <c r="CT6" s="4">
        <v>943606169000</v>
      </c>
      <c r="CU6" s="4">
        <v>792097723000</v>
      </c>
      <c r="CV6" s="4">
        <v>673910769000</v>
      </c>
      <c r="CW6" s="4">
        <v>501821712000</v>
      </c>
      <c r="CX6" s="5">
        <v>781673792000</v>
      </c>
      <c r="CY6" s="4">
        <v>746667118000</v>
      </c>
      <c r="CZ6" s="4">
        <v>662714726000</v>
      </c>
      <c r="DA6" s="4">
        <v>578027097000</v>
      </c>
      <c r="DB6" s="4">
        <v>557389846000</v>
      </c>
      <c r="DC6" s="4">
        <v>532301689000</v>
      </c>
      <c r="DD6" s="4">
        <v>455199065000</v>
      </c>
      <c r="DE6" s="4">
        <v>623171954000</v>
      </c>
      <c r="DF6" s="4">
        <v>651409660000</v>
      </c>
      <c r="DG6" s="4"/>
      <c r="DH6" s="4"/>
      <c r="DI6" s="4"/>
      <c r="DJ6" s="4"/>
      <c r="DK6" s="4"/>
      <c r="DL6" s="6" t="s">
        <v>613</v>
      </c>
      <c r="DM6" s="4"/>
      <c r="DN6" s="4"/>
      <c r="DO6" s="4"/>
      <c r="DP6" s="4"/>
      <c r="DQ6" s="4"/>
      <c r="DR6" s="4">
        <v>2644267716000</v>
      </c>
      <c r="DS6" s="4">
        <v>2776775756000</v>
      </c>
      <c r="DT6" s="4">
        <v>3070410492000</v>
      </c>
      <c r="DU6" s="4">
        <v>2745325833000</v>
      </c>
      <c r="DV6" s="4">
        <v>2615909190000</v>
      </c>
      <c r="DW6" s="4">
        <v>2883143132000</v>
      </c>
      <c r="DX6" s="4">
        <v>2227042590000</v>
      </c>
      <c r="DY6" s="4">
        <v>2084567189000</v>
      </c>
      <c r="DZ6" s="4">
        <v>1714834430000</v>
      </c>
      <c r="EA6" s="4">
        <v>1556600855000</v>
      </c>
      <c r="EB6" s="4">
        <v>1297898382000</v>
      </c>
      <c r="EC6" s="5">
        <v>1587635868000</v>
      </c>
      <c r="ED6" s="4">
        <v>1644229905000</v>
      </c>
      <c r="EE6" s="4">
        <v>1544670126000</v>
      </c>
      <c r="EF6" s="4">
        <v>1460272825000</v>
      </c>
      <c r="EG6" s="4">
        <v>1463009401000</v>
      </c>
      <c r="EH6" s="4">
        <v>1425757298000</v>
      </c>
      <c r="EI6" s="4">
        <v>1355389457000</v>
      </c>
      <c r="EJ6" s="4">
        <v>1571672414000</v>
      </c>
      <c r="EK6" s="4">
        <v>1803650706000</v>
      </c>
      <c r="EL6" s="4"/>
      <c r="EM6" s="4"/>
      <c r="EN6" s="4"/>
      <c r="EO6" s="4"/>
      <c r="EP6" s="4"/>
      <c r="EQ6" s="6" t="s">
        <v>613</v>
      </c>
      <c r="ER6" s="4"/>
      <c r="ES6" s="4"/>
      <c r="ET6" s="4"/>
      <c r="EU6" s="4"/>
      <c r="EV6" s="4"/>
      <c r="EW6" s="4">
        <v>879913552000</v>
      </c>
      <c r="EX6" s="4">
        <v>1003137696000</v>
      </c>
      <c r="EY6" s="4">
        <v>1215369846000</v>
      </c>
      <c r="EZ6" s="4">
        <v>961284302000</v>
      </c>
      <c r="FA6" s="4">
        <v>770887902000</v>
      </c>
      <c r="FB6" s="4">
        <v>985625515000</v>
      </c>
      <c r="FC6" s="4">
        <v>812876509000</v>
      </c>
      <c r="FD6" s="4">
        <v>694269154000</v>
      </c>
      <c r="FE6" s="4">
        <v>563998914000</v>
      </c>
      <c r="FF6" s="4">
        <v>483167190000</v>
      </c>
      <c r="FG6" s="4">
        <v>280153751000</v>
      </c>
      <c r="FH6" s="5">
        <v>521006375000</v>
      </c>
      <c r="FI6" s="4">
        <v>544711680000</v>
      </c>
      <c r="FJ6" s="4">
        <v>528167285000</v>
      </c>
      <c r="FK6" s="4">
        <v>297386704000</v>
      </c>
      <c r="FL6" s="4">
        <v>335861236000</v>
      </c>
      <c r="FM6" s="4">
        <v>314329893000</v>
      </c>
      <c r="FN6" s="4">
        <v>224519476000</v>
      </c>
      <c r="FO6" s="4">
        <v>1669962046000</v>
      </c>
      <c r="FP6" s="4">
        <v>2055277482000</v>
      </c>
      <c r="FQ6" s="4"/>
      <c r="FR6" s="4"/>
      <c r="FS6" s="4"/>
      <c r="FT6" s="4"/>
      <c r="FU6" s="4"/>
      <c r="FV6" s="6" t="s">
        <v>613</v>
      </c>
      <c r="FW6" s="4"/>
      <c r="FX6" s="4"/>
      <c r="FY6" s="4"/>
      <c r="FZ6" s="4"/>
      <c r="GA6" s="4"/>
      <c r="GB6" s="4">
        <v>785461335000</v>
      </c>
      <c r="GC6" s="4">
        <v>877794460000</v>
      </c>
      <c r="GD6" s="4">
        <v>1100664089000</v>
      </c>
      <c r="GE6" s="4">
        <v>928265653000</v>
      </c>
      <c r="GF6" s="4">
        <v>984474703000</v>
      </c>
      <c r="GG6" s="4">
        <v>1223955143000</v>
      </c>
      <c r="GH6" s="4">
        <v>626963988000</v>
      </c>
      <c r="GI6" s="4">
        <v>740179585000</v>
      </c>
      <c r="GJ6" s="4">
        <v>512385885000</v>
      </c>
      <c r="GK6" s="4">
        <v>463391160000</v>
      </c>
      <c r="GL6" s="4">
        <v>432714925000</v>
      </c>
      <c r="GM6" s="5">
        <v>470231344000</v>
      </c>
      <c r="GN6" s="4">
        <v>533034620000</v>
      </c>
      <c r="GO6" s="4">
        <v>486845596000</v>
      </c>
      <c r="GP6" s="4">
        <v>460953445000</v>
      </c>
      <c r="GQ6" s="4">
        <v>493979799000</v>
      </c>
      <c r="GR6" s="4">
        <v>517602415000</v>
      </c>
      <c r="GS6" s="4">
        <v>531656830000</v>
      </c>
      <c r="GT6" s="4">
        <v>1306344889000</v>
      </c>
      <c r="GU6" s="4">
        <v>1801281109000</v>
      </c>
      <c r="GV6" s="4"/>
      <c r="GW6" s="4"/>
      <c r="GX6" s="4"/>
      <c r="GY6" s="4"/>
      <c r="GZ6" s="4"/>
      <c r="HA6" s="6" t="s">
        <v>613</v>
      </c>
      <c r="HB6" s="4"/>
      <c r="HC6" s="4"/>
      <c r="HD6" s="4"/>
      <c r="HE6" s="4"/>
      <c r="HF6" s="4"/>
      <c r="HG6" s="4">
        <v>1313973151000</v>
      </c>
      <c r="HH6" s="4">
        <v>1245030778000</v>
      </c>
      <c r="HI6" s="4">
        <v>1233922617000</v>
      </c>
      <c r="HJ6" s="4">
        <v>1126726263000</v>
      </c>
      <c r="HK6" s="4">
        <v>1120163058000</v>
      </c>
      <c r="HL6" s="4">
        <v>1107669365000</v>
      </c>
      <c r="HM6" s="4">
        <v>1035935333000</v>
      </c>
      <c r="HN6" s="4">
        <v>1029403199000</v>
      </c>
      <c r="HO6" s="4">
        <v>843292780000</v>
      </c>
      <c r="HP6" s="4">
        <v>764561716000</v>
      </c>
      <c r="HQ6" s="4">
        <v>688951221000</v>
      </c>
      <c r="HR6" s="5">
        <v>775588720000</v>
      </c>
      <c r="HS6" s="4">
        <v>732227566000</v>
      </c>
      <c r="HT6" s="4">
        <v>645637859000</v>
      </c>
      <c r="HU6" s="4">
        <v>598522008000</v>
      </c>
      <c r="HV6" s="4">
        <v>586839640000</v>
      </c>
      <c r="HW6" s="4">
        <v>566981871000</v>
      </c>
      <c r="HX6" s="4">
        <v>548874048000</v>
      </c>
      <c r="HY6" s="4">
        <v>-308937115000</v>
      </c>
      <c r="HZ6" s="4">
        <v>-579002374000</v>
      </c>
      <c r="IA6" s="4"/>
      <c r="IB6" s="4"/>
      <c r="IC6" s="4"/>
      <c r="ID6" s="4"/>
      <c r="IE6" s="4"/>
      <c r="IF6" s="6" t="s">
        <v>613</v>
      </c>
      <c r="IG6" s="4"/>
      <c r="IH6" s="4"/>
      <c r="II6" s="4"/>
      <c r="IJ6" s="4"/>
      <c r="IK6" s="4"/>
      <c r="IL6" s="4">
        <v>2230113093000</v>
      </c>
      <c r="IM6" s="4">
        <v>2251123299000</v>
      </c>
      <c r="IN6" s="4">
        <v>2387420036000</v>
      </c>
      <c r="IO6" s="4">
        <v>2064857643000</v>
      </c>
      <c r="IP6" s="4">
        <v>2047218639000</v>
      </c>
      <c r="IQ6" s="4">
        <v>2017466511000</v>
      </c>
      <c r="IR6" s="4">
        <v>1945383031000</v>
      </c>
      <c r="IS6" s="4">
        <v>1663385190000</v>
      </c>
      <c r="IT6" s="4">
        <v>1509185293000</v>
      </c>
      <c r="IU6" s="4">
        <v>1505559487000</v>
      </c>
      <c r="IV6" s="4">
        <v>1099386282000</v>
      </c>
      <c r="IW6" s="5">
        <v>1386209177000</v>
      </c>
      <c r="IX6" s="4">
        <v>1590795300000</v>
      </c>
      <c r="IY6" s="4">
        <v>1343031112000</v>
      </c>
      <c r="IZ6" s="4">
        <v>1161845813000</v>
      </c>
      <c r="JA6" s="4">
        <v>1049077312000</v>
      </c>
      <c r="JB6" s="4">
        <v>946876586000</v>
      </c>
      <c r="JC6" s="4">
        <v>844712486000</v>
      </c>
      <c r="JD6" s="4">
        <v>918537693000</v>
      </c>
      <c r="JE6" s="4">
        <v>944731122000</v>
      </c>
      <c r="JF6" s="4"/>
      <c r="JG6" s="4"/>
      <c r="JH6" s="4"/>
      <c r="JI6" s="4"/>
      <c r="JJ6" s="4"/>
      <c r="JK6" s="6" t="s">
        <v>613</v>
      </c>
      <c r="JL6" s="4"/>
      <c r="JM6" s="4"/>
      <c r="JN6" s="4"/>
      <c r="JO6" s="4"/>
      <c r="JP6" s="4"/>
      <c r="JQ6" s="4">
        <v>100005386000</v>
      </c>
      <c r="JR6" s="4">
        <v>148620748000</v>
      </c>
      <c r="JS6" s="4">
        <v>158497261000</v>
      </c>
      <c r="JT6" s="4">
        <v>87197767000</v>
      </c>
      <c r="JU6" s="4">
        <v>126592675000</v>
      </c>
      <c r="JV6" s="4">
        <v>89809475000</v>
      </c>
      <c r="JW6" s="4">
        <v>103614082000</v>
      </c>
      <c r="JX6" s="4">
        <v>90836309000</v>
      </c>
      <c r="JY6" s="4">
        <v>85290905000</v>
      </c>
      <c r="JZ6" s="4">
        <v>100180042000</v>
      </c>
      <c r="KA6" s="4">
        <v>96327000000</v>
      </c>
      <c r="KB6" s="5">
        <v>189338951000</v>
      </c>
      <c r="KC6" s="4">
        <v>147860150000</v>
      </c>
      <c r="KD6" s="4">
        <v>94290432000</v>
      </c>
      <c r="KE6" s="4">
        <v>43521240000</v>
      </c>
      <c r="KF6" s="4">
        <v>61666661000</v>
      </c>
      <c r="KG6" s="4">
        <v>81110864000</v>
      </c>
      <c r="KH6" s="4">
        <v>88351021000</v>
      </c>
      <c r="KI6" s="4">
        <v>165821957000</v>
      </c>
      <c r="KJ6" s="4">
        <v>218443502000</v>
      </c>
      <c r="KK6" s="4"/>
      <c r="KL6" s="4"/>
      <c r="KM6" s="4"/>
      <c r="KN6" s="4"/>
      <c r="KO6" s="4"/>
      <c r="KP6" s="6" t="s">
        <v>613</v>
      </c>
      <c r="KQ6" s="4"/>
      <c r="KR6" s="4"/>
      <c r="KS6" s="4"/>
      <c r="KT6" s="4"/>
      <c r="KU6" s="4"/>
      <c r="KV6" s="4">
        <v>66005547000</v>
      </c>
      <c r="KW6" s="4">
        <v>54355268000</v>
      </c>
      <c r="KX6" s="4">
        <v>64226271000</v>
      </c>
      <c r="KY6" s="4">
        <v>13333970000</v>
      </c>
      <c r="KZ6" s="4">
        <v>52393857000</v>
      </c>
      <c r="LA6" s="4">
        <v>27644714000</v>
      </c>
      <c r="LB6" s="4">
        <v>34659623000</v>
      </c>
      <c r="LC6" s="4">
        <v>34620336000</v>
      </c>
      <c r="LD6" s="4">
        <v>31115755000</v>
      </c>
      <c r="LE6" s="4">
        <v>56784371000</v>
      </c>
      <c r="LF6" s="4">
        <v>35042354000</v>
      </c>
      <c r="LG6" s="5">
        <v>61213070000</v>
      </c>
      <c r="LH6" s="4">
        <v>41591339000</v>
      </c>
      <c r="LI6" s="4">
        <v>5997194000</v>
      </c>
      <c r="LJ6" s="4">
        <v>6644120000</v>
      </c>
      <c r="LK6" s="4">
        <v>27814051000</v>
      </c>
      <c r="LL6" s="4">
        <v>9049023000</v>
      </c>
      <c r="LM6" s="4">
        <v>122064185000</v>
      </c>
      <c r="LN6" s="4">
        <v>192555265000</v>
      </c>
      <c r="LO6" s="4">
        <v>-206472778000</v>
      </c>
      <c r="LP6" s="4"/>
      <c r="LQ6" s="4"/>
      <c r="LR6" s="4"/>
      <c r="LS6" s="4"/>
      <c r="LT6" s="4"/>
      <c r="LU6" s="6" t="s">
        <v>613</v>
      </c>
      <c r="LV6" s="4"/>
      <c r="LW6" s="4"/>
      <c r="LX6" s="4"/>
      <c r="LY6" s="4"/>
      <c r="LZ6" s="4"/>
      <c r="MA6" s="4">
        <v>205871342000</v>
      </c>
      <c r="MB6" s="4">
        <v>250464344000</v>
      </c>
      <c r="MC6" s="4">
        <v>198245181000</v>
      </c>
      <c r="MD6" s="4">
        <v>180929284000</v>
      </c>
      <c r="ME6" s="4">
        <v>212055979000</v>
      </c>
      <c r="MF6" s="4">
        <v>159875404000</v>
      </c>
      <c r="ML6" s="1">
        <v>40676936000</v>
      </c>
      <c r="MM6" s="1">
        <v>78501405000</v>
      </c>
      <c r="MN6" s="1">
        <v>91686890000</v>
      </c>
      <c r="MO6" s="1">
        <v>31813498000</v>
      </c>
      <c r="MP6" s="1">
        <v>75952611000</v>
      </c>
      <c r="MQ6" s="1">
        <v>51138966000</v>
      </c>
      <c r="MR6" s="4">
        <v>61291373000</v>
      </c>
      <c r="MS6" s="4">
        <v>66416762000</v>
      </c>
      <c r="MT6" s="4">
        <v>58038100000</v>
      </c>
      <c r="MU6" s="4">
        <v>78578589000</v>
      </c>
      <c r="MV6" s="4">
        <v>89815036000</v>
      </c>
      <c r="MW6" s="5">
        <v>148331690000</v>
      </c>
      <c r="MX6" s="4">
        <v>93121357000</v>
      </c>
      <c r="MY6" s="1">
        <v>25994358000</v>
      </c>
      <c r="MZ6" s="1">
        <v>24407638000</v>
      </c>
      <c r="NA6" s="1">
        <v>7426879000</v>
      </c>
      <c r="NB6" s="1">
        <v>9970025000</v>
      </c>
      <c r="NC6" s="1">
        <v>75213565000</v>
      </c>
      <c r="ND6" s="1">
        <v>108224801000</v>
      </c>
      <c r="NE6" s="1">
        <v>-155198053000</v>
      </c>
      <c r="NK6" s="6" t="s">
        <v>613</v>
      </c>
      <c r="NQ6" s="35">
        <v>66005547000</v>
      </c>
      <c r="NR6" s="35">
        <v>54355268000</v>
      </c>
      <c r="NS6" s="35">
        <v>64226271000</v>
      </c>
      <c r="NT6" s="35">
        <v>13333970000</v>
      </c>
      <c r="NU6" s="35">
        <v>52393857000</v>
      </c>
      <c r="NV6" s="35">
        <v>27644714000</v>
      </c>
      <c r="NW6" s="47">
        <v>34659623000</v>
      </c>
      <c r="NX6" s="47">
        <v>34620336000</v>
      </c>
      <c r="NY6" s="47">
        <v>31115755000</v>
      </c>
      <c r="NZ6" s="47">
        <v>56784371000</v>
      </c>
      <c r="OA6" s="47">
        <v>62428695000</v>
      </c>
      <c r="OB6" s="48">
        <v>104772380000</v>
      </c>
      <c r="OC6" s="47">
        <v>67356348000</v>
      </c>
      <c r="OD6" s="35">
        <v>15995776000</v>
      </c>
      <c r="OE6" s="35">
        <v>15525879000</v>
      </c>
      <c r="OF6" s="35">
        <v>17620465000</v>
      </c>
      <c r="OG6" s="35">
        <v>9509524000</v>
      </c>
      <c r="OH6" s="35">
        <v>122064185000</v>
      </c>
      <c r="OI6" s="35">
        <v>192555265000</v>
      </c>
      <c r="OJ6" s="35">
        <v>-206472778000</v>
      </c>
      <c r="OP6" s="6" t="s">
        <v>613</v>
      </c>
      <c r="OQ6" s="4">
        <v>165313243000</v>
      </c>
      <c r="OR6" s="4">
        <v>145244782000</v>
      </c>
      <c r="OS6" s="4">
        <v>130461173000</v>
      </c>
      <c r="OT6" s="4">
        <v>146905225000</v>
      </c>
      <c r="OU6" s="4">
        <v>137588039000</v>
      </c>
      <c r="OV6" s="5">
        <v>253616635000</v>
      </c>
      <c r="OW6" s="4">
        <v>209789019000</v>
      </c>
      <c r="OX6" s="4">
        <v>152807081000</v>
      </c>
      <c r="OY6" s="4">
        <v>89414745000</v>
      </c>
      <c r="OZ6" s="4">
        <v>108561995000</v>
      </c>
      <c r="PA6" s="4">
        <v>161148710000</v>
      </c>
      <c r="PB6" s="4">
        <v>168181079000</v>
      </c>
      <c r="PC6" s="4">
        <v>323125376000</v>
      </c>
      <c r="PD6" s="4">
        <v>363749761000</v>
      </c>
      <c r="PE6" s="4"/>
      <c r="PF6" s="4"/>
      <c r="PG6" s="4"/>
      <c r="PH6" s="4"/>
      <c r="PI6" s="4"/>
      <c r="PJ6" s="6" t="s">
        <v>613</v>
      </c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5"/>
      <c r="QB6" s="4"/>
      <c r="QC6" s="4"/>
      <c r="QD6" s="4"/>
      <c r="QE6" s="4"/>
      <c r="QF6" s="4"/>
      <c r="QG6" s="4">
        <v>-8312503000</v>
      </c>
      <c r="QH6" s="4">
        <v>-14769310000</v>
      </c>
      <c r="QI6" s="4">
        <v>-20167341000</v>
      </c>
      <c r="QJ6" s="4"/>
      <c r="QK6" s="4"/>
      <c r="QL6" s="4"/>
      <c r="QM6" s="4"/>
      <c r="QN6" s="4"/>
      <c r="QO6" s="6" t="s">
        <v>613</v>
      </c>
      <c r="QP6" s="4"/>
      <c r="QQ6" s="4"/>
      <c r="QR6" s="4"/>
      <c r="QS6" s="4"/>
      <c r="QT6" s="4"/>
      <c r="QU6" s="4">
        <v>185009912000</v>
      </c>
      <c r="QV6" s="4">
        <v>177350440000</v>
      </c>
      <c r="QW6" s="4">
        <v>-91007554000</v>
      </c>
      <c r="QX6" s="4">
        <v>90002104000</v>
      </c>
      <c r="QY6" s="4">
        <v>333111410000</v>
      </c>
      <c r="QZ6" s="4">
        <v>-91626167000</v>
      </c>
      <c r="RA6" s="4">
        <v>329429618000</v>
      </c>
      <c r="RB6" s="4">
        <v>-59507630000</v>
      </c>
      <c r="RC6" s="4">
        <v>-22236704000</v>
      </c>
      <c r="RD6" s="4">
        <v>100515664000</v>
      </c>
      <c r="RE6" s="4">
        <v>-103977422000</v>
      </c>
      <c r="RF6" s="5">
        <v>179461974000</v>
      </c>
      <c r="RG6" s="4">
        <v>118633553000</v>
      </c>
      <c r="RH6" s="4">
        <v>80321686000</v>
      </c>
      <c r="RI6" s="4">
        <v>70525466000</v>
      </c>
      <c r="RJ6" s="4">
        <v>117067745000</v>
      </c>
      <c r="RK6" s="4">
        <v>55859203000</v>
      </c>
      <c r="RL6" s="4">
        <v>116578602000</v>
      </c>
      <c r="RM6" s="4">
        <v>180930884000</v>
      </c>
      <c r="RN6" s="4">
        <v>188969000000</v>
      </c>
      <c r="RO6" s="4"/>
      <c r="RP6" s="4"/>
      <c r="RQ6" s="4"/>
      <c r="RR6" s="4"/>
      <c r="RS6" s="4"/>
      <c r="RT6" s="6" t="s">
        <v>613</v>
      </c>
      <c r="RU6" s="4"/>
      <c r="RV6" s="4"/>
      <c r="RW6" s="4"/>
      <c r="RX6" s="4"/>
      <c r="RY6" s="4"/>
      <c r="RZ6" s="4">
        <v>-81492537000</v>
      </c>
      <c r="SA6" s="4">
        <v>8692040000</v>
      </c>
      <c r="SB6" s="4">
        <v>-2732200000</v>
      </c>
      <c r="SC6" s="4">
        <v>-41596147000</v>
      </c>
      <c r="SD6" s="4">
        <v>-51837062000</v>
      </c>
      <c r="SE6" s="4">
        <v>-475676773000</v>
      </c>
      <c r="SF6" s="4">
        <v>-188388214000</v>
      </c>
      <c r="SG6" s="4">
        <v>-46026978000</v>
      </c>
      <c r="SH6" s="4">
        <v>-20034877000</v>
      </c>
      <c r="SI6" s="4">
        <v>-83797537000</v>
      </c>
      <c r="SJ6" s="4">
        <v>-261838019000</v>
      </c>
      <c r="SK6" s="5">
        <v>-63014761000</v>
      </c>
      <c r="SL6" s="4">
        <v>-28200597000</v>
      </c>
      <c r="SM6" s="4">
        <v>-33342758000</v>
      </c>
      <c r="SN6" s="4">
        <v>-34018953000</v>
      </c>
      <c r="SO6" s="4">
        <v>-37203434000</v>
      </c>
      <c r="SP6" s="4">
        <v>-36978441000</v>
      </c>
      <c r="SQ6" s="4">
        <v>162286223000</v>
      </c>
      <c r="SR6" s="4">
        <v>-157806915000</v>
      </c>
      <c r="SS6" s="4">
        <v>-46331382000</v>
      </c>
      <c r="ST6" s="4"/>
      <c r="SU6" s="4"/>
      <c r="SV6" s="4"/>
      <c r="SW6" s="4"/>
      <c r="SX6" s="4"/>
      <c r="SY6" s="6" t="s">
        <v>613</v>
      </c>
      <c r="SZ6" s="4"/>
      <c r="TA6" s="4"/>
      <c r="TB6" s="4"/>
      <c r="TC6" s="4"/>
      <c r="TD6" s="4"/>
      <c r="TE6" s="4">
        <v>-158267432000</v>
      </c>
      <c r="TF6" s="4">
        <v>-223017319000</v>
      </c>
      <c r="TG6" s="4">
        <v>18556921000</v>
      </c>
      <c r="TH6" s="4">
        <v>-158923209000</v>
      </c>
      <c r="TI6" s="4">
        <v>-271424244000</v>
      </c>
      <c r="TJ6" s="4">
        <v>497470388000</v>
      </c>
      <c r="TK6" s="4">
        <v>-210384146000</v>
      </c>
      <c r="TL6" s="4">
        <v>87208797000</v>
      </c>
      <c r="TM6" s="4">
        <v>-41366466000</v>
      </c>
      <c r="TN6" s="4">
        <v>-28581160000</v>
      </c>
      <c r="TO6" s="4">
        <v>170940898000</v>
      </c>
      <c r="TP6" s="5">
        <v>-73103634000</v>
      </c>
      <c r="TQ6" s="4">
        <v>-60918207000</v>
      </c>
      <c r="TR6" s="35">
        <v>-76512156000</v>
      </c>
      <c r="TS6" s="35">
        <v>-41392834000</v>
      </c>
      <c r="TT6" s="35">
        <v>-83685182000</v>
      </c>
      <c r="TU6" s="35">
        <v>-94201819000</v>
      </c>
      <c r="TV6" s="35">
        <v>-224573231000</v>
      </c>
      <c r="TW6" s="35">
        <v>-148976705000</v>
      </c>
      <c r="TX6" s="35">
        <v>-46317818000</v>
      </c>
      <c r="UD6" s="6" t="s">
        <v>613</v>
      </c>
      <c r="UJ6" s="37">
        <v>0.73998912894003899</v>
      </c>
      <c r="UK6" s="37">
        <v>0.81445133625087196</v>
      </c>
      <c r="UL6" s="37">
        <v>0.76932794081423095</v>
      </c>
      <c r="UM6" s="37">
        <v>0.66405261647443992</v>
      </c>
      <c r="UN6" s="37">
        <v>0.61151728790026505</v>
      </c>
      <c r="UO6" s="37">
        <v>0.639641704546277</v>
      </c>
      <c r="UP6" s="9">
        <v>0.6943086729408221</v>
      </c>
      <c r="UQ6" s="9"/>
      <c r="UR6" s="9"/>
      <c r="US6" s="9"/>
      <c r="UT6" s="9"/>
      <c r="UU6" s="10"/>
      <c r="UV6" s="9"/>
      <c r="UW6" s="6" t="s">
        <v>613</v>
      </c>
      <c r="VC6" s="9">
        <v>1.8254980708348901E-2</v>
      </c>
      <c r="VD6" s="9">
        <v>1.4779058258533E-2</v>
      </c>
      <c r="VE6" s="9">
        <v>1.9461471976167599E-2</v>
      </c>
      <c r="VF6" s="9">
        <v>4.0807153071635599E-2</v>
      </c>
      <c r="VG6" s="9">
        <v>1.82527558209712E-2</v>
      </c>
      <c r="VH6" s="9">
        <v>4.8413729152236698E-2</v>
      </c>
      <c r="VI6" s="9">
        <v>3.7592329205431797E-2</v>
      </c>
      <c r="VJ6" s="9"/>
      <c r="VK6" s="9"/>
      <c r="VL6" s="9"/>
      <c r="VM6" s="9"/>
      <c r="VN6" s="10"/>
      <c r="VO6" s="9"/>
      <c r="VP6" s="6" t="s">
        <v>613</v>
      </c>
      <c r="VV6" s="9">
        <v>0.26001087105996101</v>
      </c>
      <c r="VW6" s="9">
        <v>0.18554866374912801</v>
      </c>
      <c r="VX6" s="9">
        <v>0.230672059185769</v>
      </c>
      <c r="VY6" s="9">
        <v>0.33594738352555997</v>
      </c>
      <c r="VZ6" s="9">
        <v>0.38848271209973495</v>
      </c>
      <c r="WA6" s="9">
        <v>0.360358295453723</v>
      </c>
      <c r="WB6" s="52">
        <v>0.30569132705917801</v>
      </c>
      <c r="WG6" s="53"/>
      <c r="WI6" s="54" t="s">
        <v>613</v>
      </c>
      <c r="WO6" s="9">
        <v>0.18181051667590498</v>
      </c>
      <c r="WP6" s="9">
        <v>0.14372899611003201</v>
      </c>
      <c r="WQ6" s="9">
        <v>9.3414192553079298E-2</v>
      </c>
      <c r="WR6" s="9">
        <v>8.9777457089024612E-2</v>
      </c>
      <c r="WS6" s="9">
        <v>8.0880492723231293E-2</v>
      </c>
      <c r="WT6" s="9">
        <v>5.9133162481655697E-2</v>
      </c>
      <c r="WU6" s="9">
        <v>0.19952629005440101</v>
      </c>
      <c r="WV6" s="9"/>
      <c r="WW6" s="9"/>
      <c r="WX6" s="9"/>
      <c r="WY6" s="9"/>
      <c r="WZ6" s="10"/>
      <c r="XA6" s="9"/>
      <c r="XB6" s="6" t="s">
        <v>613</v>
      </c>
      <c r="XH6" s="9">
        <v>0.2282508</v>
      </c>
      <c r="XI6" s="9">
        <v>0.28885578772992004</v>
      </c>
      <c r="XJ6" s="9">
        <v>0.37003385966767999</v>
      </c>
      <c r="XK6" s="9">
        <v>0.39276180489690998</v>
      </c>
      <c r="XL6" s="9">
        <v>0.45820843453659998</v>
      </c>
      <c r="XM6" s="9">
        <v>0.43758119288843</v>
      </c>
      <c r="XN6" s="9">
        <v>0.41356619177551002</v>
      </c>
      <c r="XO6" s="9"/>
      <c r="XP6" s="9"/>
      <c r="XQ6" s="9"/>
      <c r="XR6" s="9"/>
      <c r="XS6" s="10"/>
      <c r="XT6" s="9"/>
      <c r="XU6" s="6" t="s">
        <v>613</v>
      </c>
      <c r="XV6" s="59">
        <f t="shared" si="153"/>
        <v>48501199258.538048</v>
      </c>
      <c r="XW6" s="59">
        <f t="shared" si="1"/>
        <v>40536722389.818108</v>
      </c>
      <c r="XX6" s="59">
        <f t="shared" si="1"/>
        <v>36676688253.607857</v>
      </c>
      <c r="XY6" s="59">
        <f t="shared" si="1"/>
        <v>32164760690.813236</v>
      </c>
      <c r="XZ6" s="59">
        <f t="shared" si="1"/>
        <v>19415168610.662651</v>
      </c>
      <c r="YA6" s="59">
        <f t="shared" si="1"/>
        <v>33311508667.479492</v>
      </c>
      <c r="YB6" s="59">
        <f t="shared" si="1"/>
        <v>41199983838.789139</v>
      </c>
      <c r="YC6" s="6" t="s">
        <v>613</v>
      </c>
      <c r="YD6" s="4"/>
      <c r="YE6" s="4"/>
      <c r="YF6" s="4"/>
      <c r="YG6" s="4"/>
      <c r="YH6" s="4"/>
      <c r="YI6" s="4">
        <v>185009912000</v>
      </c>
      <c r="YJ6" s="4">
        <v>177350440000</v>
      </c>
      <c r="YK6" s="4">
        <v>-91007554000</v>
      </c>
      <c r="YL6" s="4">
        <v>90002104000</v>
      </c>
      <c r="YM6" s="4">
        <v>333111410000</v>
      </c>
      <c r="YN6" s="4">
        <v>-91626167000</v>
      </c>
      <c r="YO6" s="4">
        <v>329429618000</v>
      </c>
      <c r="YP6" s="4">
        <v>-59507630000</v>
      </c>
      <c r="YQ6" s="4">
        <v>-22236704000</v>
      </c>
      <c r="YR6" s="4">
        <v>100515664000</v>
      </c>
      <c r="YS6" s="4">
        <v>-103977422000</v>
      </c>
      <c r="YT6" s="5">
        <v>179461974000</v>
      </c>
      <c r="YU6" s="4">
        <v>118633553000</v>
      </c>
      <c r="YV6" s="4">
        <v>80321686000</v>
      </c>
      <c r="YW6" s="4">
        <v>70525466000</v>
      </c>
      <c r="YX6" s="4">
        <v>117067745000</v>
      </c>
      <c r="YY6" s="4">
        <v>55859203000</v>
      </c>
      <c r="YZ6" s="4">
        <v>116578602000</v>
      </c>
      <c r="ZA6" s="4">
        <v>180930884000</v>
      </c>
      <c r="ZB6" s="4">
        <v>188969000000</v>
      </c>
      <c r="ZC6" s="4"/>
      <c r="ZD6" s="4"/>
      <c r="ZE6" s="4"/>
      <c r="ZF6" s="4"/>
      <c r="ZG6" s="4"/>
      <c r="ZH6" s="6" t="s">
        <v>613</v>
      </c>
      <c r="ZI6" s="4"/>
      <c r="ZJ6" s="4"/>
      <c r="ZK6" s="4"/>
      <c r="ZL6" s="4"/>
      <c r="ZM6" s="4"/>
      <c r="ZN6" s="4">
        <v>-81492537000</v>
      </c>
      <c r="ZO6" s="4">
        <v>8692040000</v>
      </c>
      <c r="ZP6" s="4">
        <v>-2732200000</v>
      </c>
      <c r="ZQ6" s="4">
        <v>-41596147000</v>
      </c>
      <c r="ZR6" s="4">
        <v>-51837062000</v>
      </c>
      <c r="ZS6" s="4">
        <v>-475676773000</v>
      </c>
      <c r="ZT6" s="4">
        <v>-188388214000</v>
      </c>
      <c r="ZU6" s="4">
        <v>-46026978000</v>
      </c>
      <c r="ZV6" s="4">
        <v>-20034877000</v>
      </c>
      <c r="ZW6" s="4">
        <v>-83797537000</v>
      </c>
      <c r="ZX6" s="4">
        <v>-261838019000</v>
      </c>
      <c r="ZY6" s="5">
        <v>-63014761000</v>
      </c>
      <c r="ZZ6" s="4">
        <v>-28200597000</v>
      </c>
      <c r="AAA6" s="4">
        <v>-33342758000</v>
      </c>
      <c r="AAB6" s="4">
        <v>-34018953000</v>
      </c>
      <c r="AAC6" s="4">
        <v>-37203434000</v>
      </c>
      <c r="AAD6" s="4">
        <v>-36978441000</v>
      </c>
      <c r="AAE6" s="4">
        <v>162286223000</v>
      </c>
      <c r="AAF6" s="4">
        <v>-157806915000</v>
      </c>
      <c r="AAG6" s="4">
        <v>-46331382000</v>
      </c>
      <c r="AAH6" s="4"/>
      <c r="AAI6" s="4"/>
      <c r="AAJ6" s="4"/>
      <c r="AAK6" s="4"/>
      <c r="AAL6" s="4"/>
      <c r="AAM6" s="6" t="s">
        <v>613</v>
      </c>
      <c r="AAN6" s="4"/>
      <c r="AAO6" s="4"/>
      <c r="AAP6" s="4"/>
      <c r="AAQ6" s="4"/>
      <c r="AAR6" s="4"/>
      <c r="AAS6" s="4">
        <v>-158267432000</v>
      </c>
      <c r="AAT6" s="4">
        <v>-223017319000</v>
      </c>
      <c r="AAU6" s="4">
        <v>18556921000</v>
      </c>
      <c r="AAV6" s="4">
        <v>-158923209000</v>
      </c>
      <c r="AAW6" s="4">
        <v>-271424244000</v>
      </c>
      <c r="AAX6" s="4">
        <v>497470388000</v>
      </c>
      <c r="AAY6" s="4">
        <v>-210384146000</v>
      </c>
      <c r="AAZ6" s="4">
        <v>87208797000</v>
      </c>
      <c r="ABA6" s="4">
        <v>-41366466000</v>
      </c>
      <c r="ABB6" s="4">
        <v>-28581160000</v>
      </c>
      <c r="ABC6" s="4">
        <v>170940898000</v>
      </c>
      <c r="ABD6" s="5">
        <v>-73103634000</v>
      </c>
      <c r="ABE6" s="4">
        <v>-60918207000</v>
      </c>
      <c r="ABF6" s="35">
        <v>-76512156000</v>
      </c>
      <c r="ABG6" s="35">
        <v>-41392834000</v>
      </c>
      <c r="ABH6" s="35">
        <v>-83685182000</v>
      </c>
      <c r="ABI6" s="35">
        <v>-94201819000</v>
      </c>
      <c r="ABJ6" s="35">
        <v>-224573231000</v>
      </c>
      <c r="ABK6" s="35">
        <v>-148976705000</v>
      </c>
      <c r="ABL6" s="35">
        <v>-46317818000</v>
      </c>
      <c r="ABR6" s="6" t="s">
        <v>613</v>
      </c>
      <c r="ABX6" s="37">
        <v>0.73998912894003899</v>
      </c>
      <c r="ABY6" s="37">
        <v>0.81445133625087196</v>
      </c>
      <c r="ABZ6" s="37">
        <v>0.76932794081423095</v>
      </c>
      <c r="ACA6" s="37">
        <v>0.66405261647443992</v>
      </c>
      <c r="ACB6" s="37">
        <v>0.61151728790026505</v>
      </c>
      <c r="ACC6" s="37">
        <v>0.639641704546277</v>
      </c>
      <c r="ACD6" s="9">
        <v>0.6943086729408221</v>
      </c>
      <c r="ACE6" s="9"/>
      <c r="ACF6" s="9"/>
      <c r="ACG6" s="9"/>
      <c r="ACH6" s="9"/>
      <c r="ACI6" s="10"/>
      <c r="ACJ6" s="9"/>
      <c r="ACK6" s="6" t="s">
        <v>613</v>
      </c>
      <c r="ACQ6" s="9">
        <v>1.8254980708348901E-2</v>
      </c>
      <c r="ACR6" s="9">
        <v>1.4779058258533E-2</v>
      </c>
      <c r="ACS6" s="9">
        <v>1.9461471976167599E-2</v>
      </c>
      <c r="ACT6" s="9">
        <v>4.0807153071635599E-2</v>
      </c>
      <c r="ACU6" s="9">
        <v>1.82527558209712E-2</v>
      </c>
      <c r="ACV6" s="9">
        <v>4.8413729152236698E-2</v>
      </c>
      <c r="ACW6" s="9">
        <v>3.7592329205431797E-2</v>
      </c>
      <c r="ACX6" s="9"/>
      <c r="ACY6" s="9"/>
      <c r="ACZ6" s="9"/>
      <c r="ADA6" s="9"/>
      <c r="ADB6" s="10"/>
      <c r="ADC6" s="9"/>
      <c r="ADD6" s="6" t="s">
        <v>613</v>
      </c>
      <c r="ADJ6" s="9">
        <v>0.26001087105996101</v>
      </c>
      <c r="ADK6" s="9">
        <v>0.18554866374912801</v>
      </c>
      <c r="ADL6" s="9">
        <v>0.230672059185769</v>
      </c>
      <c r="ADM6" s="9">
        <v>0.33594738352555997</v>
      </c>
      <c r="ADN6" s="9">
        <v>0.38848271209973495</v>
      </c>
      <c r="ADO6" s="9">
        <v>0.360358295453723</v>
      </c>
      <c r="ADP6" s="52">
        <v>0.30569132705917801</v>
      </c>
      <c r="ADU6" s="53"/>
      <c r="ADW6" s="54" t="s">
        <v>613</v>
      </c>
      <c r="AEC6" s="9">
        <v>0.18181051667590498</v>
      </c>
      <c r="AED6" s="9">
        <v>0.14372899611003201</v>
      </c>
      <c r="AEE6" s="9">
        <v>9.3414192553079298E-2</v>
      </c>
      <c r="AEF6" s="9">
        <v>8.9777457089024612E-2</v>
      </c>
      <c r="AEG6" s="9">
        <v>8.0880492723231293E-2</v>
      </c>
      <c r="AEH6" s="9">
        <v>5.9133162481655697E-2</v>
      </c>
      <c r="AEI6" s="9">
        <v>0.19952629005440101</v>
      </c>
      <c r="AEJ6" s="9"/>
      <c r="AEK6" s="9"/>
      <c r="AEL6" s="9"/>
      <c r="AEM6" s="9"/>
      <c r="AEN6" s="10"/>
      <c r="AEO6" s="9"/>
      <c r="AEP6" s="6" t="s">
        <v>613</v>
      </c>
      <c r="AEV6" s="9">
        <v>0.2282508</v>
      </c>
      <c r="AEW6" s="9">
        <v>0.28885578772992004</v>
      </c>
      <c r="AEX6" s="9">
        <v>0.37003385966767999</v>
      </c>
      <c r="AEY6" s="9">
        <v>0.39276180489690998</v>
      </c>
      <c r="AEZ6" s="9">
        <v>0.45820843453659998</v>
      </c>
      <c r="AFA6" s="9">
        <v>0.43758119288843</v>
      </c>
      <c r="AFB6" s="9">
        <v>0.41356619177551002</v>
      </c>
      <c r="AFC6" s="9"/>
      <c r="AFD6" s="9"/>
      <c r="AFE6" s="9"/>
      <c r="AFF6" s="9"/>
      <c r="AFG6" s="10"/>
      <c r="AFH6" s="9"/>
      <c r="AFI6" s="6" t="s">
        <v>613</v>
      </c>
      <c r="AFJ6" s="7">
        <f t="shared" si="2"/>
        <v>1.5563071472288277E-2</v>
      </c>
      <c r="AFK6" s="7">
        <f t="shared" si="3"/>
        <v>1.6607925224328187E-2</v>
      </c>
      <c r="AFL6" s="7">
        <f t="shared" si="4"/>
        <v>1.8145049140400101E-2</v>
      </c>
      <c r="AFM6" s="7">
        <f t="shared" si="5"/>
        <v>3.6479724919590902E-2</v>
      </c>
      <c r="AFN6" s="7">
        <f t="shared" si="6"/>
        <v>2.6999304788408313E-2</v>
      </c>
      <c r="AFO6" s="8">
        <f t="shared" si="7"/>
        <v>3.8556114304164862E-2</v>
      </c>
      <c r="AFP6" s="7">
        <f t="shared" si="8"/>
        <v>2.5295330582130484E-2</v>
      </c>
      <c r="AFQ6" s="6" t="s">
        <v>613</v>
      </c>
      <c r="AFR6" s="7">
        <f t="shared" si="9"/>
        <v>3.345732295820824E-2</v>
      </c>
      <c r="AFS6" s="7">
        <f t="shared" si="10"/>
        <v>3.3631463389303104E-2</v>
      </c>
      <c r="AFT6" s="7">
        <f t="shared" si="11"/>
        <v>3.6897926482899572E-2</v>
      </c>
      <c r="AFU6" s="7">
        <f t="shared" si="12"/>
        <v>7.4270487014549913E-2</v>
      </c>
      <c r="AFV6" s="7">
        <f t="shared" si="13"/>
        <v>5.0863331004968204E-2</v>
      </c>
      <c r="AFW6" s="8">
        <f t="shared" si="14"/>
        <v>7.8924652230630693E-2</v>
      </c>
      <c r="AFX6" s="7">
        <f t="shared" si="15"/>
        <v>5.6801110653624316E-2</v>
      </c>
      <c r="AFY6" s="6" t="s">
        <v>613</v>
      </c>
      <c r="AFZ6" s="1">
        <f t="shared" si="16"/>
        <v>1662899321000</v>
      </c>
      <c r="AGA6" s="1">
        <f t="shared" si="17"/>
        <v>1769582784000</v>
      </c>
      <c r="AGB6" s="1">
        <f t="shared" si="18"/>
        <v>1355678665000</v>
      </c>
      <c r="AGC6" s="1">
        <f t="shared" si="19"/>
        <v>1227952876000</v>
      </c>
      <c r="AGD6" s="1">
        <f t="shared" si="20"/>
        <v>1121666146000</v>
      </c>
      <c r="AGE6" s="2">
        <f t="shared" si="21"/>
        <v>1245820064000</v>
      </c>
      <c r="AGF6" s="1">
        <f t="shared" si="22"/>
        <v>1265262186000</v>
      </c>
      <c r="AGG6" s="6" t="s">
        <v>613</v>
      </c>
      <c r="AGH6" s="7">
        <f t="shared" si="23"/>
        <v>6.2309293588315801E-2</v>
      </c>
      <c r="AGI6" s="7">
        <f t="shared" si="24"/>
        <v>5.1332048334394281E-2</v>
      </c>
      <c r="AGJ6" s="7">
        <f t="shared" si="25"/>
        <v>6.2913806348055198E-2</v>
      </c>
      <c r="AGK6" s="7">
        <f t="shared" si="26"/>
        <v>8.1582969475450781E-2</v>
      </c>
      <c r="AGL6" s="7">
        <f t="shared" si="27"/>
        <v>8.5878494544489883E-2</v>
      </c>
      <c r="AGM6" s="8">
        <f t="shared" si="28"/>
        <v>0.15197937203875375</v>
      </c>
      <c r="AGN6" s="7">
        <f t="shared" si="29"/>
        <v>0.11686127320966186</v>
      </c>
      <c r="AGO6" s="6" t="s">
        <v>613</v>
      </c>
      <c r="AGP6" s="7">
        <f t="shared" si="30"/>
        <v>1.7816348990246745E-2</v>
      </c>
      <c r="AGQ6" s="7">
        <f t="shared" si="31"/>
        <v>2.0813180379464603E-2</v>
      </c>
      <c r="AGR6" s="7">
        <f t="shared" si="32"/>
        <v>2.0617584298179351E-2</v>
      </c>
      <c r="AGS6" s="7">
        <f t="shared" si="33"/>
        <v>3.7716457895097436E-2</v>
      </c>
      <c r="AGT6" s="7">
        <f t="shared" si="34"/>
        <v>3.1874469032168624E-2</v>
      </c>
      <c r="AGU6" s="8">
        <f t="shared" si="35"/>
        <v>4.4158609693001623E-2</v>
      </c>
      <c r="AGV6" s="7">
        <f t="shared" si="36"/>
        <v>2.6144997411043393E-2</v>
      </c>
      <c r="AGW6" s="6" t="s">
        <v>613</v>
      </c>
      <c r="AGX6" s="7">
        <f t="shared" si="37"/>
        <v>8.4977220611934079E-2</v>
      </c>
      <c r="AGY6" s="7">
        <f t="shared" si="38"/>
        <v>8.7318789943055822E-2</v>
      </c>
      <c r="AGZ6" s="7">
        <f t="shared" si="39"/>
        <v>8.644476831646411E-2</v>
      </c>
      <c r="AHA6" s="7">
        <f t="shared" si="40"/>
        <v>9.7575171402045038E-2</v>
      </c>
      <c r="AHB6" s="7">
        <f t="shared" si="41"/>
        <v>0.12514985974693107</v>
      </c>
      <c r="AHC6" s="8">
        <f t="shared" si="42"/>
        <v>0.18295697302254982</v>
      </c>
      <c r="AHD6" s="7">
        <f t="shared" si="43"/>
        <v>0.13187681595488748</v>
      </c>
      <c r="AHE6" s="6" t="s">
        <v>613</v>
      </c>
      <c r="AHF6" s="15">
        <f t="shared" si="44"/>
        <v>4.8779059960340776</v>
      </c>
      <c r="AHG6" s="15">
        <f t="shared" si="45"/>
        <v>4.0041229834981653</v>
      </c>
      <c r="AHH6" s="15">
        <f t="shared" si="46"/>
        <v>5.0647262958087724</v>
      </c>
      <c r="AHI6" s="15">
        <f t="shared" si="47"/>
        <v>5.8922117075565765</v>
      </c>
      <c r="AHJ6" s="15">
        <f t="shared" si="48"/>
        <v>6.6255942716641449</v>
      </c>
      <c r="AHK6" s="16">
        <f t="shared" si="49"/>
        <v>7.1820615579011129</v>
      </c>
      <c r="AHL6" s="15">
        <f t="shared" si="50"/>
        <v>6.1800853921875207</v>
      </c>
      <c r="AHM6" s="6" t="s">
        <v>613</v>
      </c>
      <c r="AHN6" s="12">
        <f t="shared" si="51"/>
        <v>74.827190252694251</v>
      </c>
      <c r="AHO6" s="12">
        <f t="shared" si="52"/>
        <v>91.156041286504419</v>
      </c>
      <c r="AHP6" s="12">
        <f t="shared" si="53"/>
        <v>72.067073062180967</v>
      </c>
      <c r="AHQ6" s="12">
        <f t="shared" si="54"/>
        <v>61.946178806151678</v>
      </c>
      <c r="AHR6" s="12">
        <f t="shared" si="55"/>
        <v>55.089398027435095</v>
      </c>
      <c r="AHS6" s="13">
        <f t="shared" si="56"/>
        <v>50.821062595663363</v>
      </c>
      <c r="AHT6" s="12">
        <f t="shared" si="57"/>
        <v>59.060672601936908</v>
      </c>
      <c r="AHU6" s="6" t="s">
        <v>613</v>
      </c>
      <c r="AHV6" s="15">
        <f t="shared" si="58"/>
        <v>0.87352753815094308</v>
      </c>
      <c r="AHW6" s="15">
        <f t="shared" si="59"/>
        <v>0.79795230337380119</v>
      </c>
      <c r="AHX6" s="15">
        <f t="shared" si="60"/>
        <v>0.88007638906573626</v>
      </c>
      <c r="AHY6" s="15">
        <f t="shared" si="61"/>
        <v>0.96720972634953362</v>
      </c>
      <c r="AHZ6" s="15">
        <f t="shared" si="62"/>
        <v>0.84705112298999696</v>
      </c>
      <c r="AIA6" s="16">
        <f t="shared" si="63"/>
        <v>0.87312790353260017</v>
      </c>
      <c r="AIB6" s="15">
        <f t="shared" si="64"/>
        <v>0.96750174362021468</v>
      </c>
      <c r="AIC6" s="6" t="s">
        <v>613</v>
      </c>
      <c r="AID6" s="4">
        <f t="shared" si="65"/>
        <v>107251665000</v>
      </c>
      <c r="AIE6" s="4">
        <f t="shared" si="66"/>
        <v>249337015000</v>
      </c>
      <c r="AIF6" s="4">
        <f t="shared" si="67"/>
        <v>228098809000</v>
      </c>
      <c r="AIG6" s="4">
        <f t="shared" si="68"/>
        <v>190743579000</v>
      </c>
      <c r="AIH6" s="4">
        <f t="shared" si="69"/>
        <v>221667961000</v>
      </c>
      <c r="AII6" s="14">
        <f t="shared" si="70"/>
        <v>260667417000</v>
      </c>
      <c r="AIJ6" s="4">
        <f t="shared" si="71"/>
        <v>201955438000</v>
      </c>
      <c r="AIK6" s="6" t="s">
        <v>613</v>
      </c>
      <c r="AIL6" s="15">
        <f t="shared" si="72"/>
        <v>18.138487929301611</v>
      </c>
      <c r="AIM6" s="15">
        <f t="shared" si="73"/>
        <v>6.6712324682318025</v>
      </c>
      <c r="AIN6" s="15">
        <f t="shared" si="74"/>
        <v>6.6163663879542662</v>
      </c>
      <c r="AIO6" s="15">
        <f t="shared" si="75"/>
        <v>7.8931070439859994</v>
      </c>
      <c r="AIP6" s="15">
        <f t="shared" si="76"/>
        <v>4.9596084027677776</v>
      </c>
      <c r="AIQ6" s="16">
        <f t="shared" si="77"/>
        <v>5.3179227114526553</v>
      </c>
      <c r="AIR6" s="15">
        <f t="shared" si="78"/>
        <v>7.8769619464270129</v>
      </c>
      <c r="AIS6" s="6" t="s">
        <v>613</v>
      </c>
      <c r="AIT6" s="15">
        <f t="shared" si="79"/>
        <v>1.1319409083821859</v>
      </c>
      <c r="AIU6" s="15">
        <f t="shared" si="80"/>
        <v>1.359135954065446</v>
      </c>
      <c r="AIV6" s="15">
        <f t="shared" si="81"/>
        <v>1.4044312911567061</v>
      </c>
      <c r="AIW6" s="15">
        <f t="shared" si="82"/>
        <v>1.3947775903409336</v>
      </c>
      <c r="AIX6" s="15">
        <f t="shared" si="83"/>
        <v>1.7912368126743374</v>
      </c>
      <c r="AIY6" s="16">
        <f t="shared" si="84"/>
        <v>1.5003152159126651</v>
      </c>
      <c r="AIZ6" s="15">
        <f t="shared" si="85"/>
        <v>1.3707565771308594</v>
      </c>
      <c r="AJA6" s="6" t="s">
        <v>613</v>
      </c>
      <c r="AJB6" s="15">
        <f t="shared" si="86"/>
        <v>0.57326039790873085</v>
      </c>
      <c r="AJC6" s="15">
        <f t="shared" si="87"/>
        <v>0.72323636316989537</v>
      </c>
      <c r="AJD6" s="15">
        <f t="shared" si="88"/>
        <v>0.62545344901142841</v>
      </c>
      <c r="AJE6" s="15">
        <f t="shared" si="89"/>
        <v>0.72902855427745417</v>
      </c>
      <c r="AJF6" s="15">
        <f t="shared" si="90"/>
        <v>0.83824078443268812</v>
      </c>
      <c r="AJG6" s="16">
        <f t="shared" si="91"/>
        <v>0.91192308731347094</v>
      </c>
      <c r="AJH6" s="15">
        <f t="shared" si="92"/>
        <v>0.89200471706426421</v>
      </c>
      <c r="AJI6" s="6" t="s">
        <v>613</v>
      </c>
      <c r="AJJ6" s="15" t="e">
        <f t="shared" si="154"/>
        <v>#DIV/0!</v>
      </c>
      <c r="AJK6" s="15" t="e">
        <f t="shared" si="93"/>
        <v>#DIV/0!</v>
      </c>
      <c r="AJL6" s="15" t="e">
        <f t="shared" si="93"/>
        <v>#DIV/0!</v>
      </c>
      <c r="AJM6" s="15" t="e">
        <f t="shared" si="93"/>
        <v>#DIV/0!</v>
      </c>
      <c r="AJN6" s="15" t="e">
        <f t="shared" si="93"/>
        <v>#DIV/0!</v>
      </c>
      <c r="AJO6" s="16" t="e">
        <f t="shared" si="93"/>
        <v>#DIV/0!</v>
      </c>
      <c r="AJP6" s="15" t="e">
        <f t="shared" si="93"/>
        <v>#DIV/0!</v>
      </c>
      <c r="AJQ6" s="6" t="s">
        <v>613</v>
      </c>
      <c r="AJW6" s="1">
        <v>1.6669799999999999</v>
      </c>
      <c r="AJX6" s="1">
        <v>2.0961500000000002</v>
      </c>
      <c r="AJY6" s="1">
        <v>2.3464100000000001</v>
      </c>
      <c r="AJZ6" s="1">
        <v>1.41</v>
      </c>
      <c r="AKA6" s="1">
        <v>2.1542400000000002</v>
      </c>
      <c r="AKB6" s="1">
        <v>1.9274100000000001</v>
      </c>
      <c r="AKC6" s="1">
        <v>2.13632</v>
      </c>
      <c r="AKD6" s="1">
        <v>2.2408399999999999</v>
      </c>
      <c r="AKE6" s="1">
        <v>2.3254800000000002</v>
      </c>
      <c r="AKF6" s="1">
        <v>3.1145900000000002</v>
      </c>
      <c r="AKG6" s="1">
        <v>4.96143</v>
      </c>
      <c r="AKH6" s="2">
        <v>5.6838899999999999</v>
      </c>
      <c r="AKI6" s="1">
        <v>3.5888399999999998</v>
      </c>
      <c r="AKJ6" s="6" t="s">
        <v>613</v>
      </c>
      <c r="AKK6" s="15">
        <f t="shared" si="94"/>
        <v>2.1497891992453164</v>
      </c>
      <c r="AKL6" s="15">
        <f t="shared" si="95"/>
        <v>2.0250249766321153</v>
      </c>
      <c r="AKM6" s="15">
        <f t="shared" si="96"/>
        <v>2.0334982946255038</v>
      </c>
      <c r="AKN6" s="15">
        <f t="shared" si="97"/>
        <v>2.0359387900609973</v>
      </c>
      <c r="AKO6" s="15">
        <f t="shared" si="98"/>
        <v>1.8838755813744323</v>
      </c>
      <c r="AKP6" s="16">
        <f t="shared" si="99"/>
        <v>2.0470074242441276</v>
      </c>
      <c r="AKQ6" s="15">
        <f t="shared" si="100"/>
        <v>2.2455176250493687</v>
      </c>
      <c r="AKR6" s="6" t="s">
        <v>613</v>
      </c>
      <c r="AKS6" s="15">
        <f t="shared" si="101"/>
        <v>0.6052153720680169</v>
      </c>
      <c r="AKT6" s="15">
        <f t="shared" si="102"/>
        <v>0.71903757994830164</v>
      </c>
      <c r="AKU6" s="15">
        <f t="shared" si="103"/>
        <v>0.60760141335492046</v>
      </c>
      <c r="AKV6" s="15">
        <f t="shared" si="104"/>
        <v>0.60608731813613326</v>
      </c>
      <c r="AKW6" s="15">
        <f t="shared" si="105"/>
        <v>0.62807773875764716</v>
      </c>
      <c r="AKX6" s="16">
        <f t="shared" si="106"/>
        <v>0.6062895602710674</v>
      </c>
      <c r="AKY6" s="15">
        <f t="shared" si="107"/>
        <v>0.72796306059856808</v>
      </c>
      <c r="AKZ6" s="6" t="s">
        <v>613</v>
      </c>
      <c r="ALA6" s="7">
        <f t="shared" si="108"/>
        <v>0.37703063563882472</v>
      </c>
      <c r="ALB6" s="7">
        <f t="shared" si="109"/>
        <v>0.41827915127365978</v>
      </c>
      <c r="ALC6" s="7">
        <f t="shared" si="110"/>
        <v>0.37795526198680718</v>
      </c>
      <c r="ALD6" s="7">
        <f t="shared" si="111"/>
        <v>0.37736884619666788</v>
      </c>
      <c r="ALE6" s="7">
        <f t="shared" si="112"/>
        <v>0.38577871547885695</v>
      </c>
      <c r="ALF6" s="8">
        <f t="shared" si="113"/>
        <v>0.37744723944340008</v>
      </c>
      <c r="ALG6" s="7">
        <f t="shared" si="114"/>
        <v>0.42128392510103829</v>
      </c>
      <c r="ALH6" s="6" t="s">
        <v>613</v>
      </c>
      <c r="ALI6" s="7">
        <f t="shared" si="155"/>
        <v>7.7358827918100531E-2</v>
      </c>
      <c r="ALJ6" s="7">
        <f t="shared" si="115"/>
        <v>5.4766063819252878E-2</v>
      </c>
      <c r="ALK6" s="7">
        <f t="shared" si="115"/>
        <v>7.15802080566834E-2</v>
      </c>
      <c r="ALL6" s="7">
        <f t="shared" si="115"/>
        <v>6.9411683837070248E-2</v>
      </c>
      <c r="ALM6" s="7">
        <f t="shared" si="115"/>
        <v>4.4868266586050046E-2</v>
      </c>
      <c r="ALN6" s="20">
        <f t="shared" si="115"/>
        <v>7.0840681065870187E-2</v>
      </c>
      <c r="ALO6" s="7">
        <f t="shared" si="115"/>
        <v>7.7293260686874601E-2</v>
      </c>
      <c r="ALP6" s="6" t="s">
        <v>613</v>
      </c>
      <c r="ALQ6" s="17">
        <f t="shared" si="116"/>
        <v>0.37703063563882472</v>
      </c>
      <c r="ALR6" s="17">
        <f t="shared" si="117"/>
        <v>0.41827915127365978</v>
      </c>
      <c r="ALS6" s="17">
        <f t="shared" si="118"/>
        <v>0.37795526198680718</v>
      </c>
      <c r="ALT6" s="17">
        <f t="shared" si="119"/>
        <v>0.37736884619666788</v>
      </c>
      <c r="ALU6" s="17">
        <f t="shared" si="120"/>
        <v>0.38577871547885695</v>
      </c>
      <c r="ALV6" s="21">
        <f t="shared" si="121"/>
        <v>0.37744723944340008</v>
      </c>
      <c r="ALW6" s="17">
        <f t="shared" si="122"/>
        <v>0.42128392510103829</v>
      </c>
      <c r="ALX6" s="6" t="s">
        <v>613</v>
      </c>
      <c r="ALY6" s="17">
        <f t="shared" si="123"/>
        <v>0.62296936436117534</v>
      </c>
      <c r="ALZ6" s="17">
        <f t="shared" si="124"/>
        <v>0.58172084872634022</v>
      </c>
      <c r="AMA6" s="17">
        <f t="shared" si="125"/>
        <v>0.62204473801319282</v>
      </c>
      <c r="AMB6" s="17">
        <f t="shared" si="126"/>
        <v>0.62263115380333212</v>
      </c>
      <c r="AMC6" s="17">
        <f t="shared" si="127"/>
        <v>0.61422128452114311</v>
      </c>
      <c r="AMD6" s="21">
        <f t="shared" si="128"/>
        <v>0.62255276055659992</v>
      </c>
      <c r="AME6" s="17">
        <f t="shared" si="129"/>
        <v>0.57871607489896171</v>
      </c>
      <c r="AMF6" s="6" t="s">
        <v>613</v>
      </c>
      <c r="AML6" s="18">
        <v>4.5713591950970072</v>
      </c>
      <c r="AMM6" s="18">
        <v>6.1982279139587186</v>
      </c>
      <c r="AMN6" s="18">
        <v>6.218300505319057</v>
      </c>
      <c r="AMO6" s="18">
        <v>6.0281565269948612</v>
      </c>
      <c r="AMP6" s="18">
        <v>6.8453170762465918</v>
      </c>
      <c r="AMQ6" s="18">
        <v>7.4264531209904705</v>
      </c>
      <c r="AMR6" s="18">
        <v>7.1765482946952046</v>
      </c>
      <c r="AMS6" s="18">
        <v>5.8431999502304244</v>
      </c>
      <c r="AMT6" s="18">
        <v>4.5730186003318511</v>
      </c>
      <c r="AMU6" s="18">
        <v>5.7790687746391765</v>
      </c>
      <c r="AMV6" s="19">
        <v>6.1667526536031421</v>
      </c>
      <c r="AMW6" s="18">
        <v>8.2581800191838628</v>
      </c>
      <c r="AMX6" s="18">
        <v>5.8431999502304244</v>
      </c>
      <c r="AMY6" s="18">
        <v>4.5730186003318511</v>
      </c>
      <c r="AMZ6" s="18">
        <v>5.7790687746391765</v>
      </c>
      <c r="ANA6" s="18">
        <v>6.1667526536031421</v>
      </c>
      <c r="ANB6" s="18">
        <v>8.2581800191838628</v>
      </c>
      <c r="ANC6" s="18">
        <v>10.561990087171512</v>
      </c>
      <c r="AND6" s="18">
        <v>8.0313813664126421</v>
      </c>
      <c r="ANE6" s="18">
        <v>11.291457076820459</v>
      </c>
      <c r="ANF6" s="18">
        <v>10.072101709964384</v>
      </c>
      <c r="ANG6" s="18">
        <v>8.1036149396627639</v>
      </c>
      <c r="ANH6" s="6" t="s">
        <v>613</v>
      </c>
      <c r="ANI6" s="7">
        <f t="shared" si="130"/>
        <v>7.4264531209904699E-2</v>
      </c>
      <c r="ANJ6" s="7">
        <f t="shared" si="131"/>
        <v>7.176548294695205E-2</v>
      </c>
      <c r="ANK6" s="7">
        <f t="shared" si="132"/>
        <v>5.8431999502304245E-2</v>
      </c>
      <c r="ANL6" s="7">
        <f t="shared" si="133"/>
        <v>4.5730186003318511E-2</v>
      </c>
      <c r="ANM6" s="7">
        <f t="shared" si="134"/>
        <v>5.7790687746391761E-2</v>
      </c>
      <c r="ANN6" s="20">
        <f t="shared" si="135"/>
        <v>6.1667526536031421E-2</v>
      </c>
      <c r="ANO6" s="7">
        <f t="shared" si="136"/>
        <v>8.2581800191838625E-2</v>
      </c>
      <c r="ANP6" s="6" t="s">
        <v>613</v>
      </c>
      <c r="ANV6" s="7">
        <v>-1.5137246404285265E-2</v>
      </c>
      <c r="ANW6" s="7">
        <v>2.5564672332883953E-2</v>
      </c>
      <c r="ANX6" s="7">
        <v>-1.0702546631930043E-2</v>
      </c>
      <c r="ANY6" s="7">
        <v>0.20954451611318192</v>
      </c>
      <c r="ANZ6" s="7">
        <v>0.18215498634196114</v>
      </c>
      <c r="AOA6" s="7">
        <v>-0.11152965043334617</v>
      </c>
      <c r="AOB6" s="7">
        <v>0.2194132077705182</v>
      </c>
      <c r="AOC6" s="7">
        <v>5.1688907023796915E-3</v>
      </c>
      <c r="AOD6" s="7">
        <v>0.14404568362117454</v>
      </c>
      <c r="AOE6" s="7">
        <v>5.3476746432414846E-2</v>
      </c>
      <c r="AOF6" s="20">
        <v>0.46856062067014981</v>
      </c>
      <c r="AOG6" s="7">
        <v>0.81701072071858527</v>
      </c>
      <c r="AOH6" s="7">
        <v>5.1688907023796915E-3</v>
      </c>
      <c r="AOI6" s="7">
        <v>0.14404568362117454</v>
      </c>
      <c r="AOJ6" s="7">
        <v>5.3476746432414846E-2</v>
      </c>
      <c r="AOK6" s="7">
        <v>0.46856062067014981</v>
      </c>
      <c r="AOL6" s="7">
        <v>0.81701072071858527</v>
      </c>
      <c r="AOM6" s="7">
        <v>-0.46667980509208173</v>
      </c>
      <c r="AON6" s="7">
        <v>0.53919448848064833</v>
      </c>
      <c r="AOO6" s="7">
        <v>0.57657229599624027</v>
      </c>
      <c r="AOP6" s="7">
        <v>0.18054832872882143</v>
      </c>
      <c r="AOQ6" s="7">
        <v>0.45513802777357104</v>
      </c>
      <c r="AOR6" s="6" t="s">
        <v>613</v>
      </c>
      <c r="AOX6" s="1">
        <v>1.6669799999999999</v>
      </c>
      <c r="AOY6" s="1">
        <v>2.0961500000000002</v>
      </c>
      <c r="AOZ6" s="1">
        <v>2.3464100000000001</v>
      </c>
      <c r="APA6" s="1">
        <v>1.41</v>
      </c>
      <c r="APB6" s="1">
        <v>2.1542400000000002</v>
      </c>
      <c r="APC6" s="1">
        <v>1.9274100000000001</v>
      </c>
      <c r="APD6" s="1">
        <v>2.13632</v>
      </c>
      <c r="APE6" s="1">
        <v>2.2408399999999999</v>
      </c>
      <c r="APF6" s="1">
        <v>2.3254800000000002</v>
      </c>
      <c r="APG6" s="1">
        <v>3.1145900000000002</v>
      </c>
      <c r="APH6" s="1">
        <v>4.96143</v>
      </c>
      <c r="API6" s="2">
        <v>5.6838899999999999</v>
      </c>
      <c r="APJ6" s="1">
        <v>3.5888399999999998</v>
      </c>
      <c r="APK6" s="1">
        <v>1.5709599999999999</v>
      </c>
      <c r="APL6" s="1">
        <v>1.19798</v>
      </c>
      <c r="APM6" s="1">
        <v>3.4018199999999998</v>
      </c>
      <c r="APN6" s="1">
        <v>4.4566100000000004</v>
      </c>
      <c r="APO6" s="1">
        <v>8.0216399999999997</v>
      </c>
      <c r="APP6" s="1">
        <v>1.3184400000000001</v>
      </c>
      <c r="APQ6" s="1">
        <v>1.28573</v>
      </c>
      <c r="APW6" s="22">
        <v>0.13444514090015738</v>
      </c>
      <c r="APX6" s="22">
        <v>0.38323903611288945</v>
      </c>
      <c r="APY6" s="22">
        <v>0.42766013247516166</v>
      </c>
      <c r="APZ6" s="22">
        <v>0.33285944303538001</v>
      </c>
      <c r="AQA6" s="22">
        <v>0.34126889409215228</v>
      </c>
      <c r="AQB6" s="39" t="s">
        <v>613</v>
      </c>
      <c r="AQC6" s="22">
        <v>0.56552687505720678</v>
      </c>
      <c r="AQD6" s="6" t="s">
        <v>613</v>
      </c>
      <c r="AQE6" s="4">
        <f t="shared" si="137"/>
        <v>68954459000</v>
      </c>
      <c r="AQF6" s="4">
        <f t="shared" si="138"/>
        <v>56215973000</v>
      </c>
      <c r="AQG6" s="4">
        <f t="shared" si="139"/>
        <v>54175150000</v>
      </c>
      <c r="AQH6" s="4">
        <f t="shared" si="140"/>
        <v>43395671000</v>
      </c>
      <c r="AQI6" s="4">
        <f t="shared" si="141"/>
        <v>61284646000</v>
      </c>
      <c r="AQJ6" s="5">
        <f t="shared" si="142"/>
        <v>128125881000</v>
      </c>
      <c r="AQK6" s="4">
        <f t="shared" si="143"/>
        <v>106268811000</v>
      </c>
      <c r="AQL6" s="6" t="s">
        <v>613</v>
      </c>
      <c r="AQM6" s="7">
        <f t="shared" si="144"/>
        <v>0.66549312283633411</v>
      </c>
      <c r="AQN6" s="7">
        <f t="shared" si="145"/>
        <v>0.61887117187907759</v>
      </c>
      <c r="AQO6" s="7">
        <f t="shared" si="146"/>
        <v>0.63518085544994507</v>
      </c>
      <c r="AQP6" s="7">
        <f t="shared" si="147"/>
        <v>0.43317680980808532</v>
      </c>
      <c r="AQQ6" s="7">
        <f t="shared" si="148"/>
        <v>0.6362146231067094</v>
      </c>
      <c r="AQR6" s="20">
        <f t="shared" si="149"/>
        <v>0.67670112421822803</v>
      </c>
      <c r="AQS6" s="7">
        <f t="shared" si="150"/>
        <v>0.71871164069561677</v>
      </c>
      <c r="AQT6" s="6" t="s">
        <v>613</v>
      </c>
      <c r="AQU6" s="9">
        <f t="shared" si="156"/>
        <v>4.9285406280448404E-2</v>
      </c>
      <c r="AQV6" s="9">
        <f t="shared" si="151"/>
        <v>0.12834985469259669</v>
      </c>
      <c r="AQW6" s="9">
        <f t="shared" si="151"/>
        <v>3.565349133688956E-2</v>
      </c>
      <c r="AQX6" s="9">
        <f t="shared" si="151"/>
        <v>7.8455427782144288E-2</v>
      </c>
      <c r="AQY6" s="9">
        <f t="shared" si="151"/>
        <v>5.6318473764992411E-2</v>
      </c>
      <c r="AQZ6" s="10" t="e">
        <f t="shared" si="151"/>
        <v>#VALUE!</v>
      </c>
      <c r="ARA6" s="9">
        <f t="shared" si="151"/>
        <v>0.49792109256896738</v>
      </c>
      <c r="ARB6" s="6" t="s">
        <v>613</v>
      </c>
      <c r="ARC6" s="17">
        <f t="shared" si="157"/>
        <v>4.0459742583443439E-2</v>
      </c>
      <c r="ARD6" s="17">
        <f t="shared" si="152"/>
        <v>8.3394496062207807E-2</v>
      </c>
      <c r="ARE6" s="17">
        <f t="shared" si="152"/>
        <v>3.2047926239070657E-2</v>
      </c>
      <c r="ARF6" s="17">
        <f t="shared" si="152"/>
        <v>6.3696050793040818E-2</v>
      </c>
      <c r="ARG6" s="17">
        <f t="shared" si="152"/>
        <v>4.088884723790593E-2</v>
      </c>
      <c r="ARH6" s="21" t="e">
        <f t="shared" si="152"/>
        <v>#VALUE!</v>
      </c>
      <c r="ARI6" s="17">
        <f t="shared" si="152"/>
        <v>0.29731436669143907</v>
      </c>
      <c r="ARJ6" s="6" t="s">
        <v>613</v>
      </c>
    </row>
    <row r="7" spans="1:1154" collapsed="1" x14ac:dyDescent="0.15">
      <c r="A7" s="26" t="s">
        <v>330</v>
      </c>
      <c r="B7" s="34">
        <v>40085</v>
      </c>
      <c r="C7" s="34">
        <v>40085</v>
      </c>
      <c r="D7" s="35">
        <v>0</v>
      </c>
      <c r="E7" s="26" t="s">
        <v>331</v>
      </c>
      <c r="F7" s="26" t="s">
        <v>28</v>
      </c>
      <c r="G7" s="26" t="s">
        <v>46</v>
      </c>
      <c r="H7" s="26" t="s">
        <v>23</v>
      </c>
      <c r="I7" s="56" t="s">
        <v>470</v>
      </c>
      <c r="J7" s="26" t="s">
        <v>430</v>
      </c>
      <c r="K7" s="26" t="s">
        <v>427</v>
      </c>
      <c r="L7" s="26" t="s">
        <v>28</v>
      </c>
      <c r="M7" s="26" t="s">
        <v>94</v>
      </c>
      <c r="N7" s="26" t="s">
        <v>23</v>
      </c>
      <c r="O7" s="26"/>
      <c r="P7" s="26"/>
      <c r="Q7" s="26" t="s">
        <v>25</v>
      </c>
      <c r="R7" s="26" t="s">
        <v>274</v>
      </c>
      <c r="S7" s="35"/>
      <c r="T7" s="26" t="s">
        <v>27</v>
      </c>
      <c r="U7" s="26" t="s">
        <v>23</v>
      </c>
      <c r="V7" s="36">
        <v>2009</v>
      </c>
      <c r="W7" s="3">
        <f t="shared" si="0"/>
        <v>1</v>
      </c>
      <c r="AB7" s="35">
        <v>2600492407000</v>
      </c>
      <c r="AC7" s="35">
        <v>1549363629000</v>
      </c>
      <c r="AD7" s="35">
        <v>1860780880000</v>
      </c>
      <c r="AE7" s="35">
        <v>2171083536000</v>
      </c>
      <c r="AF7" s="35">
        <v>1885266012000</v>
      </c>
      <c r="AG7" s="35">
        <v>1366943494000</v>
      </c>
      <c r="AH7" s="35">
        <v>1289809132000</v>
      </c>
      <c r="AI7" s="4">
        <v>896590624000</v>
      </c>
      <c r="AJ7" s="4">
        <v>820064736000</v>
      </c>
      <c r="AK7" s="4">
        <v>1884943309000</v>
      </c>
      <c r="AL7" s="4">
        <v>1329789257000</v>
      </c>
      <c r="AM7" s="4">
        <v>614271960000</v>
      </c>
      <c r="AN7" s="5">
        <v>273694325000</v>
      </c>
      <c r="AO7" s="4">
        <v>286133472000</v>
      </c>
      <c r="AP7" s="4">
        <v>213198024000</v>
      </c>
      <c r="AQ7" s="4">
        <v>118640508000</v>
      </c>
      <c r="AR7" s="4">
        <v>73828896000</v>
      </c>
      <c r="AS7" s="4">
        <v>193664851000</v>
      </c>
      <c r="AT7" s="4">
        <v>187365497000</v>
      </c>
      <c r="AU7" s="4">
        <v>124579320000</v>
      </c>
      <c r="AV7" s="4"/>
      <c r="AW7" s="4"/>
      <c r="AX7" s="4"/>
      <c r="AY7" s="4"/>
      <c r="AZ7" s="4"/>
      <c r="BA7" s="4"/>
      <c r="BB7" s="6" t="s">
        <v>613</v>
      </c>
      <c r="BC7" s="4"/>
      <c r="BD7" s="4"/>
      <c r="BE7" s="4"/>
      <c r="BF7" s="4"/>
      <c r="BG7" s="4">
        <v>4488568078000</v>
      </c>
      <c r="BH7" s="4">
        <v>2368360692000</v>
      </c>
      <c r="BI7" s="4">
        <v>4320950205000</v>
      </c>
      <c r="BJ7" s="4">
        <v>4404614033000</v>
      </c>
      <c r="BK7" s="4">
        <v>2696132366000</v>
      </c>
      <c r="BL7" s="4">
        <v>2569271013000</v>
      </c>
      <c r="BM7" s="4">
        <v>3049204585000</v>
      </c>
      <c r="BN7" s="4">
        <v>4309106241000</v>
      </c>
      <c r="BO7" s="4">
        <v>4265335163000</v>
      </c>
      <c r="BP7" s="4">
        <v>3166151804000</v>
      </c>
      <c r="BQ7" s="4">
        <v>2145078964000</v>
      </c>
      <c r="BR7" s="4">
        <v>1355609199000</v>
      </c>
      <c r="BS7" s="5">
        <v>1298937817000</v>
      </c>
      <c r="BT7" s="4">
        <v>901607859000</v>
      </c>
      <c r="BU7" s="4">
        <v>789972832000</v>
      </c>
      <c r="BV7" s="4">
        <v>467212566000</v>
      </c>
      <c r="BW7" s="4">
        <v>425697882000</v>
      </c>
      <c r="BX7" s="4">
        <v>299858929000</v>
      </c>
      <c r="BY7" s="4">
        <v>273549396000</v>
      </c>
      <c r="BZ7" s="4">
        <v>177503441000</v>
      </c>
      <c r="CA7" s="4"/>
      <c r="CB7" s="4"/>
      <c r="CC7" s="4"/>
      <c r="CD7" s="4"/>
      <c r="CE7" s="4"/>
      <c r="CF7" s="4"/>
      <c r="CG7" s="6" t="s">
        <v>613</v>
      </c>
      <c r="CH7" s="4"/>
      <c r="CI7" s="4"/>
      <c r="CJ7" s="4"/>
      <c r="CK7" s="4"/>
      <c r="CL7" s="4">
        <v>12022678362000</v>
      </c>
      <c r="CM7" s="4">
        <v>8042418506000</v>
      </c>
      <c r="CN7" s="4">
        <v>10777639192000</v>
      </c>
      <c r="CO7" s="4">
        <v>11268597800000</v>
      </c>
      <c r="CP7" s="4">
        <v>8816349100000</v>
      </c>
      <c r="CQ7" s="4">
        <v>7391379002000</v>
      </c>
      <c r="CR7" s="4">
        <v>7285598874000</v>
      </c>
      <c r="CS7" s="4">
        <v>6719745065000</v>
      </c>
      <c r="CT7" s="4">
        <v>7723314719000</v>
      </c>
      <c r="CU7" s="4">
        <v>7414601415000</v>
      </c>
      <c r="CV7" s="4">
        <v>5226939175000</v>
      </c>
      <c r="CW7" s="4">
        <v>4846702352000</v>
      </c>
      <c r="CX7" s="5">
        <v>2694116102000</v>
      </c>
      <c r="CY7" s="4">
        <v>2215748976000</v>
      </c>
      <c r="CZ7" s="4">
        <v>1845339285000</v>
      </c>
      <c r="DA7" s="4">
        <v>1109993110000</v>
      </c>
      <c r="DB7" s="4">
        <v>1006876312000</v>
      </c>
      <c r="DC7" s="4">
        <v>803424176000</v>
      </c>
      <c r="DD7" s="4">
        <v>763242396000</v>
      </c>
      <c r="DE7" s="4">
        <v>372934799000</v>
      </c>
      <c r="DF7" s="4"/>
      <c r="DG7" s="4"/>
      <c r="DH7" s="4"/>
      <c r="DI7" s="4"/>
      <c r="DJ7" s="4"/>
      <c r="DK7" s="4"/>
      <c r="DL7" s="6" t="s">
        <v>613</v>
      </c>
      <c r="DM7" s="4"/>
      <c r="DN7" s="4"/>
      <c r="DO7" s="4"/>
      <c r="DP7" s="4"/>
      <c r="DQ7" s="4">
        <v>23508585736000</v>
      </c>
      <c r="DR7" s="4">
        <v>18683572815000</v>
      </c>
      <c r="DS7" s="4">
        <v>21409046173000</v>
      </c>
      <c r="DT7" s="4">
        <v>19940850599000</v>
      </c>
      <c r="DU7" s="4">
        <v>16823208531000</v>
      </c>
      <c r="DV7" s="4">
        <v>15830740710000</v>
      </c>
      <c r="DW7" s="4">
        <v>15203129563000</v>
      </c>
      <c r="DX7" s="4">
        <v>14791917177000</v>
      </c>
      <c r="DY7" s="4">
        <v>14633141381000</v>
      </c>
      <c r="DZ7" s="4">
        <v>11787524999000</v>
      </c>
      <c r="EA7" s="4">
        <v>8417862992000</v>
      </c>
      <c r="EB7" s="4">
        <v>7778862362000</v>
      </c>
      <c r="EC7" s="5">
        <v>6216601483000</v>
      </c>
      <c r="ED7" s="4">
        <v>4874850950000</v>
      </c>
      <c r="EE7" s="4">
        <v>3497591029000</v>
      </c>
      <c r="EF7" s="4">
        <v>2377340146000</v>
      </c>
      <c r="EG7" s="4">
        <v>1979762854000</v>
      </c>
      <c r="EH7" s="4">
        <v>1692906606000</v>
      </c>
      <c r="EI7" s="4">
        <v>1559866961000</v>
      </c>
      <c r="EJ7" s="4">
        <v>614832132000</v>
      </c>
      <c r="EK7" s="4"/>
      <c r="EL7" s="4"/>
      <c r="EM7" s="4"/>
      <c r="EN7" s="4"/>
      <c r="EO7" s="4"/>
      <c r="EP7" s="4"/>
      <c r="EQ7" s="6" t="s">
        <v>613</v>
      </c>
      <c r="ER7" s="4"/>
      <c r="ES7" s="4"/>
      <c r="ET7" s="4"/>
      <c r="EU7" s="4"/>
      <c r="EV7" s="4">
        <v>9306841393000</v>
      </c>
      <c r="EW7" s="4">
        <v>5102110055000</v>
      </c>
      <c r="EX7" s="4">
        <v>8712526231000</v>
      </c>
      <c r="EY7" s="4">
        <v>8062727824000</v>
      </c>
      <c r="EZ7" s="4">
        <v>5429491457000</v>
      </c>
      <c r="FA7" s="4">
        <v>5815707526000</v>
      </c>
      <c r="FB7" s="4">
        <v>4871402133000</v>
      </c>
      <c r="FC7" s="4">
        <v>6183756223000</v>
      </c>
      <c r="FD7" s="4">
        <v>6593291994000</v>
      </c>
      <c r="FE7" s="4">
        <v>5142385844000</v>
      </c>
      <c r="FF7" s="4">
        <v>3860012029000</v>
      </c>
      <c r="FG7" s="4">
        <v>4009345586000</v>
      </c>
      <c r="FH7" s="5">
        <v>2810284269000</v>
      </c>
      <c r="FI7" s="4">
        <v>2192340706000</v>
      </c>
      <c r="FJ7" s="4">
        <v>1586850333000</v>
      </c>
      <c r="FK7" s="4">
        <v>971495644000</v>
      </c>
      <c r="FL7" s="4">
        <v>782587083000</v>
      </c>
      <c r="FM7" s="4">
        <v>635189020000</v>
      </c>
      <c r="FN7" s="4">
        <v>549078575000</v>
      </c>
      <c r="FO7" s="4">
        <v>135135428000</v>
      </c>
      <c r="FP7" s="4"/>
      <c r="FQ7" s="4"/>
      <c r="FR7" s="4"/>
      <c r="FS7" s="4"/>
      <c r="FT7" s="4"/>
      <c r="FU7" s="4"/>
      <c r="FV7" s="6" t="s">
        <v>613</v>
      </c>
      <c r="FW7" s="4"/>
      <c r="FX7" s="4"/>
      <c r="FY7" s="4"/>
      <c r="FZ7" s="4"/>
      <c r="GA7" s="4">
        <v>3057525791000</v>
      </c>
      <c r="GB7" s="4">
        <v>4116426875000</v>
      </c>
      <c r="GC7" s="4">
        <v>4610102307000</v>
      </c>
      <c r="GD7" s="4">
        <v>4229775259000</v>
      </c>
      <c r="GE7" s="4">
        <v>3172915682000</v>
      </c>
      <c r="GF7" s="4">
        <v>4037967110000</v>
      </c>
      <c r="GG7" s="4">
        <v>3884470338000</v>
      </c>
      <c r="GH7" s="4">
        <v>4126424273000</v>
      </c>
      <c r="GI7" s="4">
        <v>5145849171000</v>
      </c>
      <c r="GJ7" s="4">
        <v>3032780973000</v>
      </c>
      <c r="GK7" s="4">
        <v>1024583337000</v>
      </c>
      <c r="GL7" s="4">
        <v>1621211824000</v>
      </c>
      <c r="GM7" s="5">
        <v>2235464045000</v>
      </c>
      <c r="GN7" s="4">
        <v>2055086590000</v>
      </c>
      <c r="GO7" s="4">
        <v>1112390769000</v>
      </c>
      <c r="GP7" s="4">
        <v>548914287000</v>
      </c>
      <c r="GQ7" s="4">
        <v>526978674000</v>
      </c>
      <c r="GR7" s="4">
        <v>418333330000</v>
      </c>
      <c r="GS7" s="4">
        <v>437867354000</v>
      </c>
      <c r="GT7" s="4">
        <v>81695006000</v>
      </c>
      <c r="GU7" s="4"/>
      <c r="GV7" s="4"/>
      <c r="GW7" s="4"/>
      <c r="GX7" s="4"/>
      <c r="GY7" s="4"/>
      <c r="GZ7" s="4"/>
      <c r="HA7" s="6" t="s">
        <v>613</v>
      </c>
      <c r="HB7" s="4"/>
      <c r="HC7" s="4"/>
      <c r="HD7" s="4"/>
      <c r="HE7" s="4"/>
      <c r="HF7" s="4">
        <v>9345116329000</v>
      </c>
      <c r="HG7" s="4">
        <v>8752377209000</v>
      </c>
      <c r="HH7" s="4">
        <v>8336274821000</v>
      </c>
      <c r="HI7" s="4">
        <v>8371108114000</v>
      </c>
      <c r="HJ7" s="4">
        <v>7557990868000</v>
      </c>
      <c r="HK7" s="4">
        <v>6821103731000</v>
      </c>
      <c r="HL7" s="4">
        <v>6090336377000</v>
      </c>
      <c r="HM7" s="4">
        <v>5398052521000</v>
      </c>
      <c r="HN7" s="4">
        <v>4773093923000</v>
      </c>
      <c r="HO7" s="4">
        <v>4036994378000</v>
      </c>
      <c r="HP7" s="4">
        <v>3479135740000</v>
      </c>
      <c r="HQ7" s="4">
        <v>2386406965000</v>
      </c>
      <c r="HR7" s="5">
        <v>1745154154000</v>
      </c>
      <c r="HS7" s="4">
        <v>1608244402000</v>
      </c>
      <c r="HT7" s="4">
        <v>1277618814000</v>
      </c>
      <c r="HU7" s="4">
        <v>1039092976000</v>
      </c>
      <c r="HV7" s="4">
        <v>974375238000</v>
      </c>
      <c r="HW7" s="4">
        <v>853492730000</v>
      </c>
      <c r="HX7" s="4">
        <v>547997222000</v>
      </c>
      <c r="HY7" s="4">
        <v>425089202000</v>
      </c>
      <c r="HZ7" s="4"/>
      <c r="IA7" s="4"/>
      <c r="IB7" s="4"/>
      <c r="IC7" s="4"/>
      <c r="ID7" s="4"/>
      <c r="IE7" s="4"/>
      <c r="IF7" s="6" t="s">
        <v>613</v>
      </c>
      <c r="IG7" s="4"/>
      <c r="IH7" s="4"/>
      <c r="II7" s="4"/>
      <c r="IJ7" s="4"/>
      <c r="IK7" s="4">
        <v>25707068900000</v>
      </c>
      <c r="IL7" s="4">
        <v>17715928111000</v>
      </c>
      <c r="IM7" s="4">
        <v>21702637573000</v>
      </c>
      <c r="IN7" s="4">
        <v>23548144117000</v>
      </c>
      <c r="IO7" s="4">
        <v>18287935534000</v>
      </c>
      <c r="IP7" s="4">
        <v>15212590884000</v>
      </c>
      <c r="IQ7" s="4">
        <v>19764821141000</v>
      </c>
      <c r="IR7" s="4">
        <v>22468327501000</v>
      </c>
      <c r="IS7" s="4">
        <v>22337928480000</v>
      </c>
      <c r="IT7" s="4">
        <v>21673954049000</v>
      </c>
      <c r="IU7" s="4">
        <v>18805949694000</v>
      </c>
      <c r="IV7" s="4">
        <v>10320713414000</v>
      </c>
      <c r="IW7" s="5">
        <v>8959841972000</v>
      </c>
      <c r="IX7" s="4">
        <v>9476133189000</v>
      </c>
      <c r="IY7" s="4">
        <v>5899263405000</v>
      </c>
      <c r="IZ7" s="4">
        <v>3970323262000</v>
      </c>
      <c r="JA7" s="4">
        <v>2827822649000</v>
      </c>
      <c r="JB7" s="4">
        <v>2187493186000</v>
      </c>
      <c r="JC7" s="4">
        <v>1844698937000</v>
      </c>
      <c r="JD7" s="4">
        <v>1288511138000</v>
      </c>
      <c r="JE7" s="4"/>
      <c r="JF7" s="4"/>
      <c r="JG7" s="4"/>
      <c r="JH7" s="4"/>
      <c r="JI7" s="4"/>
      <c r="JJ7" s="4"/>
      <c r="JK7" s="6" t="s">
        <v>613</v>
      </c>
      <c r="JL7" s="4"/>
      <c r="JM7" s="4"/>
      <c r="JN7" s="4"/>
      <c r="JO7" s="4"/>
      <c r="JP7" s="4">
        <v>1454888603000</v>
      </c>
      <c r="JQ7" s="4">
        <v>1257900831000</v>
      </c>
      <c r="JR7" s="4">
        <v>1095300282000</v>
      </c>
      <c r="JS7" s="4">
        <v>936169549000</v>
      </c>
      <c r="JT7" s="4">
        <v>1136870801000</v>
      </c>
      <c r="JU7" s="4">
        <v>1175362030000</v>
      </c>
      <c r="JV7" s="4">
        <v>1349169542000</v>
      </c>
      <c r="JW7" s="4">
        <v>1063169682000</v>
      </c>
      <c r="JX7" s="4">
        <v>767582097000</v>
      </c>
      <c r="JY7" s="4">
        <v>830355771000</v>
      </c>
      <c r="JZ7" s="4">
        <v>725498352000</v>
      </c>
      <c r="KA7" s="4">
        <v>298542261000</v>
      </c>
      <c r="KB7" s="5">
        <v>539968467000</v>
      </c>
      <c r="KC7" s="4">
        <v>623359959000</v>
      </c>
      <c r="KD7" s="4">
        <v>397803463000</v>
      </c>
      <c r="KE7" s="4">
        <v>201408507000</v>
      </c>
      <c r="KF7" s="4">
        <v>192111587000</v>
      </c>
      <c r="KG7" s="4">
        <v>177866426000</v>
      </c>
      <c r="KH7" s="4">
        <v>88217812000</v>
      </c>
      <c r="KI7" s="4">
        <v>44556288000</v>
      </c>
      <c r="KJ7" s="4"/>
      <c r="KK7" s="4"/>
      <c r="KL7" s="4"/>
      <c r="KM7" s="4"/>
      <c r="KN7" s="4"/>
      <c r="KO7" s="4"/>
      <c r="KP7" s="6" t="s">
        <v>613</v>
      </c>
      <c r="KQ7" s="4"/>
      <c r="KR7" s="4"/>
      <c r="KS7" s="4"/>
      <c r="KT7" s="4"/>
      <c r="KU7" s="4">
        <v>1135001756000</v>
      </c>
      <c r="KV7" s="4">
        <v>961997313000</v>
      </c>
      <c r="KW7" s="4">
        <v>699495583000</v>
      </c>
      <c r="KX7" s="4">
        <v>663340794000</v>
      </c>
      <c r="KY7" s="4">
        <v>1001314446000</v>
      </c>
      <c r="KZ7" s="4">
        <v>1046852086000</v>
      </c>
      <c r="LA7" s="4">
        <v>1058741020000</v>
      </c>
      <c r="LB7" s="4">
        <v>790563128000</v>
      </c>
      <c r="LC7" s="4">
        <v>615626683000</v>
      </c>
      <c r="LD7" s="4">
        <v>618833343000</v>
      </c>
      <c r="LE7" s="4">
        <v>609633525000</v>
      </c>
      <c r="LF7" s="4">
        <v>254048867000</v>
      </c>
      <c r="LG7" s="5">
        <v>339896367000</v>
      </c>
      <c r="LH7" s="4">
        <v>270951683000</v>
      </c>
      <c r="LI7" s="4">
        <v>237194720000</v>
      </c>
      <c r="LJ7" s="4">
        <v>142796329000</v>
      </c>
      <c r="LK7" s="4">
        <v>139256934000</v>
      </c>
      <c r="LL7" s="4">
        <v>122025590000</v>
      </c>
      <c r="LM7" s="4">
        <v>104579233000</v>
      </c>
      <c r="LN7" s="4">
        <v>50459098000</v>
      </c>
      <c r="LO7" s="4"/>
      <c r="LP7" s="4"/>
      <c r="LQ7" s="4"/>
      <c r="LR7" s="4"/>
      <c r="LS7" s="4"/>
      <c r="LT7" s="4"/>
      <c r="LU7" s="6" t="s">
        <v>613</v>
      </c>
      <c r="LV7" s="4"/>
      <c r="LW7" s="4"/>
      <c r="LX7" s="4"/>
      <c r="LY7" s="4"/>
      <c r="LZ7" s="4">
        <v>1847520702000</v>
      </c>
      <c r="MA7" s="4">
        <v>1580305984000</v>
      </c>
      <c r="MB7" s="4">
        <v>1409459537000</v>
      </c>
      <c r="MC7" s="4">
        <v>1229131966000</v>
      </c>
      <c r="MD7" s="4">
        <v>1431629602000</v>
      </c>
      <c r="ME7" s="4">
        <v>1489917140000</v>
      </c>
      <c r="MF7" s="4">
        <v>1761508785000</v>
      </c>
      <c r="MK7" s="1">
        <v>1395063019000</v>
      </c>
      <c r="ML7" s="1">
        <v>1191716906000</v>
      </c>
      <c r="MM7" s="1">
        <v>865379704000</v>
      </c>
      <c r="MN7" s="1">
        <v>868080622000</v>
      </c>
      <c r="MO7" s="1">
        <v>1126408644000</v>
      </c>
      <c r="MP7" s="1">
        <v>1118546845000</v>
      </c>
      <c r="MQ7" s="1">
        <v>1291914896000</v>
      </c>
      <c r="MR7" s="4">
        <v>993343617000</v>
      </c>
      <c r="MS7" s="4">
        <v>733052865000</v>
      </c>
      <c r="MT7" s="4">
        <v>809682380000</v>
      </c>
      <c r="MU7" s="4">
        <v>749941149000</v>
      </c>
      <c r="MV7" s="4">
        <v>290188519000</v>
      </c>
      <c r="MW7" s="5">
        <v>468255573000</v>
      </c>
      <c r="MX7" s="4">
        <v>394535216000</v>
      </c>
      <c r="MY7" s="1">
        <v>342691422000</v>
      </c>
      <c r="MZ7" s="1">
        <v>189241928000</v>
      </c>
      <c r="NA7" s="1">
        <v>183200444000</v>
      </c>
      <c r="NB7" s="1">
        <v>166653197000</v>
      </c>
      <c r="NC7" s="1">
        <v>127696017000</v>
      </c>
      <c r="ND7" s="1">
        <v>60120365000</v>
      </c>
      <c r="NK7" s="6" t="s">
        <v>613</v>
      </c>
      <c r="NP7" s="35">
        <v>1135001756000</v>
      </c>
      <c r="NQ7" s="35">
        <v>961997313000</v>
      </c>
      <c r="NR7" s="35">
        <v>699495583000</v>
      </c>
      <c r="NS7" s="35">
        <v>663340794000</v>
      </c>
      <c r="NT7" s="35">
        <v>1001314446000</v>
      </c>
      <c r="NU7" s="35">
        <v>1046852086000</v>
      </c>
      <c r="NV7" s="35">
        <v>1058741020000</v>
      </c>
      <c r="NW7" s="47">
        <v>790563128000</v>
      </c>
      <c r="NX7" s="47">
        <v>615626683000</v>
      </c>
      <c r="NY7" s="47">
        <v>618833343000</v>
      </c>
      <c r="NZ7" s="47">
        <v>609633525000</v>
      </c>
      <c r="OA7" s="47">
        <v>239789186000</v>
      </c>
      <c r="OB7" s="48">
        <v>339896367000</v>
      </c>
      <c r="OC7" s="47">
        <v>270951683000</v>
      </c>
      <c r="OD7" s="35">
        <v>237194720000</v>
      </c>
      <c r="OE7" s="35">
        <v>142796329000</v>
      </c>
      <c r="OF7" s="35">
        <v>139256934000</v>
      </c>
      <c r="OG7" s="35">
        <v>122025590000</v>
      </c>
      <c r="OH7" s="35">
        <v>104579233000</v>
      </c>
      <c r="OI7" s="35">
        <v>50459098000</v>
      </c>
      <c r="OP7" s="6" t="s">
        <v>613</v>
      </c>
      <c r="OQ7" s="4">
        <v>1356831286000</v>
      </c>
      <c r="OR7" s="4">
        <v>1073010814000</v>
      </c>
      <c r="OS7" s="4">
        <v>1081915631000</v>
      </c>
      <c r="OT7" s="4">
        <v>877314987000</v>
      </c>
      <c r="OU7" s="4">
        <v>461150887000</v>
      </c>
      <c r="OV7" s="5">
        <v>707451314000</v>
      </c>
      <c r="OW7" s="4">
        <v>762209275000</v>
      </c>
      <c r="OX7" s="4">
        <v>520015364000</v>
      </c>
      <c r="OY7" s="4">
        <v>330403625000</v>
      </c>
      <c r="OZ7" s="4">
        <v>290179738000</v>
      </c>
      <c r="PA7" s="4">
        <v>263442872000</v>
      </c>
      <c r="PB7" s="4">
        <v>162729170000</v>
      </c>
      <c r="PC7" s="4">
        <v>57434592000</v>
      </c>
      <c r="PD7" s="4"/>
      <c r="PE7" s="4"/>
      <c r="PF7" s="4"/>
      <c r="PG7" s="4"/>
      <c r="PH7" s="4"/>
      <c r="PI7" s="4"/>
      <c r="PJ7" s="6" t="s">
        <v>613</v>
      </c>
      <c r="PK7" s="4"/>
      <c r="PL7" s="4"/>
      <c r="PM7" s="4"/>
      <c r="PN7" s="4"/>
      <c r="PO7" s="4">
        <v>-39365785000</v>
      </c>
      <c r="PP7" s="4">
        <v>-61662875000</v>
      </c>
      <c r="PQ7" s="4">
        <v>-149172239000</v>
      </c>
      <c r="PR7" s="4">
        <v>-87813083000</v>
      </c>
      <c r="PS7" s="4">
        <v>-89278801000</v>
      </c>
      <c r="PT7" s="4">
        <v>-72731773000</v>
      </c>
      <c r="PU7" s="4">
        <v>-122133189000</v>
      </c>
      <c r="PV7" s="4">
        <v>-139832962000</v>
      </c>
      <c r="PW7" s="4">
        <v>-217553140000</v>
      </c>
      <c r="PX7" s="4">
        <v>-53741577000</v>
      </c>
      <c r="PY7" s="4">
        <v>-37214502000</v>
      </c>
      <c r="PZ7" s="4">
        <v>-100967325000</v>
      </c>
      <c r="QA7" s="5">
        <v>-119592188000</v>
      </c>
      <c r="QB7" s="4">
        <v>-104061501000</v>
      </c>
      <c r="QC7" s="4">
        <v>-53298149000</v>
      </c>
      <c r="QD7" s="4">
        <v>-31486768000</v>
      </c>
      <c r="QE7" s="4">
        <v>-22322247000</v>
      </c>
      <c r="QF7" s="4">
        <v>-25820058000</v>
      </c>
      <c r="QG7" s="4">
        <v>-10107717000</v>
      </c>
      <c r="QH7" s="4">
        <v>-5502640000</v>
      </c>
      <c r="QI7" s="4"/>
      <c r="QJ7" s="4"/>
      <c r="QK7" s="4"/>
      <c r="QL7" s="4"/>
      <c r="QM7" s="4"/>
      <c r="QN7" s="4"/>
      <c r="QO7" s="6" t="s">
        <v>613</v>
      </c>
      <c r="QP7" s="4"/>
      <c r="QQ7" s="4"/>
      <c r="QR7" s="4"/>
      <c r="QS7" s="4"/>
      <c r="QT7" s="4">
        <v>2944557443000</v>
      </c>
      <c r="QU7" s="4">
        <v>1066972977000</v>
      </c>
      <c r="QV7" s="4">
        <v>687979553000</v>
      </c>
      <c r="QW7" s="4">
        <v>-448864030000</v>
      </c>
      <c r="QX7" s="4">
        <v>682224585000</v>
      </c>
      <c r="QY7" s="4">
        <v>651623298000</v>
      </c>
      <c r="QZ7" s="4">
        <v>981427047000</v>
      </c>
      <c r="RA7" s="4">
        <v>2129380682000</v>
      </c>
      <c r="RB7" s="4">
        <v>-1925193424000</v>
      </c>
      <c r="RC7" s="4">
        <v>-570304980000</v>
      </c>
      <c r="RD7" s="4">
        <v>932416942000</v>
      </c>
      <c r="RE7" s="4">
        <v>427918661000</v>
      </c>
      <c r="RF7" s="5">
        <v>671152317000</v>
      </c>
      <c r="RG7" s="4">
        <v>117370189000</v>
      </c>
      <c r="RH7" s="4">
        <v>219115256000</v>
      </c>
      <c r="RI7" s="4">
        <v>238964798000</v>
      </c>
      <c r="RJ7" s="4">
        <v>60049520000</v>
      </c>
      <c r="RK7" s="4">
        <v>235861717000</v>
      </c>
      <c r="RL7" s="4">
        <v>81951578000</v>
      </c>
      <c r="RM7" s="4">
        <v>74963581000</v>
      </c>
      <c r="RN7" s="4"/>
      <c r="RO7" s="4"/>
      <c r="RP7" s="4"/>
      <c r="RQ7" s="4"/>
      <c r="RR7" s="4"/>
      <c r="RS7" s="4"/>
      <c r="RT7" s="6" t="s">
        <v>613</v>
      </c>
      <c r="RU7" s="4"/>
      <c r="RV7" s="4"/>
      <c r="RW7" s="4"/>
      <c r="RX7" s="4"/>
      <c r="RY7" s="4">
        <v>-208357987000</v>
      </c>
      <c r="RZ7" s="4">
        <v>-139352627000</v>
      </c>
      <c r="SA7" s="4">
        <v>-779297473000</v>
      </c>
      <c r="SB7" s="4">
        <v>385813753000</v>
      </c>
      <c r="SC7" s="4">
        <v>833453209000</v>
      </c>
      <c r="SD7" s="4">
        <v>-689045630000</v>
      </c>
      <c r="SE7" s="4">
        <v>-280211522000</v>
      </c>
      <c r="SF7" s="4">
        <v>-777007604000</v>
      </c>
      <c r="SG7" s="4">
        <v>-897828941000</v>
      </c>
      <c r="SH7" s="4">
        <v>-802271454000</v>
      </c>
      <c r="SI7" s="4">
        <v>1676265646000</v>
      </c>
      <c r="SJ7" s="4">
        <v>-498891285000</v>
      </c>
      <c r="SK7" s="5">
        <v>-1036457783000</v>
      </c>
      <c r="SL7" s="4">
        <v>-863194728000</v>
      </c>
      <c r="SM7" s="4">
        <v>-552723733000</v>
      </c>
      <c r="SN7" s="4">
        <v>-237673505000</v>
      </c>
      <c r="SO7" s="4">
        <v>-197240614000</v>
      </c>
      <c r="SP7" s="4">
        <v>-358455923000</v>
      </c>
      <c r="SQ7" s="4">
        <v>-32203158000</v>
      </c>
      <c r="SR7" s="4">
        <v>-49993205000</v>
      </c>
      <c r="SS7" s="4"/>
      <c r="ST7" s="4"/>
      <c r="SU7" s="4"/>
      <c r="SV7" s="4"/>
      <c r="SW7" s="4"/>
      <c r="SX7" s="4"/>
      <c r="SY7" s="6" t="s">
        <v>613</v>
      </c>
      <c r="SZ7" s="4"/>
      <c r="TA7" s="4"/>
      <c r="TB7" s="4"/>
      <c r="TC7" s="4"/>
      <c r="TD7" s="4">
        <v>-1683257211000</v>
      </c>
      <c r="TE7" s="4">
        <v>-1239093498000</v>
      </c>
      <c r="TF7" s="4">
        <v>-128832144000</v>
      </c>
      <c r="TG7" s="4">
        <v>350753571000</v>
      </c>
      <c r="TH7" s="4">
        <v>-1111421217000</v>
      </c>
      <c r="TI7" s="4">
        <v>80673777000</v>
      </c>
      <c r="TJ7" s="4">
        <v>-156578818000</v>
      </c>
      <c r="TK7" s="4">
        <v>-1192792288000</v>
      </c>
      <c r="TL7" s="4">
        <v>1652220231000</v>
      </c>
      <c r="TM7" s="4">
        <v>1882427174000</v>
      </c>
      <c r="TN7" s="4">
        <v>-1879048835000</v>
      </c>
      <c r="TO7" s="4">
        <v>451573671000</v>
      </c>
      <c r="TP7" s="5">
        <v>415128864000</v>
      </c>
      <c r="TQ7" s="4">
        <v>807665655000</v>
      </c>
      <c r="TR7" s="35">
        <v>424622202000</v>
      </c>
      <c r="TS7" s="35">
        <v>48606390000</v>
      </c>
      <c r="TT7" s="35">
        <v>17592697000</v>
      </c>
      <c r="TU7" s="35">
        <v>144385747000</v>
      </c>
      <c r="TV7" s="35">
        <v>-42989783000</v>
      </c>
      <c r="TW7" s="35">
        <v>-41559136000</v>
      </c>
      <c r="UD7" s="6" t="s">
        <v>613</v>
      </c>
      <c r="UI7" s="37">
        <v>0.16965157639344899</v>
      </c>
      <c r="UJ7" s="37">
        <v>0.28321998640822699</v>
      </c>
      <c r="UK7" s="37">
        <v>0.238084297859323</v>
      </c>
      <c r="UL7" s="37">
        <v>0.239539007663125</v>
      </c>
      <c r="UM7" s="37">
        <v>0.11052895888839201</v>
      </c>
      <c r="UN7" s="37">
        <v>0.133438856513238</v>
      </c>
      <c r="UO7" s="37">
        <v>0.19969567346032602</v>
      </c>
      <c r="UP7" s="9"/>
      <c r="UQ7" s="9"/>
      <c r="UR7" s="9"/>
      <c r="US7" s="9"/>
      <c r="UT7" s="9"/>
      <c r="UU7" s="10"/>
      <c r="UV7" s="9"/>
      <c r="UW7" s="6" t="s">
        <v>613</v>
      </c>
      <c r="VB7" s="9">
        <v>2.1173847225459598E-2</v>
      </c>
      <c r="VC7" s="9">
        <v>1.9160122852749199E-2</v>
      </c>
      <c r="VD7" s="9">
        <v>2.5191939219721703E-2</v>
      </c>
      <c r="VE7" s="9">
        <v>3.72451201066945E-2</v>
      </c>
      <c r="VF7" s="9">
        <v>6.9548830533572095E-2</v>
      </c>
      <c r="VG7" s="9">
        <v>2.96732265761908E-2</v>
      </c>
      <c r="VH7" s="9">
        <v>2.9513568250977798E-2</v>
      </c>
      <c r="VI7" s="9"/>
      <c r="VJ7" s="9"/>
      <c r="VK7" s="9"/>
      <c r="VL7" s="9"/>
      <c r="VM7" s="9"/>
      <c r="VN7" s="10"/>
      <c r="VO7" s="9"/>
      <c r="VP7" s="6" t="s">
        <v>613</v>
      </c>
      <c r="VU7" s="9">
        <v>0.83034842360655103</v>
      </c>
      <c r="VV7" s="9">
        <v>0.71678001359177301</v>
      </c>
      <c r="VW7" s="9">
        <v>0.76191570214067694</v>
      </c>
      <c r="VX7" s="9">
        <v>0.76046099233687503</v>
      </c>
      <c r="VY7" s="9">
        <v>0.88947104111160802</v>
      </c>
      <c r="VZ7" s="9">
        <v>0.86656114348676194</v>
      </c>
      <c r="WA7" s="9">
        <v>0.80030432653967398</v>
      </c>
      <c r="WG7" s="53"/>
      <c r="WI7" s="54" t="s">
        <v>613</v>
      </c>
      <c r="WN7" s="9">
        <v>0.17825096264948201</v>
      </c>
      <c r="WO7" s="9">
        <v>0.14625334999474998</v>
      </c>
      <c r="WP7" s="9">
        <v>0.10596354484710799</v>
      </c>
      <c r="WQ7" s="9">
        <v>7.7822388722470007E-2</v>
      </c>
      <c r="WR7" s="9">
        <v>9.3933320667169196E-2</v>
      </c>
      <c r="WS7" s="9">
        <v>0.11563215309675201</v>
      </c>
      <c r="WT7" s="9">
        <v>0.16006097368598599</v>
      </c>
      <c r="WU7" s="9"/>
      <c r="WV7" s="9"/>
      <c r="WW7" s="9"/>
      <c r="WX7" s="9"/>
      <c r="WY7" s="9"/>
      <c r="WZ7" s="10"/>
      <c r="XA7" s="9"/>
      <c r="XB7" s="6" t="s">
        <v>613</v>
      </c>
      <c r="XG7" s="9">
        <v>0.19224775107624001</v>
      </c>
      <c r="XH7" s="9">
        <v>0.18152130881615999</v>
      </c>
      <c r="XI7" s="9">
        <v>0.19610920000000001</v>
      </c>
      <c r="XJ7" s="9">
        <v>0.16018789999999999</v>
      </c>
      <c r="XK7" s="9">
        <v>0.19610920000000001</v>
      </c>
      <c r="XL7" s="9">
        <v>0.19610920000000001</v>
      </c>
      <c r="XM7" s="9">
        <v>0.18709150000000002</v>
      </c>
      <c r="XN7" s="9"/>
      <c r="XO7" s="9"/>
      <c r="XP7" s="9"/>
      <c r="XQ7" s="9"/>
      <c r="XR7" s="9"/>
      <c r="XS7" s="10"/>
      <c r="XT7" s="9"/>
      <c r="XU7" s="6" t="s">
        <v>613</v>
      </c>
      <c r="XV7" s="59">
        <f t="shared" si="153"/>
        <v>139699029095.59644</v>
      </c>
      <c r="XW7" s="59">
        <f t="shared" si="1"/>
        <v>103200014117.05865</v>
      </c>
      <c r="XX7" s="59">
        <f t="shared" si="1"/>
        <v>53353485734.70005</v>
      </c>
      <c r="XY7" s="59">
        <f t="shared" si="1"/>
        <v>44567531297.166901</v>
      </c>
      <c r="XZ7" s="59">
        <f t="shared" si="1"/>
        <v>83938465366.57782</v>
      </c>
      <c r="YA7" s="59">
        <f t="shared" si="1"/>
        <v>131895539227.7798</v>
      </c>
      <c r="YB7" s="59">
        <f t="shared" si="1"/>
        <v>102247818277.8485</v>
      </c>
      <c r="YC7" s="6" t="s">
        <v>613</v>
      </c>
      <c r="YD7" s="4"/>
      <c r="YE7" s="4"/>
      <c r="YF7" s="4"/>
      <c r="YG7" s="4"/>
      <c r="YH7" s="4">
        <v>2944557443000</v>
      </c>
      <c r="YI7" s="4">
        <v>1066972977000</v>
      </c>
      <c r="YJ7" s="4">
        <v>687979553000</v>
      </c>
      <c r="YK7" s="4">
        <v>-448864030000</v>
      </c>
      <c r="YL7" s="4">
        <v>682224585000</v>
      </c>
      <c r="YM7" s="4">
        <v>651623298000</v>
      </c>
      <c r="YN7" s="4">
        <v>981427047000</v>
      </c>
      <c r="YO7" s="4">
        <v>2129380682000</v>
      </c>
      <c r="YP7" s="4">
        <v>-1925193424000</v>
      </c>
      <c r="YQ7" s="4">
        <v>-570304980000</v>
      </c>
      <c r="YR7" s="4">
        <v>932416942000</v>
      </c>
      <c r="YS7" s="4">
        <v>427918661000</v>
      </c>
      <c r="YT7" s="5">
        <v>671152317000</v>
      </c>
      <c r="YU7" s="4">
        <v>117370189000</v>
      </c>
      <c r="YV7" s="4">
        <v>219115256000</v>
      </c>
      <c r="YW7" s="4">
        <v>238964798000</v>
      </c>
      <c r="YX7" s="4">
        <v>60049520000</v>
      </c>
      <c r="YY7" s="4">
        <v>235861717000</v>
      </c>
      <c r="YZ7" s="4">
        <v>81951578000</v>
      </c>
      <c r="ZA7" s="4">
        <v>74963581000</v>
      </c>
      <c r="ZB7" s="4"/>
      <c r="ZC7" s="4"/>
      <c r="ZD7" s="4"/>
      <c r="ZE7" s="4"/>
      <c r="ZF7" s="4"/>
      <c r="ZG7" s="4"/>
      <c r="ZH7" s="6" t="s">
        <v>613</v>
      </c>
      <c r="ZI7" s="4"/>
      <c r="ZJ7" s="4"/>
      <c r="ZK7" s="4"/>
      <c r="ZL7" s="4"/>
      <c r="ZM7" s="4">
        <v>-208357987000</v>
      </c>
      <c r="ZN7" s="4">
        <v>-139352627000</v>
      </c>
      <c r="ZO7" s="4">
        <v>-779297473000</v>
      </c>
      <c r="ZP7" s="4">
        <v>385813753000</v>
      </c>
      <c r="ZQ7" s="4">
        <v>833453209000</v>
      </c>
      <c r="ZR7" s="4">
        <v>-689045630000</v>
      </c>
      <c r="ZS7" s="4">
        <v>-280211522000</v>
      </c>
      <c r="ZT7" s="4">
        <v>-777007604000</v>
      </c>
      <c r="ZU7" s="4">
        <v>-897828941000</v>
      </c>
      <c r="ZV7" s="4">
        <v>-802271454000</v>
      </c>
      <c r="ZW7" s="4">
        <v>1676265646000</v>
      </c>
      <c r="ZX7" s="4">
        <v>-498891285000</v>
      </c>
      <c r="ZY7" s="5">
        <v>-1036457783000</v>
      </c>
      <c r="ZZ7" s="4">
        <v>-863194728000</v>
      </c>
      <c r="AAA7" s="4">
        <v>-552723733000</v>
      </c>
      <c r="AAB7" s="4">
        <v>-237673505000</v>
      </c>
      <c r="AAC7" s="4">
        <v>-197240614000</v>
      </c>
      <c r="AAD7" s="4">
        <v>-358455923000</v>
      </c>
      <c r="AAE7" s="4">
        <v>-32203158000</v>
      </c>
      <c r="AAF7" s="4">
        <v>-49993205000</v>
      </c>
      <c r="AAG7" s="4"/>
      <c r="AAH7" s="4"/>
      <c r="AAI7" s="4"/>
      <c r="AAJ7" s="4"/>
      <c r="AAK7" s="4"/>
      <c r="AAL7" s="4"/>
      <c r="AAM7" s="6" t="s">
        <v>613</v>
      </c>
      <c r="AAN7" s="4"/>
      <c r="AAO7" s="4"/>
      <c r="AAP7" s="4"/>
      <c r="AAQ7" s="4"/>
      <c r="AAR7" s="4">
        <v>-1683257211000</v>
      </c>
      <c r="AAS7" s="4">
        <v>-1239093498000</v>
      </c>
      <c r="AAT7" s="4">
        <v>-128832144000</v>
      </c>
      <c r="AAU7" s="4">
        <v>350753571000</v>
      </c>
      <c r="AAV7" s="4">
        <v>-1111421217000</v>
      </c>
      <c r="AAW7" s="4">
        <v>80673777000</v>
      </c>
      <c r="AAX7" s="4">
        <v>-156578818000</v>
      </c>
      <c r="AAY7" s="4">
        <v>-1192792288000</v>
      </c>
      <c r="AAZ7" s="4">
        <v>1652220231000</v>
      </c>
      <c r="ABA7" s="4">
        <v>1882427174000</v>
      </c>
      <c r="ABB7" s="4">
        <v>-1879048835000</v>
      </c>
      <c r="ABC7" s="4">
        <v>451573671000</v>
      </c>
      <c r="ABD7" s="5">
        <v>415128864000</v>
      </c>
      <c r="ABE7" s="4">
        <v>807665655000</v>
      </c>
      <c r="ABF7" s="35">
        <v>424622202000</v>
      </c>
      <c r="ABG7" s="35">
        <v>48606390000</v>
      </c>
      <c r="ABH7" s="35">
        <v>17592697000</v>
      </c>
      <c r="ABI7" s="35">
        <v>144385747000</v>
      </c>
      <c r="ABJ7" s="35">
        <v>-42989783000</v>
      </c>
      <c r="ABK7" s="35">
        <v>-41559136000</v>
      </c>
      <c r="ABR7" s="6" t="s">
        <v>613</v>
      </c>
      <c r="ABW7" s="37">
        <v>0.16965157639344899</v>
      </c>
      <c r="ABX7" s="37">
        <v>0.28321998640822699</v>
      </c>
      <c r="ABY7" s="37">
        <v>0.238084297859323</v>
      </c>
      <c r="ABZ7" s="37">
        <v>0.239539007663125</v>
      </c>
      <c r="ACA7" s="37">
        <v>0.11052895888839201</v>
      </c>
      <c r="ACB7" s="37">
        <v>0.133438856513238</v>
      </c>
      <c r="ACC7" s="37">
        <v>0.19969567346032602</v>
      </c>
      <c r="ACD7" s="9"/>
      <c r="ACE7" s="9"/>
      <c r="ACF7" s="9"/>
      <c r="ACG7" s="9"/>
      <c r="ACH7" s="9"/>
      <c r="ACI7" s="10"/>
      <c r="ACJ7" s="9"/>
      <c r="ACK7" s="6" t="s">
        <v>613</v>
      </c>
      <c r="ACP7" s="9">
        <v>2.1173847225459598E-2</v>
      </c>
      <c r="ACQ7" s="9">
        <v>1.9160122852749199E-2</v>
      </c>
      <c r="ACR7" s="9">
        <v>2.5191939219721703E-2</v>
      </c>
      <c r="ACS7" s="9">
        <v>3.72451201066945E-2</v>
      </c>
      <c r="ACT7" s="9">
        <v>6.9548830533572095E-2</v>
      </c>
      <c r="ACU7" s="9">
        <v>2.96732265761908E-2</v>
      </c>
      <c r="ACV7" s="9">
        <v>2.9513568250977798E-2</v>
      </c>
      <c r="ACW7" s="9"/>
      <c r="ACX7" s="9"/>
      <c r="ACY7" s="9"/>
      <c r="ACZ7" s="9"/>
      <c r="ADA7" s="9"/>
      <c r="ADB7" s="10"/>
      <c r="ADC7" s="9"/>
      <c r="ADD7" s="6" t="s">
        <v>613</v>
      </c>
      <c r="ADI7" s="9">
        <v>0.83034842360655103</v>
      </c>
      <c r="ADJ7" s="9">
        <v>0.71678001359177301</v>
      </c>
      <c r="ADK7" s="9">
        <v>0.76191570214067694</v>
      </c>
      <c r="ADL7" s="9">
        <v>0.76046099233687503</v>
      </c>
      <c r="ADM7" s="9">
        <v>0.88947104111160802</v>
      </c>
      <c r="ADN7" s="9">
        <v>0.86656114348676194</v>
      </c>
      <c r="ADO7" s="9">
        <v>0.80030432653967398</v>
      </c>
      <c r="ADU7" s="53"/>
      <c r="ADW7" s="54" t="s">
        <v>613</v>
      </c>
      <c r="AEB7" s="9">
        <v>0.17825096264948201</v>
      </c>
      <c r="AEC7" s="9">
        <v>0.14625334999474998</v>
      </c>
      <c r="AED7" s="9">
        <v>0.10596354484710799</v>
      </c>
      <c r="AEE7" s="9">
        <v>7.7822388722470007E-2</v>
      </c>
      <c r="AEF7" s="9">
        <v>9.3933320667169196E-2</v>
      </c>
      <c r="AEG7" s="9">
        <v>0.11563215309675201</v>
      </c>
      <c r="AEH7" s="9">
        <v>0.16006097368598599</v>
      </c>
      <c r="AEI7" s="9"/>
      <c r="AEJ7" s="9"/>
      <c r="AEK7" s="9"/>
      <c r="AEL7" s="9"/>
      <c r="AEM7" s="9"/>
      <c r="AEN7" s="10"/>
      <c r="AEO7" s="9"/>
      <c r="AEP7" s="6" t="s">
        <v>613</v>
      </c>
      <c r="AEU7" s="9">
        <v>0.19224775107624001</v>
      </c>
      <c r="AEV7" s="9">
        <v>0.18152130881615999</v>
      </c>
      <c r="AEW7" s="9">
        <v>0.19610920000000001</v>
      </c>
      <c r="AEX7" s="9">
        <v>0.16018789999999999</v>
      </c>
      <c r="AEY7" s="9">
        <v>0.19610920000000001</v>
      </c>
      <c r="AEZ7" s="9">
        <v>0.19610920000000001</v>
      </c>
      <c r="AFA7" s="9">
        <v>0.18709150000000002</v>
      </c>
      <c r="AFB7" s="9"/>
      <c r="AFC7" s="9"/>
      <c r="AFD7" s="9"/>
      <c r="AFE7" s="9"/>
      <c r="AFF7" s="9"/>
      <c r="AFG7" s="10"/>
      <c r="AFH7" s="9"/>
      <c r="AFI7" s="6" t="s">
        <v>613</v>
      </c>
      <c r="AFJ7" s="7">
        <f t="shared" si="2"/>
        <v>5.3445616179439485E-2</v>
      </c>
      <c r="AFK7" s="7">
        <f t="shared" si="3"/>
        <v>4.2070712430848478E-2</v>
      </c>
      <c r="AFL7" s="7">
        <f t="shared" si="4"/>
        <v>5.2499005775385334E-2</v>
      </c>
      <c r="AFM7" s="7">
        <f t="shared" si="5"/>
        <v>7.2421412130296167E-2</v>
      </c>
      <c r="AFN7" s="7">
        <f t="shared" si="6"/>
        <v>3.2658871590405959E-2</v>
      </c>
      <c r="AFO7" s="8">
        <f t="shared" si="7"/>
        <v>5.4675592110815706E-2</v>
      </c>
      <c r="AFP7" s="7">
        <f t="shared" si="8"/>
        <v>5.5581531779961398E-2</v>
      </c>
      <c r="AFQ7" s="6" t="s">
        <v>613</v>
      </c>
      <c r="AFR7" s="7">
        <f t="shared" si="9"/>
        <v>0.14645339683607722</v>
      </c>
      <c r="AFS7" s="7">
        <f t="shared" si="10"/>
        <v>0.12897853948222004</v>
      </c>
      <c r="AFT7" s="7">
        <f t="shared" si="11"/>
        <v>0.15329061302943434</v>
      </c>
      <c r="AFU7" s="7">
        <f t="shared" si="12"/>
        <v>0.17522556478351142</v>
      </c>
      <c r="AFV7" s="7">
        <f t="shared" si="13"/>
        <v>0.10645663993023084</v>
      </c>
      <c r="AFW7" s="8">
        <f t="shared" si="14"/>
        <v>0.19476581264809001</v>
      </c>
      <c r="AFX7" s="7">
        <f t="shared" si="15"/>
        <v>0.16847668343384042</v>
      </c>
      <c r="AFY7" s="6" t="s">
        <v>613</v>
      </c>
      <c r="AFZ7" s="1">
        <f t="shared" si="16"/>
        <v>9524476794000</v>
      </c>
      <c r="AGA7" s="1">
        <f t="shared" si="17"/>
        <v>9918943094000</v>
      </c>
      <c r="AGB7" s="1">
        <f t="shared" si="18"/>
        <v>7069775351000</v>
      </c>
      <c r="AGC7" s="1">
        <f t="shared" si="19"/>
        <v>4503719077000</v>
      </c>
      <c r="AGD7" s="1">
        <f t="shared" si="20"/>
        <v>4007618789000</v>
      </c>
      <c r="AGE7" s="2">
        <f t="shared" si="21"/>
        <v>3980618199000</v>
      </c>
      <c r="AGF7" s="1">
        <f t="shared" si="22"/>
        <v>3663330992000</v>
      </c>
      <c r="AGG7" s="6" t="s">
        <v>613</v>
      </c>
      <c r="AGH7" s="7">
        <f t="shared" si="23"/>
        <v>0.11162499578661896</v>
      </c>
      <c r="AGI7" s="7">
        <f t="shared" si="24"/>
        <v>7.7385472396178268E-2</v>
      </c>
      <c r="AGJ7" s="7">
        <f t="shared" si="25"/>
        <v>0.11745150726501494</v>
      </c>
      <c r="AGK7" s="7">
        <f t="shared" si="26"/>
        <v>0.16108872236393265</v>
      </c>
      <c r="AGL7" s="7">
        <f t="shared" si="27"/>
        <v>7.4493677347613613E-2</v>
      </c>
      <c r="AGM7" s="8">
        <f t="shared" si="28"/>
        <v>0.13564939916509686</v>
      </c>
      <c r="AGN7" s="7">
        <f t="shared" si="29"/>
        <v>0.17016206298619932</v>
      </c>
      <c r="AGO7" s="6" t="s">
        <v>613</v>
      </c>
      <c r="AGP7" s="7">
        <f t="shared" si="30"/>
        <v>3.5185668713650996E-2</v>
      </c>
      <c r="AGQ7" s="7">
        <f t="shared" si="31"/>
        <v>2.7559703378547122E-2</v>
      </c>
      <c r="AGR7" s="7">
        <f t="shared" si="32"/>
        <v>2.8551935728983974E-2</v>
      </c>
      <c r="AGS7" s="7">
        <f t="shared" si="33"/>
        <v>3.2417056033841374E-2</v>
      </c>
      <c r="AGT7" s="7">
        <f t="shared" si="34"/>
        <v>2.461543662818734E-2</v>
      </c>
      <c r="AGU7" s="8">
        <f t="shared" si="35"/>
        <v>3.7935531459393469E-2</v>
      </c>
      <c r="AGV7" s="7">
        <f t="shared" si="36"/>
        <v>2.8593064026846277E-2</v>
      </c>
      <c r="AGW7" s="6" t="s">
        <v>613</v>
      </c>
      <c r="AGX7" s="7">
        <f t="shared" si="37"/>
        <v>6.0388619755503005E-2</v>
      </c>
      <c r="AGY7" s="7">
        <f t="shared" si="38"/>
        <v>4.8035376913338562E-2</v>
      </c>
      <c r="AGZ7" s="7">
        <f t="shared" si="39"/>
        <v>4.9917778203000196E-2</v>
      </c>
      <c r="AHA7" s="7">
        <f t="shared" si="40"/>
        <v>4.6650927035070476E-2</v>
      </c>
      <c r="AHB7" s="7">
        <f t="shared" si="41"/>
        <v>4.4682074630078478E-2</v>
      </c>
      <c r="AHC7" s="8">
        <f t="shared" si="42"/>
        <v>7.8958012452766957E-2</v>
      </c>
      <c r="AHD7" s="7">
        <f t="shared" si="43"/>
        <v>8.0434630856052222E-2</v>
      </c>
      <c r="AHE7" s="6" t="s">
        <v>613</v>
      </c>
      <c r="AHF7" s="15">
        <f t="shared" si="44"/>
        <v>5.2141502772012993</v>
      </c>
      <c r="AHG7" s="15">
        <f t="shared" si="45"/>
        <v>5.2370863311685785</v>
      </c>
      <c r="AHH7" s="15">
        <f t="shared" si="46"/>
        <v>6.8455195425620214</v>
      </c>
      <c r="AHI7" s="15">
        <f t="shared" si="47"/>
        <v>8.7670197739163509</v>
      </c>
      <c r="AHJ7" s="15">
        <f t="shared" si="48"/>
        <v>7.613339760170807</v>
      </c>
      <c r="AHK7" s="16">
        <f t="shared" si="49"/>
        <v>6.8978220933573757</v>
      </c>
      <c r="AHL7" s="15">
        <f t="shared" si="50"/>
        <v>10.510260191731536</v>
      </c>
      <c r="AHM7" s="6" t="s">
        <v>613</v>
      </c>
      <c r="AHN7" s="12">
        <f t="shared" si="51"/>
        <v>70.001818243703198</v>
      </c>
      <c r="AHO7" s="12">
        <f t="shared" si="52"/>
        <v>69.695242147852014</v>
      </c>
      <c r="AHP7" s="12">
        <f t="shared" si="53"/>
        <v>53.31954685551802</v>
      </c>
      <c r="AHQ7" s="12">
        <f t="shared" si="54"/>
        <v>41.633304065989279</v>
      </c>
      <c r="AHR7" s="12">
        <f t="shared" si="55"/>
        <v>47.942166184346299</v>
      </c>
      <c r="AHS7" s="13">
        <f t="shared" si="56"/>
        <v>52.915252823278259</v>
      </c>
      <c r="AHT7" s="12">
        <f t="shared" si="57"/>
        <v>34.72796993999701</v>
      </c>
      <c r="AHU7" s="6" t="s">
        <v>613</v>
      </c>
      <c r="AHV7" s="15">
        <f t="shared" si="58"/>
        <v>1.5189597962281776</v>
      </c>
      <c r="AHW7" s="15">
        <f t="shared" si="59"/>
        <v>1.5265299431196686</v>
      </c>
      <c r="AHX7" s="15">
        <f t="shared" si="60"/>
        <v>1.8387196676858559</v>
      </c>
      <c r="AHY7" s="15">
        <f t="shared" si="61"/>
        <v>2.2340527176401448</v>
      </c>
      <c r="AHZ7" s="15">
        <f t="shared" si="62"/>
        <v>1.3267638548815346</v>
      </c>
      <c r="AIA7" s="16">
        <f t="shared" si="63"/>
        <v>1.4412765554462035</v>
      </c>
      <c r="AIB7" s="15">
        <f t="shared" si="64"/>
        <v>1.9438816255500078</v>
      </c>
      <c r="AIC7" s="6" t="s">
        <v>613</v>
      </c>
      <c r="AID7" s="4">
        <f t="shared" si="65"/>
        <v>535988842000</v>
      </c>
      <c r="AIE7" s="4">
        <f t="shared" si="66"/>
        <v>1130022725000</v>
      </c>
      <c r="AIF7" s="4">
        <f t="shared" si="67"/>
        <v>2272215571000</v>
      </c>
      <c r="AIG7" s="4">
        <f t="shared" si="68"/>
        <v>1366927146000</v>
      </c>
      <c r="AIH7" s="4">
        <f t="shared" si="69"/>
        <v>837356766000</v>
      </c>
      <c r="AII7" s="14">
        <f t="shared" si="70"/>
        <v>-116168167000</v>
      </c>
      <c r="AIJ7" s="4">
        <f t="shared" si="71"/>
        <v>23408270000</v>
      </c>
      <c r="AIK7" s="6" t="s">
        <v>613</v>
      </c>
      <c r="AIL7" s="15">
        <f t="shared" si="72"/>
        <v>41.919394099998819</v>
      </c>
      <c r="AIM7" s="15">
        <f t="shared" si="73"/>
        <v>19.767680760579395</v>
      </c>
      <c r="AIN7" s="15">
        <f t="shared" si="74"/>
        <v>9.5386874052013084</v>
      </c>
      <c r="AIO7" s="15">
        <f t="shared" si="75"/>
        <v>13.757828827257777</v>
      </c>
      <c r="AIP7" s="15">
        <f t="shared" si="76"/>
        <v>12.325347848207391</v>
      </c>
      <c r="AIQ7" s="16">
        <f t="shared" si="77"/>
        <v>-77.128203047225497</v>
      </c>
      <c r="AIR7" s="15">
        <f t="shared" si="78"/>
        <v>404.81988583521979</v>
      </c>
      <c r="AIS7" s="6" t="s">
        <v>613</v>
      </c>
      <c r="AIT7" s="15">
        <f t="shared" si="79"/>
        <v>1.0866769035956545</v>
      </c>
      <c r="AIU7" s="15">
        <f t="shared" si="80"/>
        <v>1.1713897588683071</v>
      </c>
      <c r="AIV7" s="15">
        <f t="shared" si="81"/>
        <v>1.4418601870668963</v>
      </c>
      <c r="AIW7" s="15">
        <f t="shared" si="82"/>
        <v>1.3541251000593708</v>
      </c>
      <c r="AIX7" s="15">
        <f t="shared" si="83"/>
        <v>1.2088512322120391</v>
      </c>
      <c r="AIY7" s="16">
        <f t="shared" si="84"/>
        <v>0.95866319707175507</v>
      </c>
      <c r="AIZ7" s="15">
        <f t="shared" si="85"/>
        <v>1.0106772957031434</v>
      </c>
      <c r="AJA7" s="6" t="s">
        <v>613</v>
      </c>
      <c r="AJB7" s="15">
        <f t="shared" si="86"/>
        <v>0.84183410168043427</v>
      </c>
      <c r="AJC7" s="15">
        <f t="shared" si="87"/>
        <v>0.7712990572278301</v>
      </c>
      <c r="AJD7" s="15">
        <f t="shared" si="88"/>
        <v>0.9822473976536561</v>
      </c>
      <c r="AJE7" s="15">
        <f t="shared" si="89"/>
        <v>0.90022212233888355</v>
      </c>
      <c r="AJF7" s="15">
        <f t="shared" si="90"/>
        <v>0.49132236589395367</v>
      </c>
      <c r="AJG7" s="16">
        <f t="shared" si="91"/>
        <v>0.5595989556457216</v>
      </c>
      <c r="AJH7" s="15">
        <f t="shared" si="92"/>
        <v>0.54176858904703473</v>
      </c>
      <c r="AJI7" s="6" t="s">
        <v>613</v>
      </c>
      <c r="AJJ7" s="15">
        <f t="shared" si="154"/>
        <v>7.6031406815225724</v>
      </c>
      <c r="AJK7" s="15">
        <f t="shared" si="93"/>
        <v>3.5282510608672437</v>
      </c>
      <c r="AJL7" s="15">
        <f t="shared" si="93"/>
        <v>15.450900724405612</v>
      </c>
      <c r="AJM7" s="15">
        <f t="shared" si="93"/>
        <v>19.495043948189874</v>
      </c>
      <c r="AJN7" s="15">
        <f t="shared" si="93"/>
        <v>2.956820545656726</v>
      </c>
      <c r="AJO7" s="16">
        <f t="shared" si="93"/>
        <v>4.515081428228406</v>
      </c>
      <c r="AJP7" s="15">
        <f t="shared" si="93"/>
        <v>5.9903033591644999</v>
      </c>
      <c r="AJQ7" s="6" t="s">
        <v>613</v>
      </c>
      <c r="AJV7" s="1">
        <v>25.358339999999998</v>
      </c>
      <c r="AJW7" s="1">
        <v>16.22475</v>
      </c>
      <c r="AJX7" s="1">
        <v>8.7270500000000002</v>
      </c>
      <c r="AJY7" s="1">
        <v>11.057829999999999</v>
      </c>
      <c r="AJZ7" s="1">
        <v>47.588769999999997</v>
      </c>
      <c r="AKA7" s="1">
        <v>17.93289</v>
      </c>
      <c r="AKB7" s="1">
        <v>12.19313</v>
      </c>
      <c r="AKC7" s="1">
        <v>7.61043</v>
      </c>
      <c r="AKD7" s="1">
        <v>7.4378099999999998</v>
      </c>
      <c r="AKE7" s="1">
        <v>15.56329</v>
      </c>
      <c r="AKF7" s="1">
        <v>16.27863</v>
      </c>
      <c r="AKG7" s="1">
        <v>3.5566800000000001</v>
      </c>
      <c r="AKH7" s="2">
        <v>4.0939100000000002</v>
      </c>
      <c r="AKI7" s="1">
        <v>6.0965600000000002</v>
      </c>
      <c r="AKJ7" s="6" t="s">
        <v>613</v>
      </c>
      <c r="AKK7" s="15">
        <f t="shared" si="94"/>
        <v>2.7402321706680555</v>
      </c>
      <c r="AKL7" s="15">
        <f t="shared" si="95"/>
        <v>3.0657560100562051</v>
      </c>
      <c r="AKM7" s="15">
        <f t="shared" si="96"/>
        <v>2.9198764960479715</v>
      </c>
      <c r="AKN7" s="15">
        <f t="shared" si="97"/>
        <v>2.419527038056871</v>
      </c>
      <c r="AKO7" s="15">
        <f t="shared" si="98"/>
        <v>3.2596545669233747</v>
      </c>
      <c r="AKP7" s="16">
        <f t="shared" si="99"/>
        <v>3.5622076529750504</v>
      </c>
      <c r="AKQ7" s="15">
        <f t="shared" si="100"/>
        <v>3.0311630147368609</v>
      </c>
      <c r="AKR7" s="6" t="s">
        <v>613</v>
      </c>
      <c r="AKS7" s="15">
        <f t="shared" si="101"/>
        <v>0.764428329836919</v>
      </c>
      <c r="AKT7" s="15">
        <f t="shared" si="102"/>
        <v>1.0780951001621428</v>
      </c>
      <c r="AKU7" s="15">
        <f t="shared" si="103"/>
        <v>0.7512472619549434</v>
      </c>
      <c r="AKV7" s="15">
        <f t="shared" si="104"/>
        <v>0.29449363680188001</v>
      </c>
      <c r="AKW7" s="15">
        <f t="shared" si="105"/>
        <v>0.67935261997527741</v>
      </c>
      <c r="AKX7" s="16">
        <f t="shared" si="106"/>
        <v>1.2809550605464737</v>
      </c>
      <c r="AKY7" s="15">
        <f t="shared" si="107"/>
        <v>1.2778447028600322</v>
      </c>
      <c r="AKZ7" s="6" t="s">
        <v>613</v>
      </c>
      <c r="ALA7" s="7">
        <f t="shared" si="108"/>
        <v>0.43324419411672727</v>
      </c>
      <c r="ALB7" s="7">
        <f t="shared" si="109"/>
        <v>0.51879006888473234</v>
      </c>
      <c r="ALC7" s="7">
        <f t="shared" si="110"/>
        <v>0.42897840771857365</v>
      </c>
      <c r="ALD7" s="7">
        <f t="shared" si="111"/>
        <v>0.22749716833637224</v>
      </c>
      <c r="ALE7" s="7">
        <f t="shared" si="112"/>
        <v>0.4045324441660611</v>
      </c>
      <c r="ALF7" s="8">
        <f t="shared" si="113"/>
        <v>0.56158715386509239</v>
      </c>
      <c r="ALG7" s="7">
        <f t="shared" si="114"/>
        <v>0.56098850867909777</v>
      </c>
      <c r="ALH7" s="6" t="s">
        <v>613</v>
      </c>
      <c r="ALI7" s="7">
        <f t="shared" si="155"/>
        <v>3.3854741988039005E-2</v>
      </c>
      <c r="ALJ7" s="7">
        <f t="shared" si="115"/>
        <v>2.0055001747554847E-2</v>
      </c>
      <c r="ALK7" s="7">
        <f t="shared" si="115"/>
        <v>1.7592264726563243E-2</v>
      </c>
      <c r="ALL7" s="7">
        <f t="shared" si="115"/>
        <v>4.3498200378371855E-2</v>
      </c>
      <c r="ALM7" s="7">
        <f t="shared" si="115"/>
        <v>5.1775137661824643E-2</v>
      </c>
      <c r="ALN7" s="20">
        <f t="shared" si="115"/>
        <v>5.9001413832974352E-2</v>
      </c>
      <c r="ALO7" s="7">
        <f t="shared" si="115"/>
        <v>4.975353290483419E-2</v>
      </c>
      <c r="ALP7" s="6" t="s">
        <v>613</v>
      </c>
      <c r="ALQ7" s="17">
        <f t="shared" si="116"/>
        <v>0.43324419411672727</v>
      </c>
      <c r="ALR7" s="17">
        <f t="shared" si="117"/>
        <v>0.51879006888473234</v>
      </c>
      <c r="ALS7" s="17">
        <f t="shared" si="118"/>
        <v>0.42897840771857365</v>
      </c>
      <c r="ALT7" s="17">
        <f t="shared" si="119"/>
        <v>0.22749716833637224</v>
      </c>
      <c r="ALU7" s="17">
        <f t="shared" si="120"/>
        <v>0.4045324441660611</v>
      </c>
      <c r="ALV7" s="21">
        <f t="shared" si="121"/>
        <v>0.56158715386509239</v>
      </c>
      <c r="ALW7" s="17">
        <f t="shared" si="122"/>
        <v>0.56098850867909777</v>
      </c>
      <c r="ALX7" s="6" t="s">
        <v>613</v>
      </c>
      <c r="ALY7" s="17">
        <f t="shared" si="123"/>
        <v>0.56675580588327279</v>
      </c>
      <c r="ALZ7" s="17">
        <f t="shared" si="124"/>
        <v>0.48120993111526766</v>
      </c>
      <c r="AMA7" s="17">
        <f t="shared" si="125"/>
        <v>0.57102159228142635</v>
      </c>
      <c r="AMB7" s="17">
        <f t="shared" si="126"/>
        <v>0.77250283166362776</v>
      </c>
      <c r="AMC7" s="17">
        <f t="shared" si="127"/>
        <v>0.59546755583393884</v>
      </c>
      <c r="AMD7" s="21">
        <f t="shared" si="128"/>
        <v>0.43841284613490761</v>
      </c>
      <c r="AME7" s="17">
        <f t="shared" si="129"/>
        <v>0.43901149132090217</v>
      </c>
      <c r="AMF7" s="6" t="s">
        <v>613</v>
      </c>
      <c r="AMK7" s="18">
        <v>4.5713591950970072</v>
      </c>
      <c r="AML7" s="18">
        <v>6.1982279139587186</v>
      </c>
      <c r="AMM7" s="18">
        <v>6.218300505319057</v>
      </c>
      <c r="AMN7" s="18">
        <v>6.0281565269948612</v>
      </c>
      <c r="AMO7" s="18">
        <v>6.8453170762465918</v>
      </c>
      <c r="AMP7" s="18">
        <v>7.4264531209904705</v>
      </c>
      <c r="AMQ7" s="18">
        <v>7.1765482946952046</v>
      </c>
      <c r="AMR7" s="18">
        <v>5.8431999502304244</v>
      </c>
      <c r="AMS7" s="18">
        <v>4.5730186003318511</v>
      </c>
      <c r="AMT7" s="18">
        <v>5.7790687746391765</v>
      </c>
      <c r="AMU7" s="18">
        <v>6.1667526536031421</v>
      </c>
      <c r="AMV7" s="19">
        <v>8.2581800191838628</v>
      </c>
      <c r="AMW7" s="18">
        <v>10.561990087171512</v>
      </c>
      <c r="AMX7" s="18">
        <v>5.8431999502304244</v>
      </c>
      <c r="AMY7" s="18">
        <v>4.5730186003318511</v>
      </c>
      <c r="AMZ7" s="18">
        <v>5.7790687746391765</v>
      </c>
      <c r="ANA7" s="18">
        <v>6.1667526536031421</v>
      </c>
      <c r="ANB7" s="18">
        <v>8.2581800191838628</v>
      </c>
      <c r="ANC7" s="18">
        <v>10.561990087171512</v>
      </c>
      <c r="AND7" s="18">
        <v>8.0313813664126421</v>
      </c>
      <c r="ANE7" s="18">
        <v>11.291457076820459</v>
      </c>
      <c r="ANF7" s="18">
        <v>10.072101709964384</v>
      </c>
      <c r="ANG7" s="18">
        <v>8.1036149396627639</v>
      </c>
      <c r="ANH7" s="6" t="s">
        <v>613</v>
      </c>
      <c r="ANI7" s="7">
        <f t="shared" si="130"/>
        <v>7.176548294695205E-2</v>
      </c>
      <c r="ANJ7" s="7">
        <f t="shared" si="131"/>
        <v>5.8431999502304245E-2</v>
      </c>
      <c r="ANK7" s="7">
        <f t="shared" si="132"/>
        <v>4.5730186003318511E-2</v>
      </c>
      <c r="ANL7" s="7">
        <f t="shared" si="133"/>
        <v>5.7790687746391761E-2</v>
      </c>
      <c r="ANM7" s="7">
        <f t="shared" si="134"/>
        <v>6.1667526536031421E-2</v>
      </c>
      <c r="ANN7" s="20">
        <f t="shared" si="135"/>
        <v>8.2581800191838625E-2</v>
      </c>
      <c r="ANO7" s="7">
        <f t="shared" si="136"/>
        <v>0.10561990087171512</v>
      </c>
      <c r="ANP7" s="6" t="s">
        <v>613</v>
      </c>
      <c r="ANU7" s="7">
        <v>-1.5137246404285265E-2</v>
      </c>
      <c r="ANV7" s="7">
        <v>2.5564672332883953E-2</v>
      </c>
      <c r="ANW7" s="7">
        <v>-1.0702546631930043E-2</v>
      </c>
      <c r="ANX7" s="7">
        <v>0.20954451611318192</v>
      </c>
      <c r="ANY7" s="7">
        <v>0.18215498634196114</v>
      </c>
      <c r="ANZ7" s="7">
        <v>-0.11152965043334617</v>
      </c>
      <c r="AOA7" s="7">
        <v>0.2194132077705182</v>
      </c>
      <c r="AOB7" s="7">
        <v>5.1688907023796915E-3</v>
      </c>
      <c r="AOC7" s="7">
        <v>0.14404568362117454</v>
      </c>
      <c r="AOD7" s="7">
        <v>5.3476746432414846E-2</v>
      </c>
      <c r="AOE7" s="7">
        <v>0.46856062067014981</v>
      </c>
      <c r="AOF7" s="20">
        <v>0.81701072071858527</v>
      </c>
      <c r="AOG7" s="7">
        <v>-0.46667980509208173</v>
      </c>
      <c r="AOH7" s="7">
        <v>5.1688907023796915E-3</v>
      </c>
      <c r="AOI7" s="7">
        <v>0.14404568362117454</v>
      </c>
      <c r="AOJ7" s="7">
        <v>5.3476746432414846E-2</v>
      </c>
      <c r="AOK7" s="7">
        <v>0.46856062067014981</v>
      </c>
      <c r="AOL7" s="7">
        <v>0.81701072071858527</v>
      </c>
      <c r="AOM7" s="7">
        <v>-0.46667980509208173</v>
      </c>
      <c r="AON7" s="7">
        <v>0.53919448848064833</v>
      </c>
      <c r="AOO7" s="7">
        <v>0.57657229599624027</v>
      </c>
      <c r="AOP7" s="7">
        <v>0.18054832872882143</v>
      </c>
      <c r="AOQ7" s="7">
        <v>0.45513802777357104</v>
      </c>
      <c r="AOR7" s="6" t="s">
        <v>613</v>
      </c>
      <c r="AOW7" s="1">
        <v>25.358339999999998</v>
      </c>
      <c r="AOX7" s="1">
        <v>16.22475</v>
      </c>
      <c r="AOY7" s="1">
        <v>8.7270500000000002</v>
      </c>
      <c r="AOZ7" s="1">
        <v>11.057829999999999</v>
      </c>
      <c r="APA7" s="1">
        <v>47.588769999999997</v>
      </c>
      <c r="APB7" s="1">
        <v>17.93289</v>
      </c>
      <c r="APC7" s="1">
        <v>12.19313</v>
      </c>
      <c r="APD7" s="1">
        <v>7.61043</v>
      </c>
      <c r="APE7" s="1">
        <v>7.4378099999999998</v>
      </c>
      <c r="APF7" s="1">
        <v>15.56329</v>
      </c>
      <c r="APG7" s="1">
        <v>16.27863</v>
      </c>
      <c r="APH7" s="1">
        <v>3.5566800000000001</v>
      </c>
      <c r="API7" s="2">
        <v>4.0939100000000002</v>
      </c>
      <c r="APJ7" s="1">
        <v>6.0965600000000002</v>
      </c>
      <c r="APK7" s="1">
        <v>7.25509</v>
      </c>
      <c r="APL7" s="1">
        <v>6.4271500000000001</v>
      </c>
      <c r="APM7" s="1">
        <v>8.7516800000000003</v>
      </c>
      <c r="APN7" s="1">
        <v>7.0009100000000002</v>
      </c>
      <c r="APO7" s="1">
        <v>4.8298199999999998</v>
      </c>
      <c r="APP7" s="1">
        <v>8.4376099999999994</v>
      </c>
      <c r="APW7" s="22">
        <v>9.4274748737903966E-2</v>
      </c>
      <c r="APX7" s="22">
        <v>0.47834608855366401</v>
      </c>
      <c r="APY7" s="22">
        <v>0.3870494969918839</v>
      </c>
      <c r="APZ7" s="22">
        <v>0.24385605037561314</v>
      </c>
      <c r="AQA7" s="22">
        <v>6.2236493973945935E-2</v>
      </c>
      <c r="AQB7" s="39" t="s">
        <v>613</v>
      </c>
      <c r="AQC7" s="22">
        <v>0.83569053207328281</v>
      </c>
      <c r="AQD7" s="6" t="s">
        <v>613</v>
      </c>
      <c r="AQE7" s="4">
        <f t="shared" si="137"/>
        <v>272606554000</v>
      </c>
      <c r="AQF7" s="4">
        <f t="shared" si="138"/>
        <v>151955414000</v>
      </c>
      <c r="AQG7" s="4">
        <f t="shared" si="139"/>
        <v>211522428000</v>
      </c>
      <c r="AQH7" s="4">
        <f t="shared" si="140"/>
        <v>115864827000</v>
      </c>
      <c r="AQI7" s="4">
        <f t="shared" si="141"/>
        <v>44493394000</v>
      </c>
      <c r="AQJ7" s="5">
        <f t="shared" si="142"/>
        <v>200072100000</v>
      </c>
      <c r="AQK7" s="4">
        <f t="shared" si="143"/>
        <v>352408276000</v>
      </c>
      <c r="AQL7" s="6" t="s">
        <v>613</v>
      </c>
      <c r="AQM7" s="7">
        <f t="shared" si="144"/>
        <v>0.25640926243041606</v>
      </c>
      <c r="AQN7" s="7">
        <f t="shared" si="145"/>
        <v>0.19796633427733529</v>
      </c>
      <c r="AQO7" s="7">
        <f t="shared" si="146"/>
        <v>0.25473710834244323</v>
      </c>
      <c r="AQP7" s="7">
        <f t="shared" si="147"/>
        <v>0.15970377697012328</v>
      </c>
      <c r="AQQ7" s="7">
        <f t="shared" si="148"/>
        <v>0.14903549618390544</v>
      </c>
      <c r="AQR7" s="20">
        <f t="shared" si="149"/>
        <v>0.37052552552110418</v>
      </c>
      <c r="AQS7" s="7">
        <f t="shared" si="150"/>
        <v>0.56533672224526055</v>
      </c>
      <c r="AQT7" s="6" t="s">
        <v>613</v>
      </c>
      <c r="AQU7" s="9">
        <f t="shared" si="156"/>
        <v>8.5684935106416935E-2</v>
      </c>
      <c r="AQV7" s="9">
        <f t="shared" si="151"/>
        <v>3.295379974365209E-2</v>
      </c>
      <c r="AQW7" s="9">
        <f t="shared" si="151"/>
        <v>8.3783149902816434E-2</v>
      </c>
      <c r="AQX7" s="9">
        <f t="shared" si="151"/>
        <v>5.6738707056013166E-2</v>
      </c>
      <c r="AQY7" s="9">
        <f t="shared" si="151"/>
        <v>8.6991126137149696E-2</v>
      </c>
      <c r="AQZ7" s="10" t="e">
        <f t="shared" si="151"/>
        <v>#VALUE!</v>
      </c>
      <c r="ARA7" s="9">
        <f t="shared" si="151"/>
        <v>-0.37264554491055357</v>
      </c>
      <c r="ARB7" s="6" t="s">
        <v>613</v>
      </c>
      <c r="ARC7" s="17">
        <f t="shared" si="157"/>
        <v>5.9468955229402043E-2</v>
      </c>
      <c r="ARD7" s="17">
        <f t="shared" si="152"/>
        <v>2.4202323236064738E-2</v>
      </c>
      <c r="ARE7" s="17">
        <f t="shared" si="152"/>
        <v>5.3466264403152171E-2</v>
      </c>
      <c r="ARF7" s="17">
        <f t="shared" si="152"/>
        <v>5.2146145832696833E-2</v>
      </c>
      <c r="ARG7" s="17">
        <f t="shared" si="152"/>
        <v>6.9623609062943209E-2</v>
      </c>
      <c r="ARH7" s="21" t="e">
        <f t="shared" si="152"/>
        <v>#VALUE!</v>
      </c>
      <c r="ARI7" s="17">
        <f t="shared" si="152"/>
        <v>-0.15146372001558867</v>
      </c>
      <c r="ARJ7" s="6" t="s">
        <v>613</v>
      </c>
    </row>
    <row r="8" spans="1:1154" collapsed="1" x14ac:dyDescent="0.15">
      <c r="A8" s="26" t="s">
        <v>133</v>
      </c>
      <c r="B8" s="34">
        <v>41618</v>
      </c>
      <c r="C8" s="34">
        <v>41618</v>
      </c>
      <c r="D8" s="35">
        <v>1.35893155258765</v>
      </c>
      <c r="E8" s="26" t="s">
        <v>134</v>
      </c>
      <c r="F8" s="26" t="s">
        <v>21</v>
      </c>
      <c r="G8" s="26" t="s">
        <v>135</v>
      </c>
      <c r="H8" s="26" t="s">
        <v>23</v>
      </c>
      <c r="I8" s="56" t="s">
        <v>471</v>
      </c>
      <c r="J8" s="26" t="s">
        <v>431</v>
      </c>
      <c r="K8" s="26" t="s">
        <v>427</v>
      </c>
      <c r="L8" s="26" t="s">
        <v>28</v>
      </c>
      <c r="M8" s="26" t="s">
        <v>29</v>
      </c>
      <c r="N8" s="26" t="s">
        <v>23</v>
      </c>
      <c r="O8" s="26"/>
      <c r="P8" s="26"/>
      <c r="Q8" s="26" t="s">
        <v>25</v>
      </c>
      <c r="R8" s="26" t="s">
        <v>136</v>
      </c>
      <c r="S8" s="35" t="s">
        <v>137</v>
      </c>
      <c r="T8" s="26" t="s">
        <v>27</v>
      </c>
      <c r="U8" s="26" t="s">
        <v>23</v>
      </c>
      <c r="V8" s="36">
        <v>2013</v>
      </c>
      <c r="W8" s="3">
        <f t="shared" si="0"/>
        <v>0</v>
      </c>
      <c r="AF8" s="35">
        <v>96169853080</v>
      </c>
      <c r="AG8" s="35">
        <v>25095517220</v>
      </c>
      <c r="AH8" s="35">
        <v>18838991530</v>
      </c>
      <c r="AI8" s="4">
        <v>23319959820</v>
      </c>
      <c r="AJ8" s="4">
        <v>9115361640</v>
      </c>
      <c r="AK8" s="4">
        <v>9022509790</v>
      </c>
      <c r="AL8" s="4">
        <v>8658473830</v>
      </c>
      <c r="AM8" s="4">
        <v>9410876110</v>
      </c>
      <c r="AN8" s="5">
        <v>7466541490</v>
      </c>
      <c r="AO8" s="4">
        <v>6373711520</v>
      </c>
      <c r="AP8" s="4">
        <v>4738971000</v>
      </c>
      <c r="AQ8" s="4">
        <v>3416711160</v>
      </c>
      <c r="AR8" s="4">
        <v>4273205800</v>
      </c>
      <c r="AS8" s="4">
        <v>2768526100</v>
      </c>
      <c r="AT8" s="4"/>
      <c r="AU8" s="4"/>
      <c r="AV8" s="4"/>
      <c r="AW8" s="4"/>
      <c r="AX8" s="4"/>
      <c r="AY8" s="4"/>
      <c r="AZ8" s="4"/>
      <c r="BA8" s="4"/>
      <c r="BB8" s="6" t="s">
        <v>613</v>
      </c>
      <c r="BC8" s="4"/>
      <c r="BD8" s="4"/>
      <c r="BE8" s="4"/>
      <c r="BF8" s="4"/>
      <c r="BG8" s="4"/>
      <c r="BH8" s="4"/>
      <c r="BI8" s="4"/>
      <c r="BJ8" s="4"/>
      <c r="BK8" s="4">
        <v>319321566150</v>
      </c>
      <c r="BL8" s="4">
        <v>288884783530</v>
      </c>
      <c r="BM8" s="4">
        <v>230491208520</v>
      </c>
      <c r="BN8" s="4">
        <v>262020306400</v>
      </c>
      <c r="BO8" s="4">
        <v>192425624520</v>
      </c>
      <c r="BP8" s="4">
        <v>182427385520</v>
      </c>
      <c r="BQ8" s="4">
        <v>154802310280</v>
      </c>
      <c r="BR8" s="4">
        <v>139752113720</v>
      </c>
      <c r="BS8" s="5">
        <v>108397947600</v>
      </c>
      <c r="BT8" s="4">
        <v>74780708800</v>
      </c>
      <c r="BU8" s="4">
        <v>50617329360</v>
      </c>
      <c r="BV8" s="4">
        <v>47591355260</v>
      </c>
      <c r="BW8" s="4">
        <v>31628528270</v>
      </c>
      <c r="BX8" s="4">
        <v>29298936720</v>
      </c>
      <c r="BY8" s="4"/>
      <c r="BZ8" s="4"/>
      <c r="CA8" s="4"/>
      <c r="CB8" s="4"/>
      <c r="CC8" s="4"/>
      <c r="CD8" s="4"/>
      <c r="CE8" s="4"/>
      <c r="CF8" s="4"/>
      <c r="CG8" s="6" t="s">
        <v>613</v>
      </c>
      <c r="CH8" s="4"/>
      <c r="CI8" s="4"/>
      <c r="CJ8" s="4"/>
      <c r="CK8" s="4"/>
      <c r="CL8" s="4"/>
      <c r="CM8" s="4"/>
      <c r="CN8" s="4"/>
      <c r="CO8" s="4"/>
      <c r="CP8" s="4">
        <v>710233784990</v>
      </c>
      <c r="CQ8" s="4">
        <v>536525873070</v>
      </c>
      <c r="CR8" s="4">
        <v>527212418930</v>
      </c>
      <c r="CS8" s="4">
        <v>507642980270</v>
      </c>
      <c r="CT8" s="4">
        <v>348662337260</v>
      </c>
      <c r="CU8" s="4">
        <v>298258060230</v>
      </c>
      <c r="CV8" s="4">
        <v>247659994990</v>
      </c>
      <c r="CW8" s="4">
        <v>245345790170</v>
      </c>
      <c r="CX8" s="5">
        <v>195585658860</v>
      </c>
      <c r="CY8" s="4">
        <v>133060260050</v>
      </c>
      <c r="CZ8" s="4">
        <v>84790030980</v>
      </c>
      <c r="DA8" s="4">
        <v>74731944880</v>
      </c>
      <c r="DB8" s="4">
        <v>48068967010</v>
      </c>
      <c r="DC8" s="4">
        <v>44746751230</v>
      </c>
      <c r="DD8" s="4"/>
      <c r="DE8" s="4"/>
      <c r="DF8" s="4"/>
      <c r="DG8" s="4"/>
      <c r="DH8" s="4"/>
      <c r="DI8" s="4"/>
      <c r="DJ8" s="4"/>
      <c r="DK8" s="4"/>
      <c r="DL8" s="6" t="s">
        <v>613</v>
      </c>
      <c r="DM8" s="4"/>
      <c r="DN8" s="4"/>
      <c r="DO8" s="4"/>
      <c r="DP8" s="4"/>
      <c r="DQ8" s="4"/>
      <c r="DR8" s="4"/>
      <c r="DS8" s="4"/>
      <c r="DT8" s="4"/>
      <c r="DU8" s="4">
        <v>1210809442028</v>
      </c>
      <c r="DV8" s="4">
        <v>953551967212</v>
      </c>
      <c r="DW8" s="4">
        <v>925114449507</v>
      </c>
      <c r="DX8" s="4">
        <v>887748699687</v>
      </c>
      <c r="DY8" s="4">
        <v>498701656995</v>
      </c>
      <c r="DZ8" s="4">
        <v>410330576602</v>
      </c>
      <c r="EA8" s="4">
        <v>366010819198</v>
      </c>
      <c r="EB8" s="4">
        <v>356814265668</v>
      </c>
      <c r="EC8" s="5">
        <v>301479232221</v>
      </c>
      <c r="ED8" s="4">
        <v>216293168908</v>
      </c>
      <c r="EE8" s="4">
        <v>164620644025</v>
      </c>
      <c r="EF8" s="4">
        <v>134599084530</v>
      </c>
      <c r="EG8" s="4">
        <v>89227661330</v>
      </c>
      <c r="EH8" s="4">
        <v>61624655713</v>
      </c>
      <c r="EI8" s="4"/>
      <c r="EJ8" s="4"/>
      <c r="EK8" s="4"/>
      <c r="EL8" s="4"/>
      <c r="EM8" s="4"/>
      <c r="EN8" s="4"/>
      <c r="EO8" s="4"/>
      <c r="EP8" s="4"/>
      <c r="EQ8" s="6" t="s">
        <v>613</v>
      </c>
      <c r="ER8" s="4"/>
      <c r="ES8" s="4"/>
      <c r="ET8" s="4"/>
      <c r="EU8" s="4"/>
      <c r="EV8" s="4"/>
      <c r="EW8" s="4"/>
      <c r="EX8" s="4"/>
      <c r="EY8" s="4"/>
      <c r="EZ8" s="4">
        <v>387942345630</v>
      </c>
      <c r="FA8" s="4">
        <v>303886581960</v>
      </c>
      <c r="FB8" s="4">
        <v>291076212710</v>
      </c>
      <c r="FC8" s="4">
        <v>313512585030</v>
      </c>
      <c r="FD8" s="4">
        <v>242051192180</v>
      </c>
      <c r="FE8" s="4">
        <v>201756667860</v>
      </c>
      <c r="FF8" s="4">
        <v>184214469040</v>
      </c>
      <c r="FG8" s="4">
        <v>184602687440</v>
      </c>
      <c r="FH8" s="5">
        <v>150482940930</v>
      </c>
      <c r="FI8" s="4">
        <v>102348279290</v>
      </c>
      <c r="FJ8" s="4">
        <v>74370689900</v>
      </c>
      <c r="FK8" s="4">
        <v>75091912480</v>
      </c>
      <c r="FL8" s="4">
        <v>64179754110</v>
      </c>
      <c r="FM8" s="4">
        <v>44083779180</v>
      </c>
      <c r="FN8" s="4"/>
      <c r="FO8" s="4"/>
      <c r="FP8" s="4"/>
      <c r="FQ8" s="4"/>
      <c r="FR8" s="4"/>
      <c r="FS8" s="4"/>
      <c r="FT8" s="4"/>
      <c r="FU8" s="4"/>
      <c r="FV8" s="6" t="s">
        <v>613</v>
      </c>
      <c r="FW8" s="4"/>
      <c r="FX8" s="4"/>
      <c r="FY8" s="4"/>
      <c r="FZ8" s="4"/>
      <c r="GA8" s="4"/>
      <c r="GB8" s="4"/>
      <c r="GC8" s="4"/>
      <c r="GD8" s="4"/>
      <c r="GE8" s="4">
        <v>228453343800</v>
      </c>
      <c r="GF8" s="4">
        <v>125159167780</v>
      </c>
      <c r="GG8" s="4">
        <v>189644895150</v>
      </c>
      <c r="GH8" s="4">
        <v>240941620850</v>
      </c>
      <c r="GI8" s="4">
        <v>92968990590</v>
      </c>
      <c r="GJ8" s="4">
        <v>56760789600</v>
      </c>
      <c r="GK8" s="4">
        <v>93018969420</v>
      </c>
      <c r="GL8" s="4">
        <v>80798374050</v>
      </c>
      <c r="GM8" s="5">
        <v>61163291930</v>
      </c>
      <c r="GN8" s="4">
        <v>41886528140</v>
      </c>
      <c r="GO8" s="4">
        <v>38169645280</v>
      </c>
      <c r="GP8" s="4">
        <v>38483285500</v>
      </c>
      <c r="GQ8" s="4">
        <v>45326771420</v>
      </c>
      <c r="GR8" s="4">
        <v>28547394390</v>
      </c>
      <c r="GS8" s="4"/>
      <c r="GT8" s="4"/>
      <c r="GU8" s="4"/>
      <c r="GV8" s="4"/>
      <c r="GW8" s="4"/>
      <c r="GX8" s="4"/>
      <c r="GY8" s="4"/>
      <c r="GZ8" s="4"/>
      <c r="HA8" s="6" t="s">
        <v>613</v>
      </c>
      <c r="HB8" s="4"/>
      <c r="HC8" s="4"/>
      <c r="HD8" s="4"/>
      <c r="HE8" s="4"/>
      <c r="HF8" s="4"/>
      <c r="HG8" s="4"/>
      <c r="HH8" s="4"/>
      <c r="HI8" s="4"/>
      <c r="HJ8" s="4">
        <v>697662406370</v>
      </c>
      <c r="HK8" s="4">
        <v>459150822140</v>
      </c>
      <c r="HL8" s="4">
        <v>416065353460</v>
      </c>
      <c r="HM8" s="4">
        <v>349218941600</v>
      </c>
      <c r="HN8" s="4">
        <v>153485951530</v>
      </c>
      <c r="HO8" s="4">
        <v>140906111820</v>
      </c>
      <c r="HP8" s="4">
        <v>123949781720</v>
      </c>
      <c r="HQ8" s="4">
        <v>115664239220</v>
      </c>
      <c r="HR8" s="5">
        <v>105857590110</v>
      </c>
      <c r="HS8" s="4">
        <v>94028724790</v>
      </c>
      <c r="HT8" s="4">
        <v>77964862670</v>
      </c>
      <c r="HU8" s="4">
        <v>45601581690</v>
      </c>
      <c r="HV8" s="4">
        <v>15661511190</v>
      </c>
      <c r="HW8" s="4">
        <v>13037850040</v>
      </c>
      <c r="HX8" s="4"/>
      <c r="HY8" s="4"/>
      <c r="HZ8" s="4"/>
      <c r="IA8" s="4"/>
      <c r="IB8" s="4"/>
      <c r="IC8" s="4"/>
      <c r="ID8" s="4"/>
      <c r="IE8" s="4"/>
      <c r="IF8" s="6" t="s">
        <v>613</v>
      </c>
      <c r="IG8" s="4"/>
      <c r="IH8" s="4"/>
      <c r="II8" s="4"/>
      <c r="IJ8" s="4"/>
      <c r="IK8" s="4"/>
      <c r="IL8" s="4"/>
      <c r="IM8" s="4"/>
      <c r="IN8" s="4"/>
      <c r="IO8" s="4">
        <v>1457266932660</v>
      </c>
      <c r="IP8" s="4">
        <v>1105920883250</v>
      </c>
      <c r="IQ8" s="4">
        <v>1096435817890</v>
      </c>
      <c r="IR8" s="4">
        <v>1178378628130</v>
      </c>
      <c r="IS8" s="4">
        <v>708740551640</v>
      </c>
      <c r="IT8" s="4">
        <v>666434061410</v>
      </c>
      <c r="IU8" s="4">
        <v>538363112800</v>
      </c>
      <c r="IV8" s="4">
        <v>493881857450</v>
      </c>
      <c r="IW8" s="5">
        <v>399345658760</v>
      </c>
      <c r="IX8" s="4">
        <v>318332488770</v>
      </c>
      <c r="IY8" s="4">
        <v>244802861890</v>
      </c>
      <c r="IZ8" s="4">
        <v>220763874730</v>
      </c>
      <c r="JA8" s="4">
        <v>144829467940</v>
      </c>
      <c r="JB8" s="4">
        <v>138648888110</v>
      </c>
      <c r="JC8" s="4"/>
      <c r="JD8" s="4"/>
      <c r="JE8" s="4"/>
      <c r="JF8" s="4"/>
      <c r="JG8" s="4"/>
      <c r="JH8" s="4"/>
      <c r="JI8" s="4"/>
      <c r="JJ8" s="4"/>
      <c r="JK8" s="6" t="s">
        <v>613</v>
      </c>
      <c r="JL8" s="4"/>
      <c r="JM8" s="4"/>
      <c r="JN8" s="4"/>
      <c r="JO8" s="4"/>
      <c r="JP8" s="4"/>
      <c r="JQ8" s="4"/>
      <c r="JR8" s="4"/>
      <c r="JS8" s="4"/>
      <c r="JT8" s="4">
        <v>142177204680</v>
      </c>
      <c r="JU8" s="4">
        <v>100156726710</v>
      </c>
      <c r="JV8" s="4">
        <v>143441953850</v>
      </c>
      <c r="JW8" s="4">
        <v>146087644800</v>
      </c>
      <c r="JX8" s="4">
        <v>48014432110</v>
      </c>
      <c r="JY8" s="4">
        <v>43427187820</v>
      </c>
      <c r="JZ8" s="4">
        <v>42225063210</v>
      </c>
      <c r="KA8" s="4">
        <v>35833310220</v>
      </c>
      <c r="KB8" s="5">
        <v>37855123170</v>
      </c>
      <c r="KC8" s="4">
        <v>23575862440</v>
      </c>
      <c r="KD8" s="4">
        <v>16608126430</v>
      </c>
      <c r="KE8" s="4">
        <v>12008365770</v>
      </c>
      <c r="KF8" s="4">
        <v>7753366080</v>
      </c>
      <c r="KG8" s="4">
        <v>5882887750</v>
      </c>
      <c r="KH8" s="4"/>
      <c r="KI8" s="4"/>
      <c r="KJ8" s="4"/>
      <c r="KK8" s="4"/>
      <c r="KL8" s="4"/>
      <c r="KM8" s="4"/>
      <c r="KN8" s="4"/>
      <c r="KO8" s="4"/>
      <c r="KP8" s="6" t="s">
        <v>613</v>
      </c>
      <c r="KQ8" s="4"/>
      <c r="KR8" s="4"/>
      <c r="KS8" s="4"/>
      <c r="KT8" s="4"/>
      <c r="KU8" s="4"/>
      <c r="KV8" s="4"/>
      <c r="KW8" s="4"/>
      <c r="KX8" s="4"/>
      <c r="KY8" s="4">
        <v>100771009640</v>
      </c>
      <c r="KZ8" s="4">
        <v>65331041553</v>
      </c>
      <c r="LA8" s="4">
        <v>90725877387</v>
      </c>
      <c r="LB8" s="4">
        <v>85029952005</v>
      </c>
      <c r="LC8" s="4">
        <v>29035395397</v>
      </c>
      <c r="LD8" s="4">
        <v>25229505223</v>
      </c>
      <c r="LE8" s="4">
        <v>24079122338</v>
      </c>
      <c r="LF8" s="4">
        <v>21061034612</v>
      </c>
      <c r="LG8" s="5">
        <v>25140763383</v>
      </c>
      <c r="LH8" s="4">
        <v>14453665778</v>
      </c>
      <c r="LI8" s="4">
        <v>9242599525</v>
      </c>
      <c r="LJ8" s="4">
        <v>6827231783</v>
      </c>
      <c r="LK8" s="4">
        <v>2623661153</v>
      </c>
      <c r="LL8" s="4">
        <v>1451226415</v>
      </c>
      <c r="LM8" s="4"/>
      <c r="LN8" s="4"/>
      <c r="LO8" s="4"/>
      <c r="LP8" s="4"/>
      <c r="LQ8" s="4"/>
      <c r="LR8" s="4"/>
      <c r="LS8" s="4"/>
      <c r="LT8" s="4"/>
      <c r="LU8" s="6" t="s">
        <v>613</v>
      </c>
      <c r="LV8" s="4"/>
      <c r="LW8" s="4"/>
      <c r="LX8" s="4"/>
      <c r="LY8" s="4"/>
      <c r="LZ8" s="4"/>
      <c r="MA8" s="4"/>
      <c r="MB8" s="4"/>
      <c r="MC8" s="4"/>
      <c r="MD8" s="4">
        <v>176714124320</v>
      </c>
      <c r="ME8" s="4">
        <v>125954266910</v>
      </c>
      <c r="MF8" s="4">
        <v>169441256800</v>
      </c>
      <c r="MO8" s="1">
        <v>129768148240</v>
      </c>
      <c r="MP8" s="1">
        <v>83963236520</v>
      </c>
      <c r="MQ8" s="1">
        <v>121937309240</v>
      </c>
      <c r="MR8" s="4">
        <v>117027542700</v>
      </c>
      <c r="MS8" s="4">
        <v>38621790950</v>
      </c>
      <c r="MT8" s="4">
        <v>33847325360</v>
      </c>
      <c r="MU8" s="4">
        <v>32453914800</v>
      </c>
      <c r="MV8" s="4">
        <v>28201468410</v>
      </c>
      <c r="MW8" s="5">
        <v>33591990310</v>
      </c>
      <c r="MX8" s="4">
        <v>19391797650</v>
      </c>
      <c r="MY8" s="1">
        <v>12350756850</v>
      </c>
      <c r="MZ8" s="1">
        <v>9107778520</v>
      </c>
      <c r="NA8" s="1">
        <v>3704003700</v>
      </c>
      <c r="NB8" s="1">
        <v>2144289190</v>
      </c>
      <c r="NC8" s="1"/>
      <c r="ND8" s="1"/>
      <c r="NE8" s="1"/>
      <c r="NF8" s="1"/>
      <c r="NG8" s="1"/>
      <c r="NH8" s="1"/>
      <c r="NK8" s="6" t="s">
        <v>613</v>
      </c>
      <c r="NT8" s="35">
        <v>100771009640</v>
      </c>
      <c r="NU8" s="35">
        <v>65331041550</v>
      </c>
      <c r="NV8" s="35">
        <v>90725877390</v>
      </c>
      <c r="NW8" s="47">
        <v>85029952010</v>
      </c>
      <c r="NX8" s="47">
        <v>29035395400</v>
      </c>
      <c r="NY8" s="47">
        <v>25229505220</v>
      </c>
      <c r="NZ8" s="47">
        <v>24079122340</v>
      </c>
      <c r="OA8" s="47">
        <v>21061034610</v>
      </c>
      <c r="OB8" s="48">
        <v>25140763380</v>
      </c>
      <c r="OC8" s="47">
        <v>14453665780</v>
      </c>
      <c r="OD8" s="35">
        <v>9242599530</v>
      </c>
      <c r="OE8" s="35">
        <v>6827231780</v>
      </c>
      <c r="OF8" s="35">
        <v>2623661150</v>
      </c>
      <c r="OG8" s="35">
        <v>1451226420</v>
      </c>
      <c r="OH8" s="35"/>
      <c r="OI8" s="35"/>
      <c r="OJ8" s="35"/>
      <c r="OK8" s="35"/>
      <c r="OL8" s="35"/>
      <c r="OM8" s="35"/>
      <c r="OP8" s="6" t="s">
        <v>613</v>
      </c>
      <c r="OQ8" s="4">
        <v>173732182960</v>
      </c>
      <c r="OR8" s="4">
        <v>60883956840</v>
      </c>
      <c r="OS8" s="4">
        <v>56365907000</v>
      </c>
      <c r="OT8" s="4">
        <v>55550915150</v>
      </c>
      <c r="OU8" s="4">
        <v>44540475340</v>
      </c>
      <c r="OV8" s="5">
        <v>47287043010</v>
      </c>
      <c r="OW8" s="4">
        <v>31300766800</v>
      </c>
      <c r="OX8" s="4">
        <v>21235394000</v>
      </c>
      <c r="OY8" s="4">
        <v>15639639230</v>
      </c>
      <c r="OZ8" s="4">
        <v>10814930310</v>
      </c>
      <c r="PA8" s="4">
        <v>8127658550</v>
      </c>
      <c r="PB8" s="4"/>
      <c r="PC8" s="4"/>
      <c r="PD8" s="4"/>
      <c r="PE8" s="4"/>
      <c r="PF8" s="4"/>
      <c r="PG8" s="4"/>
      <c r="PH8" s="4"/>
      <c r="PI8" s="4"/>
      <c r="PJ8" s="6" t="s">
        <v>613</v>
      </c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5"/>
      <c r="QB8" s="4"/>
      <c r="QC8" s="4">
        <v>-4303218660</v>
      </c>
      <c r="QD8" s="4">
        <v>-4048689510</v>
      </c>
      <c r="QE8" s="4">
        <v>-4565240010</v>
      </c>
      <c r="QF8" s="4">
        <v>-2515762250</v>
      </c>
      <c r="QG8" s="4"/>
      <c r="QH8" s="4"/>
      <c r="QI8" s="4"/>
      <c r="QJ8" s="4"/>
      <c r="QK8" s="4"/>
      <c r="QL8" s="4"/>
      <c r="QM8" s="4"/>
      <c r="QN8" s="4"/>
      <c r="QO8" s="6" t="s">
        <v>613</v>
      </c>
      <c r="QP8" s="4"/>
      <c r="QQ8" s="4"/>
      <c r="QR8" s="4"/>
      <c r="QS8" s="4"/>
      <c r="QT8" s="4"/>
      <c r="QU8" s="4"/>
      <c r="QV8" s="4"/>
      <c r="QW8" s="4"/>
      <c r="QX8" s="4">
        <v>73764543079</v>
      </c>
      <c r="QY8" s="4">
        <v>119962516014</v>
      </c>
      <c r="QZ8" s="4">
        <v>99465554519</v>
      </c>
      <c r="RA8" s="4">
        <v>82158086160</v>
      </c>
      <c r="RB8" s="4">
        <v>12706380594</v>
      </c>
      <c r="RC8" s="4">
        <v>38255302345</v>
      </c>
      <c r="RD8" s="4">
        <v>2204123679</v>
      </c>
      <c r="RE8" s="4">
        <v>-29883033</v>
      </c>
      <c r="RF8" s="5">
        <v>39652190973</v>
      </c>
      <c r="RG8" s="4">
        <v>16843147032</v>
      </c>
      <c r="RH8" s="4">
        <v>127074583</v>
      </c>
      <c r="RI8" s="4">
        <v>1862332040</v>
      </c>
      <c r="RJ8" s="4">
        <v>10373669686</v>
      </c>
      <c r="RK8" s="4">
        <v>165938430</v>
      </c>
      <c r="RL8" s="4"/>
      <c r="RM8" s="4"/>
      <c r="RN8" s="4"/>
      <c r="RO8" s="4"/>
      <c r="RP8" s="4"/>
      <c r="RQ8" s="4"/>
      <c r="RR8" s="4"/>
      <c r="RS8" s="4"/>
      <c r="RT8" s="6" t="s">
        <v>613</v>
      </c>
      <c r="RU8" s="4"/>
      <c r="RV8" s="4"/>
      <c r="RW8" s="4"/>
      <c r="RX8" s="4"/>
      <c r="RY8" s="4"/>
      <c r="RZ8" s="4"/>
      <c r="SA8" s="4"/>
      <c r="SB8" s="4"/>
      <c r="SC8" s="4">
        <v>-112970173920</v>
      </c>
      <c r="SD8" s="4">
        <v>-38545662840</v>
      </c>
      <c r="SE8" s="4">
        <v>-47428071150</v>
      </c>
      <c r="SF8" s="4">
        <v>-23401823260</v>
      </c>
      <c r="SG8" s="4">
        <v>-47209615990</v>
      </c>
      <c r="SH8" s="4">
        <v>-4354964690</v>
      </c>
      <c r="SI8" s="4">
        <v>-10361348770</v>
      </c>
      <c r="SJ8" s="4">
        <v>-13902359520</v>
      </c>
      <c r="SK8" s="5">
        <v>-53480536100</v>
      </c>
      <c r="SL8" s="4">
        <v>-6955260120</v>
      </c>
      <c r="SM8" s="4">
        <v>-25161101470</v>
      </c>
      <c r="SN8" s="4">
        <v>-17221303870</v>
      </c>
      <c r="SO8" s="4">
        <v>-25648367020</v>
      </c>
      <c r="SP8" s="4">
        <v>-3440496640</v>
      </c>
      <c r="SQ8" s="4"/>
      <c r="SR8" s="4"/>
      <c r="SS8" s="4"/>
      <c r="ST8" s="4"/>
      <c r="SU8" s="4"/>
      <c r="SV8" s="4"/>
      <c r="SW8" s="4"/>
      <c r="SX8" s="4"/>
      <c r="SY8" s="6" t="s">
        <v>613</v>
      </c>
      <c r="SZ8" s="4"/>
      <c r="TA8" s="4"/>
      <c r="TB8" s="4"/>
      <c r="TC8" s="4"/>
      <c r="TD8" s="4"/>
      <c r="TE8" s="4"/>
      <c r="TF8" s="4"/>
      <c r="TG8" s="4"/>
      <c r="TH8" s="4">
        <v>110210772790</v>
      </c>
      <c r="TI8" s="4">
        <v>-75236457990</v>
      </c>
      <c r="TJ8" s="4">
        <v>-56301995320</v>
      </c>
      <c r="TK8" s="4">
        <v>-56921398320</v>
      </c>
      <c r="TL8" s="4">
        <v>34589987770</v>
      </c>
      <c r="TM8" s="4">
        <v>-33488692550</v>
      </c>
      <c r="TN8" s="4">
        <v>7133427150</v>
      </c>
      <c r="TO8" s="4">
        <v>15823239170</v>
      </c>
      <c r="TP8" s="5">
        <v>14385882560</v>
      </c>
      <c r="TQ8" s="4">
        <v>-9507033610</v>
      </c>
      <c r="TR8" s="35">
        <v>26356286730</v>
      </c>
      <c r="TS8" s="35">
        <v>12242162030</v>
      </c>
      <c r="TT8" s="35">
        <v>16779377030</v>
      </c>
      <c r="TU8" s="35">
        <v>4643230090</v>
      </c>
      <c r="TV8" s="35"/>
      <c r="TW8" s="35"/>
      <c r="TX8" s="35"/>
      <c r="TY8" s="35"/>
      <c r="TZ8" s="35"/>
      <c r="UA8" s="35"/>
      <c r="UD8" s="6" t="s">
        <v>613</v>
      </c>
      <c r="UM8" s="37">
        <v>0.21422271646171301</v>
      </c>
      <c r="UN8" s="37">
        <v>0.27788237207214</v>
      </c>
      <c r="UO8" s="37">
        <v>0.32593685785266302</v>
      </c>
      <c r="UP8" s="9">
        <v>0.22766349001723898</v>
      </c>
      <c r="UQ8" s="9">
        <v>0.24662303555244702</v>
      </c>
      <c r="UR8" s="9">
        <v>0.15192919501796401</v>
      </c>
      <c r="US8" s="9">
        <v>0.21819895941827799</v>
      </c>
      <c r="UT8" s="9"/>
      <c r="UU8" s="10"/>
      <c r="UV8" s="9"/>
      <c r="UW8" s="6" t="s">
        <v>613</v>
      </c>
      <c r="VF8" s="9">
        <v>1.51894991725081E-2</v>
      </c>
      <c r="VG8" s="9">
        <v>1.4464992593532599E-2</v>
      </c>
      <c r="VH8" s="9">
        <v>2.3177675377644098E-2</v>
      </c>
      <c r="VI8" s="9">
        <v>2.9639276264813399E-2</v>
      </c>
      <c r="VJ8" s="9">
        <v>3.5344402843281303E-2</v>
      </c>
      <c r="VK8" s="9">
        <v>1.70082937432815E-2</v>
      </c>
      <c r="VL8" s="9">
        <v>1.6467816107372201E-2</v>
      </c>
      <c r="VM8" s="9"/>
      <c r="VN8" s="10"/>
      <c r="VO8" s="9"/>
      <c r="VP8" s="6" t="s">
        <v>613</v>
      </c>
      <c r="VY8" s="9">
        <v>0.78577728353828702</v>
      </c>
      <c r="VZ8" s="9">
        <v>0.72211762792786005</v>
      </c>
      <c r="WA8" s="9">
        <v>0.67406314214733698</v>
      </c>
      <c r="WB8" s="52">
        <v>0.77233650998276104</v>
      </c>
      <c r="WC8" s="52">
        <v>0.75337696444755298</v>
      </c>
      <c r="WD8" s="52">
        <v>0.84807080498203602</v>
      </c>
      <c r="WE8" s="52">
        <v>0.78180104058172206</v>
      </c>
      <c r="WG8" s="53"/>
      <c r="WI8" s="54" t="s">
        <v>613</v>
      </c>
      <c r="WR8" s="9">
        <v>1.7025886750520601E-2</v>
      </c>
      <c r="WS8" s="9">
        <v>2.2285503093650003E-2</v>
      </c>
      <c r="WT8" s="9">
        <v>2.08662922537282E-2</v>
      </c>
      <c r="WU8" s="9">
        <v>5.1122176618812493E-2</v>
      </c>
      <c r="WV8" s="9">
        <v>7.0753713631822299E-2</v>
      </c>
      <c r="WW8" s="9">
        <v>7.4291203574348999E-2</v>
      </c>
      <c r="WX8" s="9">
        <v>6.09520204668774E-2</v>
      </c>
      <c r="WY8" s="9"/>
      <c r="WZ8" s="10"/>
      <c r="XA8" s="9"/>
      <c r="XB8" s="6" t="s">
        <v>613</v>
      </c>
      <c r="XK8" s="9">
        <v>0.25460860000000002</v>
      </c>
      <c r="XL8" s="9">
        <v>0.25596289999999999</v>
      </c>
      <c r="XM8" s="9">
        <v>0.25460860000000002</v>
      </c>
      <c r="XN8" s="9">
        <v>0.25319369999999997</v>
      </c>
      <c r="XO8" s="9">
        <v>0.25460860000000002</v>
      </c>
      <c r="XP8" s="9">
        <v>0.25319369999999997</v>
      </c>
      <c r="XQ8" s="9">
        <v>0.25165720000000003</v>
      </c>
      <c r="XR8" s="9"/>
      <c r="XS8" s="10"/>
      <c r="XT8" s="9"/>
      <c r="XU8" s="6" t="s">
        <v>613</v>
      </c>
      <c r="XV8" s="59">
        <f t="shared" si="153"/>
        <v>29312089761.570831</v>
      </c>
      <c r="XW8" s="59">
        <f t="shared" si="1"/>
        <v>9420727240.0857029</v>
      </c>
      <c r="XX8" s="59">
        <f t="shared" si="1"/>
        <v>9623924151.5639057</v>
      </c>
      <c r="XY8" s="59">
        <f t="shared" si="1"/>
        <v>9890302297.3105927</v>
      </c>
      <c r="XZ8" s="59">
        <f t="shared" si="1"/>
        <v>7677705475.8859186</v>
      </c>
      <c r="YA8" s="59">
        <f t="shared" si="1"/>
        <v>4295962928.0770426</v>
      </c>
      <c r="YB8" s="59">
        <f t="shared" si="1"/>
        <v>4212254566.3099856</v>
      </c>
      <c r="YC8" s="6" t="s">
        <v>613</v>
      </c>
      <c r="YD8" s="4"/>
      <c r="YE8" s="4"/>
      <c r="YF8" s="4"/>
      <c r="YG8" s="4"/>
      <c r="YH8" s="4"/>
      <c r="YI8" s="4"/>
      <c r="YJ8" s="4"/>
      <c r="YK8" s="4"/>
      <c r="YL8" s="4">
        <v>73764543079</v>
      </c>
      <c r="YM8" s="4">
        <v>119962516014</v>
      </c>
      <c r="YN8" s="4">
        <v>99465554519</v>
      </c>
      <c r="YO8" s="4">
        <v>82158086160</v>
      </c>
      <c r="YP8" s="4">
        <v>12706380594</v>
      </c>
      <c r="YQ8" s="4">
        <v>38255302345</v>
      </c>
      <c r="YR8" s="4">
        <v>2204123679</v>
      </c>
      <c r="YS8" s="4">
        <v>-29883033</v>
      </c>
      <c r="YT8" s="5">
        <v>39652190973</v>
      </c>
      <c r="YU8" s="4">
        <v>16843147032</v>
      </c>
      <c r="YV8" s="4">
        <v>127074583</v>
      </c>
      <c r="YW8" s="4">
        <v>1862332040</v>
      </c>
      <c r="YX8" s="4">
        <v>10373669686</v>
      </c>
      <c r="YY8" s="4">
        <v>165938430</v>
      </c>
      <c r="YZ8" s="4"/>
      <c r="ZA8" s="4"/>
      <c r="ZB8" s="4"/>
      <c r="ZC8" s="4"/>
      <c r="ZD8" s="4"/>
      <c r="ZE8" s="4"/>
      <c r="ZF8" s="4"/>
      <c r="ZG8" s="4"/>
      <c r="ZH8" s="6" t="s">
        <v>613</v>
      </c>
      <c r="ZI8" s="4"/>
      <c r="ZJ8" s="4"/>
      <c r="ZK8" s="4"/>
      <c r="ZL8" s="4"/>
      <c r="ZM8" s="4"/>
      <c r="ZN8" s="4"/>
      <c r="ZO8" s="4"/>
      <c r="ZP8" s="4"/>
      <c r="ZQ8" s="4">
        <v>-112970173920</v>
      </c>
      <c r="ZR8" s="4">
        <v>-38545662840</v>
      </c>
      <c r="ZS8" s="4">
        <v>-47428071150</v>
      </c>
      <c r="ZT8" s="4">
        <v>-23401823260</v>
      </c>
      <c r="ZU8" s="4">
        <v>-47209615990</v>
      </c>
      <c r="ZV8" s="4">
        <v>-4354964690</v>
      </c>
      <c r="ZW8" s="4">
        <v>-10361348770</v>
      </c>
      <c r="ZX8" s="4">
        <v>-13902359520</v>
      </c>
      <c r="ZY8" s="5">
        <v>-53480536100</v>
      </c>
      <c r="ZZ8" s="4">
        <v>-6955260120</v>
      </c>
      <c r="AAA8" s="4">
        <v>-25161101470</v>
      </c>
      <c r="AAB8" s="4">
        <v>-17221303870</v>
      </c>
      <c r="AAC8" s="4">
        <v>-25648367020</v>
      </c>
      <c r="AAD8" s="4">
        <v>-3440496640</v>
      </c>
      <c r="AAE8" s="4"/>
      <c r="AAF8" s="4"/>
      <c r="AAG8" s="4"/>
      <c r="AAH8" s="4"/>
      <c r="AAI8" s="4"/>
      <c r="AAJ8" s="4"/>
      <c r="AAK8" s="4"/>
      <c r="AAL8" s="4"/>
      <c r="AAM8" s="6" t="s">
        <v>613</v>
      </c>
      <c r="AAN8" s="4"/>
      <c r="AAO8" s="4"/>
      <c r="AAP8" s="4"/>
      <c r="AAQ8" s="4"/>
      <c r="AAR8" s="4"/>
      <c r="AAS8" s="4"/>
      <c r="AAT8" s="4"/>
      <c r="AAU8" s="4"/>
      <c r="AAV8" s="4">
        <v>110210772790</v>
      </c>
      <c r="AAW8" s="4">
        <v>-75236457990</v>
      </c>
      <c r="AAX8" s="4">
        <v>-56301995320</v>
      </c>
      <c r="AAY8" s="4">
        <v>-56921398320</v>
      </c>
      <c r="AAZ8" s="4">
        <v>34589987770</v>
      </c>
      <c r="ABA8" s="4">
        <v>-33488692550</v>
      </c>
      <c r="ABB8" s="4">
        <v>7133427150</v>
      </c>
      <c r="ABC8" s="4">
        <v>15823239170</v>
      </c>
      <c r="ABD8" s="5">
        <v>14385882560</v>
      </c>
      <c r="ABE8" s="4">
        <v>-9507033610</v>
      </c>
      <c r="ABF8" s="35">
        <v>26356286730</v>
      </c>
      <c r="ABG8" s="35">
        <v>12242162030</v>
      </c>
      <c r="ABH8" s="35">
        <v>16779377030</v>
      </c>
      <c r="ABI8" s="35">
        <v>4643230090</v>
      </c>
      <c r="ABJ8" s="35"/>
      <c r="ABK8" s="35"/>
      <c r="ABL8" s="35"/>
      <c r="ABM8" s="35"/>
      <c r="ABN8" s="35"/>
      <c r="ABO8" s="35"/>
      <c r="ABR8" s="6" t="s">
        <v>613</v>
      </c>
      <c r="ACA8" s="37">
        <v>0.21422271646171301</v>
      </c>
      <c r="ACB8" s="37">
        <v>0.27788237207214</v>
      </c>
      <c r="ACC8" s="37">
        <v>0.32593685785266302</v>
      </c>
      <c r="ACD8" s="9">
        <v>0.22766349001723898</v>
      </c>
      <c r="ACE8" s="9">
        <v>0.24662303555244702</v>
      </c>
      <c r="ACF8" s="9">
        <v>0.15192919501796401</v>
      </c>
      <c r="ACG8" s="9">
        <v>0.21819895941827799</v>
      </c>
      <c r="ACH8" s="9"/>
      <c r="ACI8" s="10"/>
      <c r="ACJ8" s="9"/>
      <c r="ACK8" s="6" t="s">
        <v>613</v>
      </c>
      <c r="ACT8" s="9">
        <v>1.51894991725081E-2</v>
      </c>
      <c r="ACU8" s="9">
        <v>1.4464992593532599E-2</v>
      </c>
      <c r="ACV8" s="9">
        <v>2.3177675377644098E-2</v>
      </c>
      <c r="ACW8" s="9">
        <v>2.9639276264813399E-2</v>
      </c>
      <c r="ACX8" s="9">
        <v>3.5344402843281303E-2</v>
      </c>
      <c r="ACY8" s="9">
        <v>1.70082937432815E-2</v>
      </c>
      <c r="ACZ8" s="9">
        <v>1.6467816107372201E-2</v>
      </c>
      <c r="ADA8" s="9"/>
      <c r="ADB8" s="10"/>
      <c r="ADC8" s="9"/>
      <c r="ADD8" s="6" t="s">
        <v>613</v>
      </c>
      <c r="ADM8" s="9">
        <v>0.78577728353828702</v>
      </c>
      <c r="ADN8" s="9">
        <v>0.72211762792786005</v>
      </c>
      <c r="ADO8" s="9">
        <v>0.67406314214733698</v>
      </c>
      <c r="ADP8" s="52">
        <v>0.77233650998276104</v>
      </c>
      <c r="ADQ8" s="52">
        <v>0.75337696444755298</v>
      </c>
      <c r="ADR8" s="52">
        <v>0.84807080498203602</v>
      </c>
      <c r="ADS8" s="52">
        <v>0.78180104058172206</v>
      </c>
      <c r="ADU8" s="53"/>
      <c r="ADW8" s="54" t="s">
        <v>613</v>
      </c>
      <c r="AEF8" s="9">
        <v>1.7025886750520601E-2</v>
      </c>
      <c r="AEG8" s="9">
        <v>2.2285503093650003E-2</v>
      </c>
      <c r="AEH8" s="9">
        <v>2.08662922537282E-2</v>
      </c>
      <c r="AEI8" s="9">
        <v>5.1122176618812493E-2</v>
      </c>
      <c r="AEJ8" s="9">
        <v>7.0753713631822299E-2</v>
      </c>
      <c r="AEK8" s="9">
        <v>7.4291203574348999E-2</v>
      </c>
      <c r="AEL8" s="9">
        <v>6.09520204668774E-2</v>
      </c>
      <c r="AEM8" s="9"/>
      <c r="AEN8" s="10"/>
      <c r="AEO8" s="9"/>
      <c r="AEP8" s="6" t="s">
        <v>613</v>
      </c>
      <c r="AEY8" s="9">
        <v>0.25460860000000002</v>
      </c>
      <c r="AEZ8" s="9">
        <v>0.25596289999999999</v>
      </c>
      <c r="AFA8" s="9">
        <v>0.25460860000000002</v>
      </c>
      <c r="AFB8" s="9">
        <v>0.25319369999999997</v>
      </c>
      <c r="AFC8" s="9">
        <v>0.25460860000000002</v>
      </c>
      <c r="AFD8" s="9">
        <v>0.25319369999999997</v>
      </c>
      <c r="AFE8" s="9">
        <v>0.25165720000000003</v>
      </c>
      <c r="AFF8" s="9"/>
      <c r="AFG8" s="10"/>
      <c r="AFH8" s="9"/>
      <c r="AFI8" s="6" t="s">
        <v>613</v>
      </c>
      <c r="AFJ8" s="7">
        <f t="shared" si="2"/>
        <v>9.578155623880906E-2</v>
      </c>
      <c r="AFK8" s="7">
        <f t="shared" si="3"/>
        <v>5.8221974981910098E-2</v>
      </c>
      <c r="AFL8" s="7">
        <f t="shared" si="4"/>
        <v>6.1485803548760029E-2</v>
      </c>
      <c r="AFM8" s="7">
        <f t="shared" si="5"/>
        <v>6.5788007006902099E-2</v>
      </c>
      <c r="AFN8" s="7">
        <f t="shared" si="6"/>
        <v>5.9025203413801755E-2</v>
      </c>
      <c r="AFO8" s="8">
        <f t="shared" si="7"/>
        <v>8.3391360651238852E-2</v>
      </c>
      <c r="AFP8" s="7">
        <f t="shared" si="8"/>
        <v>6.6824420997538977E-2</v>
      </c>
      <c r="AFQ8" s="6" t="s">
        <v>613</v>
      </c>
      <c r="AFR8" s="7">
        <f t="shared" si="9"/>
        <v>0.2434860824427858</v>
      </c>
      <c r="AFS8" s="7">
        <f t="shared" si="10"/>
        <v>0.18917298363508409</v>
      </c>
      <c r="AFT8" s="7">
        <f t="shared" si="11"/>
        <v>0.17905188708371528</v>
      </c>
      <c r="AFU8" s="7">
        <f t="shared" si="12"/>
        <v>0.19426514515688492</v>
      </c>
      <c r="AFV8" s="7">
        <f t="shared" si="13"/>
        <v>0.18208769412247383</v>
      </c>
      <c r="AFW8" s="8">
        <f t="shared" si="14"/>
        <v>0.23749608655246573</v>
      </c>
      <c r="AFX8" s="7">
        <f t="shared" si="15"/>
        <v>0.15371542909127228</v>
      </c>
      <c r="AFY8" s="6" t="s">
        <v>613</v>
      </c>
      <c r="AFZ8" s="1">
        <f t="shared" si="16"/>
        <v>590160562450</v>
      </c>
      <c r="AGA8" s="1">
        <f t="shared" si="17"/>
        <v>246454942120</v>
      </c>
      <c r="AGB8" s="1">
        <f t="shared" si="18"/>
        <v>197666901420</v>
      </c>
      <c r="AGC8" s="1">
        <f t="shared" si="19"/>
        <v>216968751140</v>
      </c>
      <c r="AGD8" s="1">
        <f t="shared" si="20"/>
        <v>196462613270</v>
      </c>
      <c r="AGE8" s="2">
        <f t="shared" si="21"/>
        <v>167020882040</v>
      </c>
      <c r="AGF8" s="1">
        <f t="shared" si="22"/>
        <v>135915252930</v>
      </c>
      <c r="AGG8" s="6" t="s">
        <v>613</v>
      </c>
      <c r="AGH8" s="7">
        <f t="shared" si="23"/>
        <v>0.24753881247762458</v>
      </c>
      <c r="AGI8" s="7">
        <f t="shared" si="24"/>
        <v>0.1948203257641373</v>
      </c>
      <c r="AGJ8" s="7">
        <f t="shared" si="25"/>
        <v>0.21969883429156656</v>
      </c>
      <c r="AGK8" s="7">
        <f t="shared" si="26"/>
        <v>0.19461356987188491</v>
      </c>
      <c r="AGL8" s="7">
        <f t="shared" si="27"/>
        <v>0.18239251541846296</v>
      </c>
      <c r="AGM8" s="8">
        <f t="shared" si="28"/>
        <v>0.2266490435665047</v>
      </c>
      <c r="AGN8" s="7">
        <f t="shared" si="29"/>
        <v>0.17346001962077209</v>
      </c>
      <c r="AGO8" s="6" t="s">
        <v>613</v>
      </c>
      <c r="AGP8" s="7">
        <f t="shared" si="30"/>
        <v>7.2158430215198549E-2</v>
      </c>
      <c r="AGQ8" s="7">
        <f t="shared" si="31"/>
        <v>4.0967594318983364E-2</v>
      </c>
      <c r="AGR8" s="7">
        <f t="shared" si="32"/>
        <v>3.7857466603103948E-2</v>
      </c>
      <c r="AGS8" s="7">
        <f t="shared" si="33"/>
        <v>4.472654564456631E-2</v>
      </c>
      <c r="AGT8" s="7">
        <f t="shared" si="34"/>
        <v>4.2643871797076884E-2</v>
      </c>
      <c r="AGU8" s="8">
        <f t="shared" si="35"/>
        <v>6.2954893415053184E-2</v>
      </c>
      <c r="AGV8" s="7">
        <f t="shared" si="36"/>
        <v>4.5404306151242357E-2</v>
      </c>
      <c r="AGW8" s="6" t="s">
        <v>613</v>
      </c>
      <c r="AGX8" s="7">
        <f t="shared" si="37"/>
        <v>0.14743324328250942</v>
      </c>
      <c r="AGY8" s="7">
        <f t="shared" si="38"/>
        <v>8.5904435267767199E-2</v>
      </c>
      <c r="AGZ8" s="7">
        <f t="shared" si="39"/>
        <v>8.4578370560388971E-2</v>
      </c>
      <c r="AHA8" s="7">
        <f t="shared" si="40"/>
        <v>0.10318484648972778</v>
      </c>
      <c r="AHB8" s="7">
        <f t="shared" si="41"/>
        <v>9.0184473610693872E-2</v>
      </c>
      <c r="AHC8" s="8">
        <f t="shared" si="42"/>
        <v>0.11841131103523204</v>
      </c>
      <c r="AHD8" s="7">
        <f t="shared" si="43"/>
        <v>9.8327276995642351E-2</v>
      </c>
      <c r="AHE8" s="6" t="s">
        <v>613</v>
      </c>
      <c r="AHF8" s="15">
        <f t="shared" si="44"/>
        <v>4.4972797884263525</v>
      </c>
      <c r="AHG8" s="15">
        <f t="shared" si="45"/>
        <v>3.6831921601290487</v>
      </c>
      <c r="AHH8" s="15">
        <f t="shared" si="46"/>
        <v>3.6531470289417545</v>
      </c>
      <c r="AHI8" s="15">
        <f t="shared" si="47"/>
        <v>3.4777459834173734</v>
      </c>
      <c r="AHJ8" s="15">
        <f t="shared" si="48"/>
        <v>3.5339848844040795</v>
      </c>
      <c r="AHK8" s="16">
        <f t="shared" si="49"/>
        <v>3.6840702947036239</v>
      </c>
      <c r="AHL8" s="15">
        <f t="shared" si="50"/>
        <v>4.2568798006632429</v>
      </c>
      <c r="AHM8" s="6" t="s">
        <v>613</v>
      </c>
      <c r="AHN8" s="12">
        <f t="shared" si="51"/>
        <v>81.160171741886998</v>
      </c>
      <c r="AHO8" s="12">
        <f t="shared" si="52"/>
        <v>99.098820841107411</v>
      </c>
      <c r="AHP8" s="12">
        <f t="shared" si="53"/>
        <v>99.913854303787332</v>
      </c>
      <c r="AHQ8" s="12">
        <f t="shared" si="54"/>
        <v>104.95303617354372</v>
      </c>
      <c r="AHR8" s="12">
        <f t="shared" si="55"/>
        <v>103.28284130778006</v>
      </c>
      <c r="AHS8" s="13">
        <f t="shared" si="56"/>
        <v>99.075199657492831</v>
      </c>
      <c r="AHT8" s="12">
        <f t="shared" si="57"/>
        <v>85.743553281239272</v>
      </c>
      <c r="AHU8" s="6" t="s">
        <v>613</v>
      </c>
      <c r="AHV8" s="15">
        <f t="shared" si="58"/>
        <v>1.3273786022389777</v>
      </c>
      <c r="AHW8" s="15">
        <f t="shared" si="59"/>
        <v>1.4211714392741748</v>
      </c>
      <c r="AHX8" s="15">
        <f t="shared" si="60"/>
        <v>1.6241394120048906</v>
      </c>
      <c r="AHY8" s="15">
        <f t="shared" si="61"/>
        <v>1.4708939860839549</v>
      </c>
      <c r="AHZ8" s="15">
        <f t="shared" si="62"/>
        <v>1.3841426898260154</v>
      </c>
      <c r="AIA8" s="16">
        <f t="shared" si="63"/>
        <v>1.3246207900226401</v>
      </c>
      <c r="AIB8" s="15">
        <f t="shared" si="64"/>
        <v>1.4717639506470142</v>
      </c>
      <c r="AIC8" s="6" t="s">
        <v>613</v>
      </c>
      <c r="AID8" s="4">
        <f t="shared" si="65"/>
        <v>194130395240</v>
      </c>
      <c r="AIE8" s="4">
        <f t="shared" si="66"/>
        <v>106611145080</v>
      </c>
      <c r="AIF8" s="4">
        <f t="shared" si="67"/>
        <v>96501392370</v>
      </c>
      <c r="AIG8" s="4">
        <f t="shared" si="68"/>
        <v>63445525950</v>
      </c>
      <c r="AIH8" s="4">
        <f t="shared" si="69"/>
        <v>60743102730</v>
      </c>
      <c r="AII8" s="14">
        <f t="shared" si="70"/>
        <v>45102717930</v>
      </c>
      <c r="AIJ8" s="4">
        <f t="shared" si="71"/>
        <v>30711980760</v>
      </c>
      <c r="AIK8" s="6" t="s">
        <v>613</v>
      </c>
      <c r="AIL8" s="15">
        <f t="shared" si="72"/>
        <v>6.0700367228593501</v>
      </c>
      <c r="AIM8" s="15">
        <f t="shared" si="73"/>
        <v>6.6479030040261531</v>
      </c>
      <c r="AIN8" s="15">
        <f t="shared" si="74"/>
        <v>6.9059528058911051</v>
      </c>
      <c r="AIO8" s="15">
        <f t="shared" si="75"/>
        <v>8.485438567004266</v>
      </c>
      <c r="AIP8" s="15">
        <f t="shared" si="76"/>
        <v>8.130665627096457</v>
      </c>
      <c r="AIQ8" s="16">
        <f t="shared" si="77"/>
        <v>8.8541373355767519</v>
      </c>
      <c r="AIR8" s="15">
        <f t="shared" si="78"/>
        <v>10.365091436388358</v>
      </c>
      <c r="AIS8" s="6" t="s">
        <v>613</v>
      </c>
      <c r="AIT8" s="15">
        <f t="shared" si="79"/>
        <v>1.6192108531190978</v>
      </c>
      <c r="AIU8" s="15">
        <f t="shared" si="80"/>
        <v>1.4404487501995826</v>
      </c>
      <c r="AIV8" s="15">
        <f t="shared" si="81"/>
        <v>1.4783058393736104</v>
      </c>
      <c r="AIW8" s="15">
        <f t="shared" si="82"/>
        <v>1.3444111978860007</v>
      </c>
      <c r="AIX8" s="15">
        <f t="shared" si="83"/>
        <v>1.3290477704976147</v>
      </c>
      <c r="AIY8" s="16">
        <f t="shared" si="84"/>
        <v>1.2997198064528814</v>
      </c>
      <c r="AIZ8" s="15">
        <f t="shared" si="85"/>
        <v>1.300073249624244</v>
      </c>
      <c r="AJA8" s="6" t="s">
        <v>613</v>
      </c>
      <c r="AJB8" s="15">
        <f t="shared" si="86"/>
        <v>0.91013975146387127</v>
      </c>
      <c r="AJC8" s="15">
        <f t="shared" si="87"/>
        <v>0.83263785790455924</v>
      </c>
      <c r="AJD8" s="15">
        <f t="shared" si="88"/>
        <v>0.94891483558227718</v>
      </c>
      <c r="AJE8" s="15">
        <f t="shared" si="89"/>
        <v>0.88733955026359201</v>
      </c>
      <c r="AJF8" s="15">
        <f t="shared" si="90"/>
        <v>0.80802176771387091</v>
      </c>
      <c r="AJG8" s="16">
        <f t="shared" si="91"/>
        <v>0.76995098829106856</v>
      </c>
      <c r="AJH8" s="15">
        <f t="shared" si="92"/>
        <v>0.79292413006819584</v>
      </c>
      <c r="AJI8" s="6" t="s">
        <v>613</v>
      </c>
      <c r="AJJ8" s="15" t="e">
        <f t="shared" si="154"/>
        <v>#DIV/0!</v>
      </c>
      <c r="AJK8" s="15" t="e">
        <f t="shared" si="93"/>
        <v>#DIV/0!</v>
      </c>
      <c r="AJL8" s="15" t="e">
        <f t="shared" si="93"/>
        <v>#DIV/0!</v>
      </c>
      <c r="AJM8" s="15" t="e">
        <f t="shared" si="93"/>
        <v>#DIV/0!</v>
      </c>
      <c r="AJN8" s="15" t="e">
        <f t="shared" si="93"/>
        <v>#DIV/0!</v>
      </c>
      <c r="AJO8" s="16" t="e">
        <f t="shared" si="93"/>
        <v>#DIV/0!</v>
      </c>
      <c r="AJP8" s="15" t="e">
        <f t="shared" si="93"/>
        <v>#DIV/0!</v>
      </c>
      <c r="AJQ8" s="6" t="s">
        <v>613</v>
      </c>
      <c r="AJZ8" s="1">
        <v>11.148960000000001</v>
      </c>
      <c r="AKA8" s="1">
        <v>5.7779699999999998</v>
      </c>
      <c r="AKB8" s="1">
        <v>6.4400599999999999</v>
      </c>
      <c r="AKC8" s="1">
        <v>4.9838699999999996</v>
      </c>
      <c r="AKD8" s="1">
        <v>5.0966800000000001</v>
      </c>
      <c r="AKE8" s="1">
        <v>4.5124199999999997</v>
      </c>
      <c r="AKF8" s="1">
        <v>4.2693399999999997</v>
      </c>
      <c r="AKG8" s="1">
        <v>4.6671899999999997</v>
      </c>
      <c r="AKH8" s="2">
        <v>8.8117900000000002</v>
      </c>
      <c r="AKI8" s="1">
        <v>5.5969699999999998</v>
      </c>
      <c r="AKJ8" s="6" t="s">
        <v>613</v>
      </c>
      <c r="AKK8" s="15">
        <f t="shared" si="94"/>
        <v>2.5420977900558417</v>
      </c>
      <c r="AKL8" s="15">
        <f t="shared" si="95"/>
        <v>3.2491680966484084</v>
      </c>
      <c r="AKM8" s="15">
        <f t="shared" si="96"/>
        <v>2.9120850139288161</v>
      </c>
      <c r="AKN8" s="15">
        <f t="shared" si="97"/>
        <v>2.952896036757942</v>
      </c>
      <c r="AKO8" s="15">
        <f t="shared" si="98"/>
        <v>3.0849143008611231</v>
      </c>
      <c r="AKP8" s="16">
        <f t="shared" si="99"/>
        <v>2.8479699179598108</v>
      </c>
      <c r="AKQ8" s="15">
        <f t="shared" si="100"/>
        <v>2.3002882299112377</v>
      </c>
      <c r="AKR8" s="6" t="s">
        <v>613</v>
      </c>
      <c r="AKS8" s="15">
        <f t="shared" si="101"/>
        <v>0.68994430756272584</v>
      </c>
      <c r="AKT8" s="15">
        <f t="shared" si="102"/>
        <v>0.60571661225834406</v>
      </c>
      <c r="AKU8" s="15">
        <f t="shared" si="103"/>
        <v>0.40282702337645132</v>
      </c>
      <c r="AKV8" s="15">
        <f t="shared" si="104"/>
        <v>0.75045690383003605</v>
      </c>
      <c r="AKW8" s="15">
        <f t="shared" si="105"/>
        <v>0.69855968097725407</v>
      </c>
      <c r="AKX8" s="16">
        <f t="shared" si="106"/>
        <v>0.57778844073857405</v>
      </c>
      <c r="AKY8" s="15">
        <f t="shared" si="107"/>
        <v>0.44546523664494758</v>
      </c>
      <c r="AKZ8" s="6" t="s">
        <v>613</v>
      </c>
      <c r="ALA8" s="7">
        <f t="shared" si="108"/>
        <v>0.40826452355567766</v>
      </c>
      <c r="ALB8" s="7">
        <f t="shared" si="109"/>
        <v>0.37722510163635908</v>
      </c>
      <c r="ALC8" s="7">
        <f t="shared" si="110"/>
        <v>0.28715373789057091</v>
      </c>
      <c r="ALD8" s="7">
        <f t="shared" si="111"/>
        <v>0.42872058271644437</v>
      </c>
      <c r="ALE8" s="7">
        <f t="shared" si="112"/>
        <v>0.41126590298866789</v>
      </c>
      <c r="ALF8" s="8">
        <f t="shared" si="113"/>
        <v>0.36620146644508761</v>
      </c>
      <c r="ALG8" s="7">
        <f t="shared" si="114"/>
        <v>0.30818121761192385</v>
      </c>
      <c r="ALH8" s="6" t="s">
        <v>613</v>
      </c>
      <c r="ALI8" s="7">
        <f t="shared" si="155"/>
        <v>0.12165639816882982</v>
      </c>
      <c r="ALJ8" s="7">
        <f t="shared" si="115"/>
        <v>0.10133192992953741</v>
      </c>
      <c r="ALK8" s="7">
        <f t="shared" si="115"/>
        <v>0.16955233039189269</v>
      </c>
      <c r="ALL8" s="7">
        <f t="shared" si="115"/>
        <v>0.10632564904749503</v>
      </c>
      <c r="ALM8" s="7">
        <f t="shared" si="115"/>
        <v>9.5023019536689776E-2</v>
      </c>
      <c r="ALN8" s="20">
        <f t="shared" si="115"/>
        <v>7.0237601550185935E-2</v>
      </c>
      <c r="ALO8" s="7">
        <f t="shared" si="115"/>
        <v>0.10056346881343567</v>
      </c>
      <c r="ALP8" s="6" t="s">
        <v>613</v>
      </c>
      <c r="ALQ8" s="17">
        <f t="shared" si="116"/>
        <v>0.40826452355567766</v>
      </c>
      <c r="ALR8" s="17">
        <f t="shared" si="117"/>
        <v>0.37722510163635908</v>
      </c>
      <c r="ALS8" s="17">
        <f t="shared" si="118"/>
        <v>0.28715373789057091</v>
      </c>
      <c r="ALT8" s="17">
        <f t="shared" si="119"/>
        <v>0.42872058271644437</v>
      </c>
      <c r="ALU8" s="17">
        <f t="shared" si="120"/>
        <v>0.41126590298866789</v>
      </c>
      <c r="ALV8" s="21">
        <f t="shared" si="121"/>
        <v>0.36620146644508761</v>
      </c>
      <c r="ALW8" s="17">
        <f t="shared" si="122"/>
        <v>0.30818121761192385</v>
      </c>
      <c r="ALX8" s="6" t="s">
        <v>613</v>
      </c>
      <c r="ALY8" s="17">
        <f t="shared" si="123"/>
        <v>0.59173547644432234</v>
      </c>
      <c r="ALZ8" s="17">
        <f t="shared" si="124"/>
        <v>0.62277489836364086</v>
      </c>
      <c r="AMA8" s="17">
        <f t="shared" si="125"/>
        <v>0.71284626210942903</v>
      </c>
      <c r="AMB8" s="17">
        <f t="shared" si="126"/>
        <v>0.57127941728355569</v>
      </c>
      <c r="AMC8" s="17">
        <f t="shared" si="127"/>
        <v>0.58873409701133206</v>
      </c>
      <c r="AMD8" s="21">
        <f t="shared" si="128"/>
        <v>0.63379853355491234</v>
      </c>
      <c r="AME8" s="17">
        <f t="shared" si="129"/>
        <v>0.69181878238807615</v>
      </c>
      <c r="AMF8" s="6" t="s">
        <v>613</v>
      </c>
      <c r="AMO8" s="18">
        <v>4.5713591950970072</v>
      </c>
      <c r="AMP8" s="18">
        <v>6.1982279139587186</v>
      </c>
      <c r="AMQ8" s="18">
        <v>6.218300505319057</v>
      </c>
      <c r="AMR8" s="18">
        <v>6.0281565269948612</v>
      </c>
      <c r="AMS8" s="18">
        <v>6.8453170762465918</v>
      </c>
      <c r="AMT8" s="18">
        <v>7.4264531209904705</v>
      </c>
      <c r="AMU8" s="18">
        <v>7.1765482946952046</v>
      </c>
      <c r="AMV8" s="19">
        <v>5.8431999502304244</v>
      </c>
      <c r="AMW8" s="18">
        <v>4.5730186003318511</v>
      </c>
      <c r="AMX8" s="18">
        <v>4.5730186003318511</v>
      </c>
      <c r="AMY8" s="18">
        <v>5.7790687746391765</v>
      </c>
      <c r="AMZ8" s="18">
        <v>6.1667526536031421</v>
      </c>
      <c r="ANA8" s="18">
        <v>8.2581800191838628</v>
      </c>
      <c r="ANB8" s="18">
        <v>10.561990087171512</v>
      </c>
      <c r="ANC8" s="18">
        <v>8.0313813664126421</v>
      </c>
      <c r="AND8" s="18">
        <v>11.291457076820459</v>
      </c>
      <c r="ANE8" s="18">
        <v>10.072101709964384</v>
      </c>
      <c r="ANF8" s="18">
        <v>8.1036149396627639</v>
      </c>
      <c r="ANH8" s="6" t="s">
        <v>613</v>
      </c>
      <c r="ANI8" s="7">
        <f t="shared" si="130"/>
        <v>6.218300505319057E-2</v>
      </c>
      <c r="ANJ8" s="7">
        <f t="shared" si="131"/>
        <v>6.0281565269948614E-2</v>
      </c>
      <c r="ANK8" s="7">
        <f t="shared" si="132"/>
        <v>6.8453170762465917E-2</v>
      </c>
      <c r="ANL8" s="7">
        <f t="shared" si="133"/>
        <v>7.4264531209904699E-2</v>
      </c>
      <c r="ANM8" s="7">
        <f t="shared" si="134"/>
        <v>7.176548294695205E-2</v>
      </c>
      <c r="ANN8" s="20">
        <f t="shared" si="135"/>
        <v>5.8431999502304245E-2</v>
      </c>
      <c r="ANO8" s="7">
        <f t="shared" si="136"/>
        <v>4.5730186003318511E-2</v>
      </c>
      <c r="ANP8" s="6" t="s">
        <v>613</v>
      </c>
      <c r="ANY8" s="7">
        <v>-1.5137246404285265E-2</v>
      </c>
      <c r="ANZ8" s="7">
        <v>2.5564672332883953E-2</v>
      </c>
      <c r="AOA8" s="7">
        <v>-1.0702546631930043E-2</v>
      </c>
      <c r="AOB8" s="7">
        <v>0.20954451611318192</v>
      </c>
      <c r="AOC8" s="7">
        <v>0.18215498634196114</v>
      </c>
      <c r="AOD8" s="7">
        <v>-0.11152965043334617</v>
      </c>
      <c r="AOE8" s="7">
        <v>0.2194132077705182</v>
      </c>
      <c r="AOF8" s="20">
        <v>5.1688907023796915E-3</v>
      </c>
      <c r="AOG8" s="7">
        <v>0.14404568362117454</v>
      </c>
      <c r="AOH8" s="7">
        <v>0.14404568362117454</v>
      </c>
      <c r="AOI8" s="7">
        <v>5.3476746432414846E-2</v>
      </c>
      <c r="AOJ8" s="7">
        <v>0.46856062067014981</v>
      </c>
      <c r="AOK8" s="7">
        <v>0.81701072071858527</v>
      </c>
      <c r="AOL8" s="7">
        <v>-0.46667980509208173</v>
      </c>
      <c r="AOM8" s="7">
        <v>0.53919448848064833</v>
      </c>
      <c r="AON8" s="7">
        <v>0.57657229599624027</v>
      </c>
      <c r="AOO8" s="7">
        <v>0.18054832872882143</v>
      </c>
      <c r="AOP8" s="7">
        <v>0.45513802777357104</v>
      </c>
      <c r="AOR8" s="6" t="s">
        <v>613</v>
      </c>
      <c r="APA8" s="1">
        <v>11.148960000000001</v>
      </c>
      <c r="APB8" s="1">
        <v>5.7779699999999998</v>
      </c>
      <c r="APC8" s="1">
        <v>6.4400599999999999</v>
      </c>
      <c r="APD8" s="1">
        <v>4.9838699999999996</v>
      </c>
      <c r="APE8" s="1">
        <v>5.0966800000000001</v>
      </c>
      <c r="APF8" s="1">
        <v>4.5124199999999997</v>
      </c>
      <c r="APG8" s="1">
        <v>4.2693399999999997</v>
      </c>
      <c r="APH8" s="1">
        <v>4.6671899999999997</v>
      </c>
      <c r="API8" s="2">
        <v>8.8117900000000002</v>
      </c>
      <c r="APJ8" s="1">
        <v>5.5969699999999998</v>
      </c>
      <c r="APK8" s="1">
        <v>3.8233100000000002</v>
      </c>
      <c r="APL8" s="1"/>
      <c r="APM8" s="1"/>
      <c r="APN8" s="1"/>
      <c r="APO8" s="1"/>
      <c r="APP8" s="1"/>
      <c r="APQ8" s="1"/>
      <c r="APR8" s="1"/>
      <c r="APS8" s="1"/>
      <c r="APT8" s="1"/>
      <c r="APW8" s="25">
        <v>6.1804616453620079E-2</v>
      </c>
      <c r="APX8" s="25">
        <v>0.27047434384259039</v>
      </c>
      <c r="APY8" s="25">
        <v>0.20506155854733663</v>
      </c>
      <c r="APZ8" s="25">
        <v>0.16160778199196218</v>
      </c>
      <c r="AQA8" s="25">
        <v>0.18726019740405753</v>
      </c>
      <c r="AQB8" s="38" t="s">
        <v>613</v>
      </c>
      <c r="AQC8" s="25">
        <v>1.0897630156325997</v>
      </c>
      <c r="AQD8" s="6" t="s">
        <v>613</v>
      </c>
      <c r="AQE8" s="4">
        <f t="shared" si="137"/>
        <v>61057692795</v>
      </c>
      <c r="AQF8" s="4">
        <f t="shared" si="138"/>
        <v>18979036713</v>
      </c>
      <c r="AQG8" s="4">
        <f t="shared" si="139"/>
        <v>18197682597</v>
      </c>
      <c r="AQH8" s="4">
        <f t="shared" si="140"/>
        <v>18145940872</v>
      </c>
      <c r="AQI8" s="4">
        <f t="shared" si="141"/>
        <v>14772275608</v>
      </c>
      <c r="AQJ8" s="5">
        <f t="shared" si="142"/>
        <v>12714359787</v>
      </c>
      <c r="AQK8" s="4">
        <f t="shared" si="143"/>
        <v>9122196662</v>
      </c>
      <c r="AQL8" s="6" t="s">
        <v>613</v>
      </c>
      <c r="AQM8" s="7">
        <f t="shared" si="144"/>
        <v>0.41795247557444365</v>
      </c>
      <c r="AQN8" s="7">
        <f t="shared" si="145"/>
        <v>0.39527775043802343</v>
      </c>
      <c r="AQO8" s="7">
        <f t="shared" si="146"/>
        <v>0.41903893644753165</v>
      </c>
      <c r="AQP8" s="7">
        <f t="shared" si="147"/>
        <v>0.42974336786078665</v>
      </c>
      <c r="AQQ8" s="7">
        <f t="shared" si="148"/>
        <v>0.41224981776188246</v>
      </c>
      <c r="AQR8" s="20">
        <f t="shared" si="149"/>
        <v>0.33586893192507344</v>
      </c>
      <c r="AQS8" s="7">
        <f t="shared" si="150"/>
        <v>0.38692949983126895</v>
      </c>
      <c r="AQT8" s="6" t="s">
        <v>613</v>
      </c>
      <c r="AQU8" s="9">
        <f t="shared" si="156"/>
        <v>5.767834148628119E-2</v>
      </c>
      <c r="AQV8" s="9">
        <f t="shared" si="151"/>
        <v>0.10065336395928097</v>
      </c>
      <c r="AQW8" s="9">
        <f t="shared" si="151"/>
        <v>9.1769042274859047E-2</v>
      </c>
      <c r="AQX8" s="9">
        <f t="shared" si="151"/>
        <v>4.4238745607527191E-2</v>
      </c>
      <c r="AQY8" s="9">
        <f t="shared" si="151"/>
        <v>9.9414025043673013E-2</v>
      </c>
      <c r="AQZ8" s="10" t="e">
        <f t="shared" si="151"/>
        <v>#VALUE!</v>
      </c>
      <c r="ARA8" s="9">
        <f t="shared" si="151"/>
        <v>0.15287077917077296</v>
      </c>
      <c r="ARB8" s="6" t="s">
        <v>613</v>
      </c>
      <c r="ARC8" s="17">
        <f t="shared" si="157"/>
        <v>6.3039452338356575E-2</v>
      </c>
      <c r="ARD8" s="17">
        <f t="shared" si="152"/>
        <v>8.5799864791609989E-2</v>
      </c>
      <c r="ARE8" s="17">
        <f t="shared" si="152"/>
        <v>9.3702810182071244E-2</v>
      </c>
      <c r="ARF8" s="17">
        <f t="shared" si="152"/>
        <v>5.1267259833860823E-2</v>
      </c>
      <c r="ARG8" s="17">
        <f t="shared" si="152"/>
        <v>8.149754347964755E-2</v>
      </c>
      <c r="ARH8" s="21" t="e">
        <f t="shared" si="152"/>
        <v>#VALUE!</v>
      </c>
      <c r="ARI8" s="17">
        <f t="shared" si="152"/>
        <v>0.12475901763299732</v>
      </c>
      <c r="ARJ8" s="6" t="s">
        <v>613</v>
      </c>
    </row>
    <row r="9" spans="1:1154" collapsed="1" x14ac:dyDescent="0.15">
      <c r="A9" s="26" t="s">
        <v>182</v>
      </c>
      <c r="B9" s="34">
        <v>41243</v>
      </c>
      <c r="C9" s="34">
        <v>41243</v>
      </c>
      <c r="D9" s="35">
        <v>160.45698153942399</v>
      </c>
      <c r="E9" s="26" t="s">
        <v>183</v>
      </c>
      <c r="F9" s="26" t="s">
        <v>28</v>
      </c>
      <c r="G9" s="26" t="s">
        <v>46</v>
      </c>
      <c r="H9" s="26" t="s">
        <v>23</v>
      </c>
      <c r="I9" s="56" t="s">
        <v>462</v>
      </c>
      <c r="J9" s="26" t="s">
        <v>432</v>
      </c>
      <c r="K9" s="26" t="s">
        <v>426</v>
      </c>
      <c r="L9" s="26" t="s">
        <v>28</v>
      </c>
      <c r="M9" s="26" t="s">
        <v>46</v>
      </c>
      <c r="N9" s="26" t="s">
        <v>23</v>
      </c>
      <c r="O9" s="26"/>
      <c r="P9" s="26"/>
      <c r="Q9" s="26" t="s">
        <v>25</v>
      </c>
      <c r="R9" s="26" t="s">
        <v>184</v>
      </c>
      <c r="S9" s="35" t="s">
        <v>185</v>
      </c>
      <c r="T9" s="26" t="s">
        <v>27</v>
      </c>
      <c r="U9" s="26" t="s">
        <v>186</v>
      </c>
      <c r="V9" s="3">
        <v>2012</v>
      </c>
      <c r="W9" s="3">
        <f t="shared" si="0"/>
        <v>1</v>
      </c>
      <c r="AE9" s="35">
        <v>6053078000000</v>
      </c>
      <c r="AF9" s="35">
        <v>3984387647000</v>
      </c>
      <c r="AG9" s="35">
        <v>3636243080000</v>
      </c>
      <c r="AH9" s="35">
        <v>4299068085000</v>
      </c>
      <c r="AI9" s="4">
        <v>5550677020000</v>
      </c>
      <c r="AJ9" s="4">
        <v>7623385438000</v>
      </c>
      <c r="AK9" s="4">
        <v>8086634372000</v>
      </c>
      <c r="AL9" s="4">
        <v>2618910283000</v>
      </c>
      <c r="AM9" s="4">
        <v>2792737848000</v>
      </c>
      <c r="AN9" s="5">
        <v>3868574769000</v>
      </c>
      <c r="AO9" s="4">
        <v>5639678574000</v>
      </c>
      <c r="AP9" s="4">
        <v>4229101514000</v>
      </c>
      <c r="AQ9" s="4">
        <v>2766258042000</v>
      </c>
      <c r="AR9" s="4">
        <v>3284218532000</v>
      </c>
      <c r="AS9" s="4">
        <v>4743875109000</v>
      </c>
      <c r="AT9" s="4">
        <v>1138182108000</v>
      </c>
      <c r="AU9" s="4">
        <v>639576263000</v>
      </c>
      <c r="AV9" s="4">
        <v>1998551871000</v>
      </c>
      <c r="AW9" s="4">
        <v>1926656280000</v>
      </c>
      <c r="AX9" s="4">
        <v>647239704000</v>
      </c>
      <c r="AY9" s="4"/>
      <c r="AZ9" s="4"/>
      <c r="BA9" s="4"/>
      <c r="BB9" s="6" t="s">
        <v>613</v>
      </c>
      <c r="BC9" s="4"/>
      <c r="BD9" s="4"/>
      <c r="BE9" s="4"/>
      <c r="BF9" s="4"/>
      <c r="BG9" s="4"/>
      <c r="BH9" s="4"/>
      <c r="BI9" s="4"/>
      <c r="BJ9" s="4">
        <v>1447676000000</v>
      </c>
      <c r="BK9" s="4">
        <v>1344195664000</v>
      </c>
      <c r="BL9" s="4">
        <v>1002334714000</v>
      </c>
      <c r="BM9" s="4">
        <v>943785523000</v>
      </c>
      <c r="BN9" s="4">
        <v>971168156000</v>
      </c>
      <c r="BO9" s="4">
        <v>834170879000</v>
      </c>
      <c r="BP9" s="4">
        <v>448012221000</v>
      </c>
      <c r="BQ9" s="4">
        <v>1067620272000</v>
      </c>
      <c r="BR9" s="4">
        <v>1152686688000</v>
      </c>
      <c r="BS9" s="5">
        <v>1722426366000</v>
      </c>
      <c r="BT9" s="4">
        <v>1247342620000</v>
      </c>
      <c r="BU9" s="4">
        <v>1579883859000</v>
      </c>
      <c r="BV9" s="4">
        <v>818097073000</v>
      </c>
      <c r="BW9" s="4">
        <v>594950328000</v>
      </c>
      <c r="BX9" s="4">
        <v>1680059742000</v>
      </c>
      <c r="BY9" s="4">
        <v>900832982000</v>
      </c>
      <c r="BZ9" s="4">
        <v>467998026000</v>
      </c>
      <c r="CA9" s="4">
        <v>281993825000</v>
      </c>
      <c r="CB9" s="4">
        <v>131403702000</v>
      </c>
      <c r="CC9" s="4">
        <v>138611155000</v>
      </c>
      <c r="CD9" s="4"/>
      <c r="CE9" s="4"/>
      <c r="CF9" s="4"/>
      <c r="CG9" s="6" t="s">
        <v>613</v>
      </c>
      <c r="CH9" s="4"/>
      <c r="CI9" s="4"/>
      <c r="CJ9" s="4"/>
      <c r="CK9" s="4"/>
      <c r="CL9" s="4"/>
      <c r="CM9" s="4"/>
      <c r="CN9" s="4"/>
      <c r="CO9" s="4">
        <v>11728143000000</v>
      </c>
      <c r="CP9" s="4">
        <v>9150514439000</v>
      </c>
      <c r="CQ9" s="4">
        <v>7665239260000</v>
      </c>
      <c r="CR9" s="4">
        <v>7342040979000</v>
      </c>
      <c r="CS9" s="4">
        <v>9001938755000</v>
      </c>
      <c r="CT9" s="4">
        <v>10630221568000</v>
      </c>
      <c r="CU9" s="4">
        <v>11252826560000</v>
      </c>
      <c r="CV9" s="4">
        <v>6343109936000</v>
      </c>
      <c r="CW9" s="4">
        <v>7080437173000</v>
      </c>
      <c r="CX9" s="5">
        <v>7646851196000</v>
      </c>
      <c r="CY9" s="4">
        <v>9108019774000</v>
      </c>
      <c r="CZ9" s="4">
        <v>7513512117000</v>
      </c>
      <c r="DA9" s="4">
        <v>5304757507000</v>
      </c>
      <c r="DB9" s="4">
        <v>5819531944000</v>
      </c>
      <c r="DC9" s="4">
        <v>8048099750000</v>
      </c>
      <c r="DD9" s="4">
        <v>3317602798000</v>
      </c>
      <c r="DE9" s="4">
        <v>2087511802000</v>
      </c>
      <c r="DF9" s="4">
        <v>2977269826000</v>
      </c>
      <c r="DG9" s="4">
        <v>2548841363000</v>
      </c>
      <c r="DH9" s="4">
        <v>1256790318000</v>
      </c>
      <c r="DI9" s="4"/>
      <c r="DJ9" s="4"/>
      <c r="DK9" s="4"/>
      <c r="DL9" s="6" t="s">
        <v>613</v>
      </c>
      <c r="DM9" s="4"/>
      <c r="DN9" s="4"/>
      <c r="DO9" s="4"/>
      <c r="DP9" s="4"/>
      <c r="DQ9" s="4"/>
      <c r="DR9" s="4"/>
      <c r="DS9" s="4"/>
      <c r="DT9" s="4">
        <v>32916154000000</v>
      </c>
      <c r="DU9" s="4">
        <v>31729512995000</v>
      </c>
      <c r="DV9" s="4">
        <v>30194907730000</v>
      </c>
      <c r="DW9" s="4">
        <v>32195350845000</v>
      </c>
      <c r="DX9" s="4">
        <v>30014273452000</v>
      </c>
      <c r="DY9" s="4">
        <v>29981535812000</v>
      </c>
      <c r="DZ9" s="4">
        <v>30356850890000</v>
      </c>
      <c r="EA9" s="4">
        <v>22004083680000</v>
      </c>
      <c r="EB9" s="4">
        <v>21865117391000</v>
      </c>
      <c r="EC9" s="5">
        <v>19708540946000</v>
      </c>
      <c r="ED9" s="4">
        <v>15201235077000</v>
      </c>
      <c r="EE9" s="4">
        <v>12218889770000</v>
      </c>
      <c r="EF9" s="4">
        <v>9929113928000</v>
      </c>
      <c r="EG9" s="4">
        <v>10245040780000</v>
      </c>
      <c r="EH9" s="4">
        <v>12043690940000</v>
      </c>
      <c r="EI9" s="4">
        <v>7292142247000</v>
      </c>
      <c r="EJ9" s="4">
        <v>6402714128000</v>
      </c>
      <c r="EK9" s="4">
        <v>6042646089000</v>
      </c>
      <c r="EL9" s="4">
        <v>4326844058000</v>
      </c>
      <c r="EM9" s="4">
        <v>2525025597000</v>
      </c>
      <c r="EN9" s="4"/>
      <c r="EO9" s="4"/>
      <c r="EP9" s="4"/>
      <c r="EQ9" s="6" t="s">
        <v>613</v>
      </c>
      <c r="ER9" s="4"/>
      <c r="ES9" s="4"/>
      <c r="ET9" s="4"/>
      <c r="EU9" s="4"/>
      <c r="EV9" s="4"/>
      <c r="EW9" s="4"/>
      <c r="EX9" s="4"/>
      <c r="EY9" s="4">
        <v>6562383000000</v>
      </c>
      <c r="EZ9" s="4">
        <v>7553261301000</v>
      </c>
      <c r="FA9" s="4">
        <v>5293238393000</v>
      </c>
      <c r="FB9" s="4">
        <v>5561931474000</v>
      </c>
      <c r="FC9" s="4">
        <v>5552461635000</v>
      </c>
      <c r="FD9" s="4">
        <v>4352313598000</v>
      </c>
      <c r="FE9" s="4">
        <v>4339330380000</v>
      </c>
      <c r="FF9" s="4">
        <v>3862917319000</v>
      </c>
      <c r="FG9" s="4">
        <v>3855511633000</v>
      </c>
      <c r="FH9" s="5">
        <v>3041406158000</v>
      </c>
      <c r="FI9" s="4">
        <v>846446529000</v>
      </c>
      <c r="FJ9" s="4">
        <v>1938448161000</v>
      </c>
      <c r="FK9" s="4">
        <v>750278677000</v>
      </c>
      <c r="FL9" s="4">
        <v>718198391000</v>
      </c>
      <c r="FM9" s="4">
        <v>1818063474000</v>
      </c>
      <c r="FN9" s="4">
        <v>1179515758000</v>
      </c>
      <c r="FO9" s="4">
        <v>779405791000</v>
      </c>
      <c r="FP9" s="4">
        <v>912335474000</v>
      </c>
      <c r="FQ9" s="4">
        <v>448718751000</v>
      </c>
      <c r="FR9" s="4">
        <v>428802552000</v>
      </c>
      <c r="FS9" s="4"/>
      <c r="FT9" s="4"/>
      <c r="FU9" s="4"/>
      <c r="FV9" s="6" t="s">
        <v>613</v>
      </c>
      <c r="FW9" s="4"/>
      <c r="FX9" s="4"/>
      <c r="FY9" s="4"/>
      <c r="FZ9" s="4"/>
      <c r="GA9" s="4"/>
      <c r="GB9" s="4"/>
      <c r="GC9" s="4"/>
      <c r="GD9" s="4">
        <v>6014925000000</v>
      </c>
      <c r="GE9" s="4">
        <v>7752802212000</v>
      </c>
      <c r="GF9" s="4">
        <v>8557542073000</v>
      </c>
      <c r="GG9" s="4">
        <v>9921199205000</v>
      </c>
      <c r="GH9" s="4">
        <v>9398915312000</v>
      </c>
      <c r="GI9" s="4">
        <v>9904639374000</v>
      </c>
      <c r="GJ9" s="4">
        <v>10110306881000</v>
      </c>
      <c r="GK9" s="4">
        <v>8015168066000</v>
      </c>
      <c r="GL9" s="4">
        <v>6785470763000</v>
      </c>
      <c r="GM9" s="5">
        <v>4656743970000</v>
      </c>
      <c r="GN9" s="4">
        <v>3000235852000</v>
      </c>
      <c r="GO9" s="4">
        <v>768730500000</v>
      </c>
      <c r="GP9" s="4">
        <v>479400000000</v>
      </c>
      <c r="GQ9" s="4">
        <v>813950000000</v>
      </c>
      <c r="GR9" s="4">
        <v>919922334000</v>
      </c>
      <c r="GS9" s="4">
        <v>1334960000000</v>
      </c>
      <c r="GT9" s="4">
        <v>1973103404000</v>
      </c>
      <c r="GU9" s="4">
        <v>2072454725000</v>
      </c>
      <c r="GV9" s="4">
        <v>1743228479000</v>
      </c>
      <c r="GW9" s="4">
        <v>206118139000</v>
      </c>
      <c r="GX9" s="4"/>
      <c r="GY9" s="4"/>
      <c r="GZ9" s="4"/>
      <c r="HA9" s="6" t="s">
        <v>613</v>
      </c>
      <c r="HB9" s="4"/>
      <c r="HC9" s="4"/>
      <c r="HD9" s="4"/>
      <c r="HE9" s="4"/>
      <c r="HF9" s="4"/>
      <c r="HG9" s="4"/>
      <c r="HH9" s="4"/>
      <c r="HI9" s="4">
        <v>20837080000000</v>
      </c>
      <c r="HJ9" s="4">
        <v>19039428281000</v>
      </c>
      <c r="HK9" s="4">
        <v>18133399321000</v>
      </c>
      <c r="HL9" s="4">
        <v>18448347321000</v>
      </c>
      <c r="HM9" s="4">
        <v>18490386110000</v>
      </c>
      <c r="HN9" s="4">
        <v>18408774653000</v>
      </c>
      <c r="HO9" s="4">
        <v>18316693905000</v>
      </c>
      <c r="HP9" s="4">
        <v>12049890731000</v>
      </c>
      <c r="HQ9" s="4">
        <v>12793461918000</v>
      </c>
      <c r="HR9" s="5">
        <v>12832293696000</v>
      </c>
      <c r="HS9" s="4">
        <v>10772034139000</v>
      </c>
      <c r="HT9" s="4">
        <v>9583543449000</v>
      </c>
      <c r="HU9" s="4">
        <v>8154023079000</v>
      </c>
      <c r="HV9" s="4">
        <v>8063137821000</v>
      </c>
      <c r="HW9" s="4">
        <v>8750106229000</v>
      </c>
      <c r="HX9" s="4">
        <v>4281602475000</v>
      </c>
      <c r="HY9" s="4">
        <v>3029642904000</v>
      </c>
      <c r="HZ9" s="4">
        <v>2442468293000</v>
      </c>
      <c r="IA9" s="4">
        <v>1783511688000</v>
      </c>
      <c r="IB9" s="4">
        <v>1675475974000</v>
      </c>
      <c r="IC9" s="4"/>
      <c r="ID9" s="4"/>
      <c r="IE9" s="4"/>
      <c r="IF9" s="6" t="s">
        <v>613</v>
      </c>
      <c r="IG9" s="4"/>
      <c r="IH9" s="4"/>
      <c r="II9" s="4"/>
      <c r="IJ9" s="4"/>
      <c r="IK9" s="4"/>
      <c r="IL9" s="4"/>
      <c r="IM9" s="4"/>
      <c r="IN9" s="4">
        <v>38445595000000</v>
      </c>
      <c r="IO9" s="4">
        <v>27372461091000</v>
      </c>
      <c r="IP9" s="4">
        <v>32718542699000</v>
      </c>
      <c r="IQ9" s="4">
        <v>25275245970000</v>
      </c>
      <c r="IR9" s="4">
        <v>12653619205000</v>
      </c>
      <c r="IS9" s="4">
        <v>9106260754000</v>
      </c>
      <c r="IT9" s="4">
        <v>10531504802000</v>
      </c>
      <c r="IU9" s="4">
        <v>9420630933000</v>
      </c>
      <c r="IV9" s="4">
        <v>11298321506000</v>
      </c>
      <c r="IW9" s="5">
        <v>10449885512000</v>
      </c>
      <c r="IX9" s="4">
        <v>10346433404000</v>
      </c>
      <c r="IY9" s="4">
        <v>8744300219000</v>
      </c>
      <c r="IZ9" s="4">
        <v>8711370255000</v>
      </c>
      <c r="JA9" s="4">
        <v>9591981138000</v>
      </c>
      <c r="JB9" s="4">
        <v>12008202498000</v>
      </c>
      <c r="JC9" s="4">
        <v>5629401438000</v>
      </c>
      <c r="JD9" s="4">
        <v>3251235883000</v>
      </c>
      <c r="JE9" s="4">
        <v>2858537505000</v>
      </c>
      <c r="JF9" s="4">
        <v>2138811462000</v>
      </c>
      <c r="JG9" s="4">
        <v>1711399817000</v>
      </c>
      <c r="JH9" s="4"/>
      <c r="JI9" s="4"/>
      <c r="JJ9" s="4"/>
      <c r="JK9" s="6" t="s">
        <v>613</v>
      </c>
      <c r="JL9" s="4"/>
      <c r="JM9" s="4"/>
      <c r="JN9" s="4"/>
      <c r="JO9" s="4"/>
      <c r="JP9" s="4"/>
      <c r="JQ9" s="4"/>
      <c r="JR9" s="4"/>
      <c r="JS9" s="4">
        <v>2782814000000</v>
      </c>
      <c r="JT9" s="4">
        <v>2081380057000</v>
      </c>
      <c r="JU9" s="4">
        <v>998583881000</v>
      </c>
      <c r="JV9" s="4">
        <v>3804445683000</v>
      </c>
      <c r="JW9" s="4">
        <v>600606318000</v>
      </c>
      <c r="JX9" s="4">
        <v>8156059000</v>
      </c>
      <c r="JY9" s="4">
        <v>-701438522000</v>
      </c>
      <c r="JZ9" s="4">
        <v>-137062724000</v>
      </c>
      <c r="KA9" s="4">
        <v>421031692000</v>
      </c>
      <c r="KB9" s="5">
        <v>931100662000</v>
      </c>
      <c r="KC9" s="4">
        <v>2075000199000</v>
      </c>
      <c r="KD9" s="4">
        <v>2042312332000</v>
      </c>
      <c r="KE9" s="4">
        <v>587521105000</v>
      </c>
      <c r="KF9" s="4">
        <v>1713296011000</v>
      </c>
      <c r="KG9" s="4">
        <v>6776844808000</v>
      </c>
      <c r="KH9" s="4">
        <v>2403693613000</v>
      </c>
      <c r="KI9" s="4">
        <v>1099770939000</v>
      </c>
      <c r="KJ9" s="4">
        <v>1096571646000</v>
      </c>
      <c r="KK9" s="4">
        <v>447983167000</v>
      </c>
      <c r="KL9" s="4">
        <v>247417071000</v>
      </c>
      <c r="KM9" s="4"/>
      <c r="KN9" s="4"/>
      <c r="KO9" s="4"/>
      <c r="KP9" s="6" t="s">
        <v>613</v>
      </c>
      <c r="KQ9" s="4"/>
      <c r="KR9" s="4"/>
      <c r="KS9" s="4"/>
      <c r="KT9" s="4"/>
      <c r="KU9" s="4"/>
      <c r="KV9" s="4"/>
      <c r="KW9" s="4"/>
      <c r="KX9" s="4">
        <v>1409116000000</v>
      </c>
      <c r="KY9" s="4">
        <v>1020844687000</v>
      </c>
      <c r="KZ9" s="4">
        <v>281951441000</v>
      </c>
      <c r="LA9" s="4">
        <v>2896025780000</v>
      </c>
      <c r="LB9" s="4">
        <v>624772123000</v>
      </c>
      <c r="LC9" s="4">
        <v>346619660000</v>
      </c>
      <c r="LD9" s="4">
        <v>-944278160000</v>
      </c>
      <c r="LE9" s="4">
        <v>-372976785000</v>
      </c>
      <c r="LF9" s="4">
        <v>590957348000</v>
      </c>
      <c r="LG9" s="5">
        <v>2878016559000</v>
      </c>
      <c r="LH9" s="4">
        <v>1954044054000</v>
      </c>
      <c r="LI9" s="4">
        <v>1700898333000</v>
      </c>
      <c r="LJ9" s="4">
        <v>597002148000</v>
      </c>
      <c r="LK9" s="4">
        <v>1369041851000</v>
      </c>
      <c r="LL9" s="4">
        <v>5118647618000</v>
      </c>
      <c r="LM9" s="4">
        <v>1552777647000</v>
      </c>
      <c r="LN9" s="4">
        <v>841936980000</v>
      </c>
      <c r="LO9" s="4">
        <v>810249631000</v>
      </c>
      <c r="LP9" s="4">
        <v>226715987000</v>
      </c>
      <c r="LQ9" s="4">
        <v>177586270000</v>
      </c>
      <c r="LR9" s="4"/>
      <c r="LS9" s="4"/>
      <c r="LT9" s="4"/>
      <c r="LU9" s="6" t="s">
        <v>613</v>
      </c>
      <c r="LV9" s="4"/>
      <c r="LW9" s="4"/>
      <c r="LX9" s="4"/>
      <c r="LY9" s="4"/>
      <c r="LZ9" s="4"/>
      <c r="MA9" s="4"/>
      <c r="MB9" s="4"/>
      <c r="MC9" s="4">
        <v>5245636000000</v>
      </c>
      <c r="MD9" s="4">
        <v>3443999408000</v>
      </c>
      <c r="ME9" s="4">
        <v>2337379124000</v>
      </c>
      <c r="MF9" s="4">
        <v>2345269823000</v>
      </c>
      <c r="MN9" s="1">
        <v>3043509000000</v>
      </c>
      <c r="MO9" s="1">
        <v>1641178012000</v>
      </c>
      <c r="MP9" s="1">
        <v>687034053000</v>
      </c>
      <c r="MQ9" s="1">
        <v>2013152801000</v>
      </c>
      <c r="MR9" s="4">
        <v>454396524000</v>
      </c>
      <c r="MS9" s="4">
        <v>237291595000</v>
      </c>
      <c r="MT9" s="4">
        <v>-1668773924000</v>
      </c>
      <c r="MU9" s="4">
        <v>-790792559000</v>
      </c>
      <c r="MV9" s="4">
        <v>-132930400000</v>
      </c>
      <c r="MW9" s="5">
        <v>3895495061000</v>
      </c>
      <c r="MX9" s="4">
        <v>2568781385000</v>
      </c>
      <c r="MY9" s="1">
        <v>2272623684000</v>
      </c>
      <c r="MZ9" s="1">
        <v>784017742000</v>
      </c>
      <c r="NA9" s="1">
        <v>1915753038000</v>
      </c>
      <c r="NB9" s="1">
        <v>7282401912000</v>
      </c>
      <c r="NC9" s="1">
        <v>2219888717000</v>
      </c>
      <c r="ND9" s="1">
        <v>1202678418000</v>
      </c>
      <c r="NE9" s="1">
        <v>1162794379000</v>
      </c>
      <c r="NF9" s="1">
        <v>321706388000</v>
      </c>
      <c r="NG9" s="1">
        <v>243268465000</v>
      </c>
      <c r="NK9" s="6" t="s">
        <v>613</v>
      </c>
      <c r="NS9" s="35">
        <v>1861740000000</v>
      </c>
      <c r="NT9" s="35">
        <v>1149353693000</v>
      </c>
      <c r="NU9" s="35">
        <v>193852031000</v>
      </c>
      <c r="NV9" s="35">
        <v>1636002591000</v>
      </c>
      <c r="NW9" s="47">
        <v>136503269000</v>
      </c>
      <c r="NX9" s="47">
        <v>64806188000</v>
      </c>
      <c r="NY9" s="47">
        <v>-1440852896000</v>
      </c>
      <c r="NZ9" s="47">
        <v>-743529593000</v>
      </c>
      <c r="OA9" s="47">
        <v>409947369000</v>
      </c>
      <c r="OB9" s="48">
        <v>2993115731000</v>
      </c>
      <c r="OC9" s="47">
        <v>1927891998000</v>
      </c>
      <c r="OD9" s="35">
        <v>1674924411000</v>
      </c>
      <c r="OE9" s="35">
        <v>595230900000</v>
      </c>
      <c r="OF9" s="35">
        <v>1369041851000</v>
      </c>
      <c r="OG9" s="35">
        <v>5118647618000</v>
      </c>
      <c r="OH9" s="35">
        <v>1552777647000</v>
      </c>
      <c r="OI9" s="35">
        <v>841936980000</v>
      </c>
      <c r="OJ9" s="35">
        <v>810249631000</v>
      </c>
      <c r="OK9" s="35">
        <v>226715987000</v>
      </c>
      <c r="OL9" s="35">
        <v>177586270000</v>
      </c>
      <c r="OP9" s="6" t="s">
        <v>613</v>
      </c>
      <c r="OQ9" s="4">
        <v>1431225648000</v>
      </c>
      <c r="OR9" s="4">
        <v>675861002000</v>
      </c>
      <c r="OS9" s="4">
        <v>57457107000</v>
      </c>
      <c r="OT9" s="4">
        <v>657752661000</v>
      </c>
      <c r="OU9" s="4">
        <v>1212607471000</v>
      </c>
      <c r="OV9" s="5">
        <v>1536801490000</v>
      </c>
      <c r="OW9" s="4">
        <v>2787191646000</v>
      </c>
      <c r="OX9" s="4">
        <v>2731926970000</v>
      </c>
      <c r="OY9" s="4">
        <v>1275478649000</v>
      </c>
      <c r="OZ9" s="4">
        <v>2423350920000</v>
      </c>
      <c r="PA9" s="4">
        <v>7251825314000</v>
      </c>
      <c r="PB9" s="4">
        <v>2846985141000</v>
      </c>
      <c r="PC9" s="4">
        <v>1285633684000</v>
      </c>
      <c r="PD9" s="4">
        <v>1257000497000</v>
      </c>
      <c r="PE9" s="4">
        <v>585321057000</v>
      </c>
      <c r="PF9" s="4">
        <v>383281912000</v>
      </c>
      <c r="PG9" s="4"/>
      <c r="PH9" s="4"/>
      <c r="PI9" s="4"/>
      <c r="PJ9" s="6" t="s">
        <v>613</v>
      </c>
      <c r="PK9" s="4"/>
      <c r="PL9" s="4"/>
      <c r="PM9" s="4"/>
      <c r="PN9" s="4"/>
      <c r="PO9" s="4"/>
      <c r="PP9" s="4"/>
      <c r="PQ9" s="4"/>
      <c r="PR9" s="4">
        <v>-297829000000</v>
      </c>
      <c r="PS9" s="4">
        <v>-400293200000</v>
      </c>
      <c r="PT9" s="4">
        <v>-530882408000</v>
      </c>
      <c r="PU9" s="4">
        <v>-524548812000</v>
      </c>
      <c r="PV9" s="4">
        <v>-484229818000</v>
      </c>
      <c r="PW9" s="4">
        <v>-505710587000</v>
      </c>
      <c r="PX9" s="4">
        <v>-527461401000</v>
      </c>
      <c r="PY9" s="4">
        <v>-375755378000</v>
      </c>
      <c r="PZ9" s="4">
        <v>-317054555000</v>
      </c>
      <c r="QA9" s="5">
        <v>-273892532000</v>
      </c>
      <c r="QB9" s="4">
        <v>-10897724000</v>
      </c>
      <c r="QC9" s="4">
        <v>-12342513000</v>
      </c>
      <c r="QD9" s="4">
        <v>-48060861000</v>
      </c>
      <c r="QE9" s="4">
        <v>-49324454000</v>
      </c>
      <c r="QF9" s="4">
        <v>-77825357000</v>
      </c>
      <c r="QG9" s="4">
        <v>-206386327000</v>
      </c>
      <c r="QH9" s="4">
        <v>-34485298000</v>
      </c>
      <c r="QI9" s="4">
        <v>-9803504000</v>
      </c>
      <c r="QJ9" s="4">
        <v>-5095970000</v>
      </c>
      <c r="QK9" s="4">
        <v>-12002447000</v>
      </c>
      <c r="QL9" s="4"/>
      <c r="QM9" s="4"/>
      <c r="QN9" s="4"/>
      <c r="QO9" s="6" t="s">
        <v>613</v>
      </c>
      <c r="QP9" s="4"/>
      <c r="QQ9" s="4"/>
      <c r="QR9" s="4"/>
      <c r="QS9" s="4"/>
      <c r="QT9" s="4"/>
      <c r="QU9" s="4"/>
      <c r="QV9" s="4"/>
      <c r="QW9" s="4">
        <v>5042665000000</v>
      </c>
      <c r="QX9" s="4">
        <v>2218674280000</v>
      </c>
      <c r="QY9" s="4">
        <v>1965561360000</v>
      </c>
      <c r="QZ9" s="4">
        <v>2094270989000</v>
      </c>
      <c r="RA9" s="4">
        <v>1551121004000</v>
      </c>
      <c r="RB9" s="4">
        <v>1102709167000</v>
      </c>
      <c r="RC9" s="4">
        <v>715077236000</v>
      </c>
      <c r="RD9" s="4">
        <v>828790326000</v>
      </c>
      <c r="RE9" s="4">
        <v>226271017000</v>
      </c>
      <c r="RF9" s="5">
        <v>1213824282000</v>
      </c>
      <c r="RG9" s="4">
        <v>1893542042000</v>
      </c>
      <c r="RH9" s="4">
        <v>2296486402000</v>
      </c>
      <c r="RI9" s="4">
        <v>1133813380000</v>
      </c>
      <c r="RJ9" s="4">
        <v>1302380584000</v>
      </c>
      <c r="RK9" s="4">
        <v>4990923461000</v>
      </c>
      <c r="RL9" s="4">
        <v>1718380737000</v>
      </c>
      <c r="RM9" s="4">
        <v>774308054000</v>
      </c>
      <c r="RN9" s="4">
        <v>774762154000</v>
      </c>
      <c r="RO9" s="4">
        <v>481183110000</v>
      </c>
      <c r="RP9" s="4">
        <v>256720971000</v>
      </c>
      <c r="RQ9" s="4"/>
      <c r="RR9" s="4"/>
      <c r="RS9" s="4"/>
      <c r="RT9" s="6" t="s">
        <v>613</v>
      </c>
      <c r="RU9" s="4"/>
      <c r="RV9" s="4"/>
      <c r="RW9" s="4"/>
      <c r="RX9" s="4"/>
      <c r="RY9" s="4"/>
      <c r="RZ9" s="4"/>
      <c r="SA9" s="4"/>
      <c r="SB9" s="4">
        <v>-1729827000000</v>
      </c>
      <c r="SC9" s="4">
        <v>-567381567000</v>
      </c>
      <c r="SD9" s="4">
        <v>-885313400000</v>
      </c>
      <c r="SE9" s="4">
        <v>-2593809364000</v>
      </c>
      <c r="SF9" s="4">
        <v>-2890561357000</v>
      </c>
      <c r="SG9" s="4">
        <v>-1382046458000</v>
      </c>
      <c r="SH9" s="4">
        <v>-2103884552000</v>
      </c>
      <c r="SI9" s="4">
        <v>-1639021756000</v>
      </c>
      <c r="SJ9" s="4">
        <v>-2647226091000</v>
      </c>
      <c r="SK9" s="5">
        <v>-3495941139000</v>
      </c>
      <c r="SL9" s="4">
        <v>-1609433549000</v>
      </c>
      <c r="SM9" s="4">
        <v>-450674550000</v>
      </c>
      <c r="SN9" s="4">
        <v>-456199021000</v>
      </c>
      <c r="SO9" s="4">
        <v>-359230649000</v>
      </c>
      <c r="SP9" s="4">
        <v>-262350439000</v>
      </c>
      <c r="SQ9" s="4">
        <v>-190652524000</v>
      </c>
      <c r="SR9" s="4">
        <v>-1614881470000</v>
      </c>
      <c r="SS9" s="4">
        <v>-940169679000</v>
      </c>
      <c r="ST9" s="4">
        <v>-632128148000</v>
      </c>
      <c r="SU9" s="4">
        <v>-152368804000</v>
      </c>
      <c r="SV9" s="4"/>
      <c r="SW9" s="4"/>
      <c r="SX9" s="4"/>
      <c r="SY9" s="6" t="s">
        <v>613</v>
      </c>
      <c r="SZ9" s="4"/>
      <c r="TA9" s="4"/>
      <c r="TB9" s="4"/>
      <c r="TC9" s="4"/>
      <c r="TD9" s="4"/>
      <c r="TE9" s="4"/>
      <c r="TF9" s="4"/>
      <c r="TG9" s="4">
        <v>-2221595000000</v>
      </c>
      <c r="TH9" s="4">
        <v>-1218455889000</v>
      </c>
      <c r="TI9" s="4">
        <v>-1363159711000</v>
      </c>
      <c r="TJ9" s="4">
        <v>-619759898000</v>
      </c>
      <c r="TK9" s="4">
        <v>-568358413000</v>
      </c>
      <c r="TL9" s="4">
        <v>-26840072000</v>
      </c>
      <c r="TM9" s="4">
        <v>6887375528000</v>
      </c>
      <c r="TN9" s="4">
        <v>956082001000</v>
      </c>
      <c r="TO9" s="4">
        <v>887255635000</v>
      </c>
      <c r="TP9" s="5">
        <v>694416788000</v>
      </c>
      <c r="TQ9" s="4">
        <v>1535129650000</v>
      </c>
      <c r="TR9" s="35">
        <v>42875112000</v>
      </c>
      <c r="TS9" s="35">
        <v>-800459116000</v>
      </c>
      <c r="TT9" s="35">
        <v>-2361531312000</v>
      </c>
      <c r="TU9" s="35">
        <v>-1113989181000</v>
      </c>
      <c r="TV9" s="35">
        <v>-962567950000</v>
      </c>
      <c r="TW9" s="35">
        <v>-505817585000</v>
      </c>
      <c r="TX9" s="35">
        <v>67450566000</v>
      </c>
      <c r="TY9" s="35">
        <v>1462103501000</v>
      </c>
      <c r="TZ9" s="35">
        <v>-186586938000</v>
      </c>
      <c r="UD9" s="6" t="s">
        <v>613</v>
      </c>
      <c r="UL9" s="37">
        <v>0.10807974332456799</v>
      </c>
      <c r="UM9" s="37">
        <v>0.332738419436514</v>
      </c>
      <c r="UN9" s="37">
        <v>0.29615577726167297</v>
      </c>
      <c r="UO9" s="37">
        <v>0.341304964559142</v>
      </c>
      <c r="UP9" s="9">
        <v>0.402265397570783</v>
      </c>
      <c r="UQ9" s="9">
        <v>0.33452224279169795</v>
      </c>
      <c r="UR9" s="9">
        <v>0.48703943799035199</v>
      </c>
      <c r="US9" s="9"/>
      <c r="UT9" s="9"/>
      <c r="UU9" s="10"/>
      <c r="UV9" s="9"/>
      <c r="UW9" s="6" t="s">
        <v>613</v>
      </c>
      <c r="VE9" s="9">
        <v>5.1757442187814799E-2</v>
      </c>
      <c r="VF9" s="9">
        <v>5.4865952037356995E-2</v>
      </c>
      <c r="VG9" s="9">
        <v>3.89329483232091E-2</v>
      </c>
      <c r="VH9" s="9">
        <v>5.0984773249081405E-2</v>
      </c>
      <c r="VI9" s="9">
        <v>3.5125849577823602E-2</v>
      </c>
      <c r="VJ9" s="9">
        <v>4.1327706846171902E-2</v>
      </c>
      <c r="VK9" s="9">
        <v>4.1439727280695698E-2</v>
      </c>
      <c r="VL9" s="9"/>
      <c r="VM9" s="9"/>
      <c r="VN9" s="10"/>
      <c r="VO9" s="9"/>
      <c r="VP9" s="6" t="s">
        <v>613</v>
      </c>
      <c r="VX9" s="9">
        <v>0.89192025667543207</v>
      </c>
      <c r="VY9" s="9">
        <v>0.66726158056348595</v>
      </c>
      <c r="VZ9" s="9">
        <v>0.70384422273832703</v>
      </c>
      <c r="WA9" s="9">
        <v>0.65869503544085806</v>
      </c>
      <c r="WB9" s="52">
        <v>0.59773460242921705</v>
      </c>
      <c r="WC9" s="52">
        <v>0.66547775720830205</v>
      </c>
      <c r="WD9" s="52">
        <v>0.51296056200964801</v>
      </c>
      <c r="WG9" s="53"/>
      <c r="WI9" s="54" t="s">
        <v>613</v>
      </c>
      <c r="WQ9" s="9">
        <v>0.23304503803593002</v>
      </c>
      <c r="WR9" s="9">
        <v>0.19304034124731101</v>
      </c>
      <c r="WS9" s="9">
        <v>0.12595949302131601</v>
      </c>
      <c r="WT9" s="9">
        <v>0.103426256238387</v>
      </c>
      <c r="WU9" s="9">
        <v>7.4689706030939898E-2</v>
      </c>
      <c r="WV9" s="9">
        <v>0.10293302348682699</v>
      </c>
      <c r="WW9" s="9">
        <v>0.12467791656907901</v>
      </c>
      <c r="WX9" s="9"/>
      <c r="WY9" s="9"/>
      <c r="WZ9" s="10"/>
      <c r="XA9" s="9"/>
      <c r="XB9" s="6" t="s">
        <v>613</v>
      </c>
      <c r="XJ9" s="9">
        <v>0.2282508</v>
      </c>
      <c r="XK9" s="9">
        <v>0.24821459999999998</v>
      </c>
      <c r="XL9" s="9">
        <v>0.35862200050261994</v>
      </c>
      <c r="XM9" s="9">
        <v>0.24582789999999999</v>
      </c>
      <c r="XN9" s="9">
        <v>0.24660084999999998</v>
      </c>
      <c r="XO9" s="9">
        <v>0.24974750000000001</v>
      </c>
      <c r="XP9" s="9">
        <v>0.24949159999999998</v>
      </c>
      <c r="XQ9" s="9"/>
      <c r="XR9" s="9"/>
      <c r="XS9" s="10"/>
      <c r="XT9" s="9"/>
      <c r="XU9" s="6" t="s">
        <v>613</v>
      </c>
      <c r="XV9" s="59">
        <f t="shared" si="153"/>
        <v>607685858248.59619</v>
      </c>
      <c r="XW9" s="59">
        <f t="shared" si="1"/>
        <v>319219530332.68103</v>
      </c>
      <c r="XX9" s="59">
        <f t="shared" si="1"/>
        <v>246021234387.76907</v>
      </c>
      <c r="XY9" s="59">
        <f t="shared" si="1"/>
        <v>126552535894.00304</v>
      </c>
      <c r="XZ9" s="59">
        <f t="shared" si="1"/>
        <v>316565181954.88721</v>
      </c>
      <c r="YA9" s="59" t="e">
        <f t="shared" si="1"/>
        <v>#DIV/0!</v>
      </c>
      <c r="YB9" s="59">
        <f t="shared" si="1"/>
        <v>46795315033.923782</v>
      </c>
      <c r="YC9" s="6" t="s">
        <v>613</v>
      </c>
      <c r="YD9" s="4"/>
      <c r="YE9" s="4"/>
      <c r="YF9" s="4"/>
      <c r="YG9" s="4"/>
      <c r="YH9" s="4"/>
      <c r="YI9" s="4"/>
      <c r="YJ9" s="4"/>
      <c r="YK9" s="4">
        <v>5042665000000</v>
      </c>
      <c r="YL9" s="4">
        <v>2218674280000</v>
      </c>
      <c r="YM9" s="4">
        <v>1965561360000</v>
      </c>
      <c r="YN9" s="4">
        <v>2094270989000</v>
      </c>
      <c r="YO9" s="4">
        <v>1551121004000</v>
      </c>
      <c r="YP9" s="4">
        <v>1102709167000</v>
      </c>
      <c r="YQ9" s="4">
        <v>715077236000</v>
      </c>
      <c r="YR9" s="4">
        <v>828790326000</v>
      </c>
      <c r="YS9" s="4">
        <v>226271017000</v>
      </c>
      <c r="YT9" s="5">
        <v>1213824282000</v>
      </c>
      <c r="YU9" s="4">
        <v>1893542042000</v>
      </c>
      <c r="YV9" s="4">
        <v>2296486402000</v>
      </c>
      <c r="YW9" s="4">
        <v>1133813380000</v>
      </c>
      <c r="YX9" s="4">
        <v>1302380584000</v>
      </c>
      <c r="YY9" s="4">
        <v>4990923461000</v>
      </c>
      <c r="YZ9" s="4">
        <v>1718380737000</v>
      </c>
      <c r="ZA9" s="4">
        <v>774308054000</v>
      </c>
      <c r="ZB9" s="4">
        <v>774762154000</v>
      </c>
      <c r="ZC9" s="4">
        <v>481183110000</v>
      </c>
      <c r="ZD9" s="4">
        <v>256720971000</v>
      </c>
      <c r="ZE9" s="4"/>
      <c r="ZF9" s="4"/>
      <c r="ZG9" s="4"/>
      <c r="ZH9" s="6" t="s">
        <v>613</v>
      </c>
      <c r="ZI9" s="4"/>
      <c r="ZJ9" s="4"/>
      <c r="ZK9" s="4"/>
      <c r="ZL9" s="4"/>
      <c r="ZM9" s="4"/>
      <c r="ZN9" s="4"/>
      <c r="ZO9" s="4"/>
      <c r="ZP9" s="4">
        <v>-1729827000000</v>
      </c>
      <c r="ZQ9" s="4">
        <v>-567381567000</v>
      </c>
      <c r="ZR9" s="4">
        <v>-885313400000</v>
      </c>
      <c r="ZS9" s="4">
        <v>-2593809364000</v>
      </c>
      <c r="ZT9" s="4">
        <v>-2890561357000</v>
      </c>
      <c r="ZU9" s="4">
        <v>-1382046458000</v>
      </c>
      <c r="ZV9" s="4">
        <v>-2103884552000</v>
      </c>
      <c r="ZW9" s="4">
        <v>-1639021756000</v>
      </c>
      <c r="ZX9" s="4">
        <v>-2647226091000</v>
      </c>
      <c r="ZY9" s="5">
        <v>-3495941139000</v>
      </c>
      <c r="ZZ9" s="4">
        <v>-1609433549000</v>
      </c>
      <c r="AAA9" s="4">
        <v>-450674550000</v>
      </c>
      <c r="AAB9" s="4">
        <v>-456199021000</v>
      </c>
      <c r="AAC9" s="4">
        <v>-359230649000</v>
      </c>
      <c r="AAD9" s="4">
        <v>-262350439000</v>
      </c>
      <c r="AAE9" s="4">
        <v>-190652524000</v>
      </c>
      <c r="AAF9" s="4">
        <v>-1614881470000</v>
      </c>
      <c r="AAG9" s="4">
        <v>-940169679000</v>
      </c>
      <c r="AAH9" s="4">
        <v>-632128148000</v>
      </c>
      <c r="AAI9" s="4">
        <v>-152368804000</v>
      </c>
      <c r="AAJ9" s="4"/>
      <c r="AAK9" s="4"/>
      <c r="AAL9" s="4"/>
      <c r="AAM9" s="6" t="s">
        <v>613</v>
      </c>
      <c r="AAN9" s="4"/>
      <c r="AAO9" s="4"/>
      <c r="AAP9" s="4"/>
      <c r="AAQ9" s="4"/>
      <c r="AAR9" s="4"/>
      <c r="AAS9" s="4"/>
      <c r="AAT9" s="4"/>
      <c r="AAU9" s="4">
        <v>-2221595000000</v>
      </c>
      <c r="AAV9" s="4">
        <v>-1218455889000</v>
      </c>
      <c r="AAW9" s="4">
        <v>-1363159711000</v>
      </c>
      <c r="AAX9" s="4">
        <v>-619759898000</v>
      </c>
      <c r="AAY9" s="4">
        <v>-568358413000</v>
      </c>
      <c r="AAZ9" s="4">
        <v>-26840072000</v>
      </c>
      <c r="ABA9" s="4">
        <v>6887375528000</v>
      </c>
      <c r="ABB9" s="4">
        <v>956082001000</v>
      </c>
      <c r="ABC9" s="4">
        <v>887255635000</v>
      </c>
      <c r="ABD9" s="5">
        <v>694416788000</v>
      </c>
      <c r="ABE9" s="4">
        <v>1535129650000</v>
      </c>
      <c r="ABF9" s="35">
        <v>42875112000</v>
      </c>
      <c r="ABG9" s="35">
        <v>-800459116000</v>
      </c>
      <c r="ABH9" s="35">
        <v>-2361531312000</v>
      </c>
      <c r="ABI9" s="35">
        <v>-1113989181000</v>
      </c>
      <c r="ABJ9" s="35">
        <v>-962567950000</v>
      </c>
      <c r="ABK9" s="35">
        <v>-505817585000</v>
      </c>
      <c r="ABL9" s="35">
        <v>67450566000</v>
      </c>
      <c r="ABM9" s="35">
        <v>1462103501000</v>
      </c>
      <c r="ABN9" s="35">
        <v>-186586938000</v>
      </c>
      <c r="ABR9" s="6" t="s">
        <v>613</v>
      </c>
      <c r="ABZ9" s="37">
        <v>0.10807974332456799</v>
      </c>
      <c r="ACA9" s="37">
        <v>0.332738419436514</v>
      </c>
      <c r="ACB9" s="37">
        <v>0.29615577726167297</v>
      </c>
      <c r="ACC9" s="37">
        <v>0.341304964559142</v>
      </c>
      <c r="ACD9" s="9">
        <v>0.402265397570783</v>
      </c>
      <c r="ACE9" s="9">
        <v>0.33452224279169795</v>
      </c>
      <c r="ACF9" s="9">
        <v>0.48703943799035199</v>
      </c>
      <c r="ACG9" s="9"/>
      <c r="ACH9" s="9"/>
      <c r="ACI9" s="10"/>
      <c r="ACJ9" s="9"/>
      <c r="ACK9" s="6" t="s">
        <v>613</v>
      </c>
      <c r="ACS9" s="9">
        <v>5.1757442187814799E-2</v>
      </c>
      <c r="ACT9" s="9">
        <v>5.4865952037356995E-2</v>
      </c>
      <c r="ACU9" s="9">
        <v>3.89329483232091E-2</v>
      </c>
      <c r="ACV9" s="9">
        <v>5.0984773249081405E-2</v>
      </c>
      <c r="ACW9" s="9">
        <v>3.5125849577823602E-2</v>
      </c>
      <c r="ACX9" s="9">
        <v>4.1327706846171902E-2</v>
      </c>
      <c r="ACY9" s="9">
        <v>4.1439727280695698E-2</v>
      </c>
      <c r="ACZ9" s="9"/>
      <c r="ADA9" s="9"/>
      <c r="ADB9" s="10"/>
      <c r="ADC9" s="9"/>
      <c r="ADD9" s="6" t="s">
        <v>613</v>
      </c>
      <c r="ADL9" s="9">
        <v>0.89192025667543207</v>
      </c>
      <c r="ADM9" s="9">
        <v>0.66726158056348595</v>
      </c>
      <c r="ADN9" s="9">
        <v>0.70384422273832703</v>
      </c>
      <c r="ADO9" s="9">
        <v>0.65869503544085806</v>
      </c>
      <c r="ADP9" s="52">
        <v>0.59773460242921705</v>
      </c>
      <c r="ADQ9" s="52">
        <v>0.66547775720830205</v>
      </c>
      <c r="ADR9" s="52">
        <v>0.51296056200964801</v>
      </c>
      <c r="ADU9" s="53"/>
      <c r="ADW9" s="54" t="s">
        <v>613</v>
      </c>
      <c r="AEE9" s="9">
        <v>0.23304503803593002</v>
      </c>
      <c r="AEF9" s="9">
        <v>0.19304034124731101</v>
      </c>
      <c r="AEG9" s="9">
        <v>0.12595949302131601</v>
      </c>
      <c r="AEH9" s="9">
        <v>0.103426256238387</v>
      </c>
      <c r="AEI9" s="9">
        <v>7.4689706030939898E-2</v>
      </c>
      <c r="AEJ9" s="9">
        <v>0.10293302348682699</v>
      </c>
      <c r="AEK9" s="9">
        <v>0.12467791656907901</v>
      </c>
      <c r="AEL9" s="9"/>
      <c r="AEM9" s="9"/>
      <c r="AEN9" s="10"/>
      <c r="AEO9" s="9"/>
      <c r="AEP9" s="6" t="s">
        <v>613</v>
      </c>
      <c r="AEX9" s="9">
        <v>0.2282508</v>
      </c>
      <c r="AEY9" s="9">
        <v>0.24821459999999998</v>
      </c>
      <c r="AEZ9" s="9">
        <v>0.35862200050261994</v>
      </c>
      <c r="AFA9" s="9">
        <v>0.24582789999999999</v>
      </c>
      <c r="AFB9" s="9">
        <v>0.24660084999999998</v>
      </c>
      <c r="AFC9" s="9">
        <v>0.24974750000000001</v>
      </c>
      <c r="AFD9" s="9">
        <v>0.24949159999999998</v>
      </c>
      <c r="AFE9" s="9"/>
      <c r="AFF9" s="9"/>
      <c r="AFG9" s="10"/>
      <c r="AFH9" s="9"/>
      <c r="AFI9" s="6" t="s">
        <v>613</v>
      </c>
      <c r="AFJ9" s="7">
        <f t="shared" si="2"/>
        <v>2.0815833639923353E-2</v>
      </c>
      <c r="AFK9" s="7">
        <f t="shared" si="3"/>
        <v>1.1561104213389455E-2</v>
      </c>
      <c r="AFL9" s="7">
        <f t="shared" si="4"/>
        <v>-3.1105932674691871E-2</v>
      </c>
      <c r="AFM9" s="7">
        <f t="shared" si="5"/>
        <v>-1.69503438736241E-2</v>
      </c>
      <c r="AFN9" s="7">
        <f t="shared" si="6"/>
        <v>2.7027403394744482E-2</v>
      </c>
      <c r="AFO9" s="8">
        <f t="shared" si="7"/>
        <v>0.14602890020552819</v>
      </c>
      <c r="AFP9" s="7">
        <f t="shared" si="8"/>
        <v>0.12854508492908823</v>
      </c>
      <c r="AFQ9" s="6" t="s">
        <v>613</v>
      </c>
      <c r="AFR9" s="7">
        <f t="shared" si="9"/>
        <v>3.3789025241723308E-2</v>
      </c>
      <c r="AFS9" s="7">
        <f t="shared" si="10"/>
        <v>1.882904574224406E-2</v>
      </c>
      <c r="AFT9" s="7">
        <f t="shared" si="11"/>
        <v>-5.1552871107500224E-2</v>
      </c>
      <c r="AFU9" s="7">
        <f t="shared" si="12"/>
        <v>-3.0952710968612018E-2</v>
      </c>
      <c r="AFV9" s="7">
        <f t="shared" si="13"/>
        <v>4.6192137185990412E-2</v>
      </c>
      <c r="AFW9" s="8">
        <f t="shared" si="14"/>
        <v>0.22427919958667381</v>
      </c>
      <c r="AFX9" s="7">
        <f t="shared" si="15"/>
        <v>0.18139972718109115</v>
      </c>
      <c r="AFY9" s="6" t="s">
        <v>613</v>
      </c>
      <c r="AFZ9" s="1">
        <f t="shared" si="16"/>
        <v>27889301422000</v>
      </c>
      <c r="AGA9" s="1">
        <f t="shared" si="17"/>
        <v>28313414027000</v>
      </c>
      <c r="AGB9" s="1">
        <f t="shared" si="18"/>
        <v>28427000786000</v>
      </c>
      <c r="AGC9" s="1">
        <f t="shared" si="19"/>
        <v>20065058797000</v>
      </c>
      <c r="AGD9" s="1">
        <f t="shared" si="20"/>
        <v>19578932681000</v>
      </c>
      <c r="AGE9" s="2">
        <f t="shared" si="21"/>
        <v>17489037666000</v>
      </c>
      <c r="AGF9" s="1">
        <f t="shared" si="22"/>
        <v>13772269991000</v>
      </c>
      <c r="AGG9" s="6" t="s">
        <v>613</v>
      </c>
      <c r="AGH9" s="7">
        <f t="shared" si="23"/>
        <v>2.1535366157512354E-2</v>
      </c>
      <c r="AGI9" s="7">
        <f t="shared" si="24"/>
        <v>2.8806342436211638E-4</v>
      </c>
      <c r="AGJ9" s="7">
        <f t="shared" si="25"/>
        <v>-2.4675080121201218E-2</v>
      </c>
      <c r="AGK9" s="7">
        <f t="shared" si="26"/>
        <v>-6.83091564229519E-3</v>
      </c>
      <c r="AGL9" s="7">
        <f t="shared" si="27"/>
        <v>2.1504322981230849E-2</v>
      </c>
      <c r="AGM9" s="8">
        <f t="shared" si="28"/>
        <v>5.3239102103949922E-2</v>
      </c>
      <c r="AGN9" s="7">
        <f t="shared" si="29"/>
        <v>0.15066508283354782</v>
      </c>
      <c r="AGO9" s="6" t="s">
        <v>613</v>
      </c>
      <c r="AGP9" s="7">
        <f t="shared" si="30"/>
        <v>4.9374974296138539E-2</v>
      </c>
      <c r="AGQ9" s="7">
        <f t="shared" si="31"/>
        <v>3.8063884767163568E-2</v>
      </c>
      <c r="AGR9" s="7">
        <f t="shared" si="32"/>
        <v>-8.9662225650856228E-2</v>
      </c>
      <c r="AGS9" s="7">
        <f t="shared" si="33"/>
        <v>-3.9591486775421902E-2</v>
      </c>
      <c r="AGT9" s="7">
        <f t="shared" si="34"/>
        <v>5.2304879772289252E-2</v>
      </c>
      <c r="AGU9" s="8">
        <f t="shared" si="35"/>
        <v>0.27541130050612178</v>
      </c>
      <c r="AGV9" s="7">
        <f t="shared" si="36"/>
        <v>0.1888616084113153</v>
      </c>
      <c r="AGW9" s="6" t="s">
        <v>613</v>
      </c>
      <c r="AGX9" s="7">
        <f t="shared" si="37"/>
        <v>0.11310800687241007</v>
      </c>
      <c r="AGY9" s="7">
        <f t="shared" si="38"/>
        <v>7.4219377223864638E-2</v>
      </c>
      <c r="AGZ9" s="7">
        <f t="shared" si="39"/>
        <v>5.4557357263027148E-3</v>
      </c>
      <c r="AHA9" s="7">
        <f t="shared" si="40"/>
        <v>6.982044681274216E-2</v>
      </c>
      <c r="AHB9" s="7">
        <f t="shared" si="41"/>
        <v>0.10732633784195661</v>
      </c>
      <c r="AHC9" s="8">
        <f t="shared" si="42"/>
        <v>0.14706395474239717</v>
      </c>
      <c r="AHD9" s="7">
        <f t="shared" si="43"/>
        <v>0.2693867091361602</v>
      </c>
      <c r="AHE9" s="6" t="s">
        <v>613</v>
      </c>
      <c r="AHF9" s="15">
        <f t="shared" si="44"/>
        <v>13.029277295414122</v>
      </c>
      <c r="AHG9" s="15">
        <f t="shared" si="45"/>
        <v>10.916541182684945</v>
      </c>
      <c r="AHH9" s="15">
        <f t="shared" si="46"/>
        <v>23.507181965913382</v>
      </c>
      <c r="AHI9" s="15">
        <f t="shared" si="47"/>
        <v>8.8239528417272322</v>
      </c>
      <c r="AHJ9" s="15">
        <f t="shared" si="48"/>
        <v>9.8017281049748703</v>
      </c>
      <c r="AHK9" s="16">
        <f t="shared" si="49"/>
        <v>6.0669563113271572</v>
      </c>
      <c r="AHL9" s="15">
        <f t="shared" si="50"/>
        <v>8.294780630521549</v>
      </c>
      <c r="AHM9" s="6" t="s">
        <v>613</v>
      </c>
      <c r="AHN9" s="12">
        <f t="shared" si="51"/>
        <v>28.013833133205939</v>
      </c>
      <c r="AHO9" s="12">
        <f t="shared" si="52"/>
        <v>33.435498835376308</v>
      </c>
      <c r="AHP9" s="12">
        <f t="shared" si="53"/>
        <v>15.527169548832722</v>
      </c>
      <c r="AHQ9" s="12">
        <f t="shared" si="54"/>
        <v>41.364681628166274</v>
      </c>
      <c r="AHR9" s="12">
        <f t="shared" si="55"/>
        <v>37.238331454505875</v>
      </c>
      <c r="AHS9" s="13">
        <f t="shared" si="56"/>
        <v>60.161962814621887</v>
      </c>
      <c r="AHT9" s="12">
        <f t="shared" si="57"/>
        <v>44.003574809072433</v>
      </c>
      <c r="AHU9" s="6" t="s">
        <v>613</v>
      </c>
      <c r="AHV9" s="15">
        <f t="shared" si="58"/>
        <v>0.42158672357124227</v>
      </c>
      <c r="AHW9" s="15">
        <f t="shared" si="59"/>
        <v>0.30372896208856826</v>
      </c>
      <c r="AHX9" s="15">
        <f t="shared" si="60"/>
        <v>0.34692349480391049</v>
      </c>
      <c r="AHY9" s="15">
        <f t="shared" si="61"/>
        <v>0.42813102649498741</v>
      </c>
      <c r="AHZ9" s="15">
        <f t="shared" si="62"/>
        <v>0.51672814300327308</v>
      </c>
      <c r="AIA9" s="16">
        <f t="shared" si="63"/>
        <v>0.53022116353676019</v>
      </c>
      <c r="AIB9" s="15">
        <f t="shared" si="64"/>
        <v>0.68063110343280697</v>
      </c>
      <c r="AIC9" s="6" t="s">
        <v>613</v>
      </c>
      <c r="AID9" s="4">
        <f t="shared" si="65"/>
        <v>3449477120000</v>
      </c>
      <c r="AIE9" s="4">
        <f t="shared" si="66"/>
        <v>6277907970000</v>
      </c>
      <c r="AIF9" s="4">
        <f t="shared" si="67"/>
        <v>6913496180000</v>
      </c>
      <c r="AIG9" s="4">
        <f t="shared" si="68"/>
        <v>2480192617000</v>
      </c>
      <c r="AIH9" s="4">
        <f t="shared" si="69"/>
        <v>3224925540000</v>
      </c>
      <c r="AII9" s="14">
        <f t="shared" si="70"/>
        <v>4605445038000</v>
      </c>
      <c r="AIJ9" s="4">
        <f t="shared" si="71"/>
        <v>8261573245000</v>
      </c>
      <c r="AIK9" s="6" t="s">
        <v>613</v>
      </c>
      <c r="AIL9" s="15">
        <f t="shared" si="72"/>
        <v>3.6682716727223865</v>
      </c>
      <c r="AIM9" s="15">
        <f t="shared" si="73"/>
        <v>1.4505247285426517</v>
      </c>
      <c r="AIN9" s="15">
        <f t="shared" si="74"/>
        <v>1.5233254677230472</v>
      </c>
      <c r="AIO9" s="15">
        <f t="shared" si="75"/>
        <v>3.7983464947150112</v>
      </c>
      <c r="AIP9" s="15">
        <f t="shared" si="76"/>
        <v>3.5034363943795119</v>
      </c>
      <c r="AIQ9" s="16">
        <f t="shared" si="77"/>
        <v>2.2690283839622278</v>
      </c>
      <c r="AIR9" s="15">
        <f t="shared" si="78"/>
        <v>1.2523563124325965</v>
      </c>
      <c r="AIS9" s="6" t="s">
        <v>613</v>
      </c>
      <c r="AIT9" s="15">
        <f t="shared" si="79"/>
        <v>1.621251860302138</v>
      </c>
      <c r="AIU9" s="15">
        <f t="shared" si="80"/>
        <v>2.4424300613091989</v>
      </c>
      <c r="AIV9" s="15">
        <f t="shared" si="81"/>
        <v>2.5932172880553979</v>
      </c>
      <c r="AIW9" s="15">
        <f t="shared" si="82"/>
        <v>1.6420516962144174</v>
      </c>
      <c r="AIX9" s="15">
        <f t="shared" si="83"/>
        <v>1.8364455478223167</v>
      </c>
      <c r="AIY9" s="16">
        <f t="shared" si="84"/>
        <v>2.5142486069760892</v>
      </c>
      <c r="AIZ9" s="15">
        <f t="shared" si="85"/>
        <v>10.760301403516063</v>
      </c>
      <c r="AJA9" s="6" t="s">
        <v>613</v>
      </c>
      <c r="AJB9" s="15">
        <f t="shared" si="86"/>
        <v>1.1745862654663799</v>
      </c>
      <c r="AJC9" s="15">
        <f t="shared" si="87"/>
        <v>1.9432322893475471</v>
      </c>
      <c r="AJD9" s="15">
        <f t="shared" si="88"/>
        <v>1.9668118916080319</v>
      </c>
      <c r="AJE9" s="15">
        <f t="shared" si="89"/>
        <v>0.95433845732798095</v>
      </c>
      <c r="AJF9" s="15">
        <f t="shared" si="90"/>
        <v>1.0233206151501191</v>
      </c>
      <c r="AJG9" s="16">
        <f t="shared" si="91"/>
        <v>1.838294803307885</v>
      </c>
      <c r="AJH9" s="15">
        <f t="shared" si="92"/>
        <v>8.1363925044815204</v>
      </c>
      <c r="AJI9" s="6" t="s">
        <v>613</v>
      </c>
      <c r="AJJ9" s="15">
        <f t="shared" si="154"/>
        <v>1.2403331964988575</v>
      </c>
      <c r="AJK9" s="15">
        <f t="shared" si="93"/>
        <v>1.6127918239528572E-2</v>
      </c>
      <c r="AJL9" s="15">
        <f t="shared" si="93"/>
        <v>-1.3298385828236179</v>
      </c>
      <c r="AJM9" s="15">
        <f t="shared" si="93"/>
        <v>-0.36476583443604099</v>
      </c>
      <c r="AJN9" s="15">
        <f t="shared" si="93"/>
        <v>1.3279471477708309</v>
      </c>
      <c r="AJO9" s="16">
        <f t="shared" si="93"/>
        <v>3.3995109512514929</v>
      </c>
      <c r="AJP9" s="15">
        <f t="shared" si="93"/>
        <v>190.40674906062955</v>
      </c>
      <c r="AJQ9" s="6" t="s">
        <v>613</v>
      </c>
      <c r="AJY9" s="1">
        <v>14.650840000000001</v>
      </c>
      <c r="AJZ9" s="1">
        <v>5.8626500000000004</v>
      </c>
      <c r="AKA9" s="1">
        <v>2.56549</v>
      </c>
      <c r="AKB9" s="1">
        <v>2.9492500000000001</v>
      </c>
      <c r="AKC9" s="1">
        <v>0.98834999999999995</v>
      </c>
      <c r="AKD9" s="1">
        <v>2.555E-2</v>
      </c>
      <c r="AKE9" s="1">
        <v>-2.8511299999999999</v>
      </c>
      <c r="AKF9" s="1">
        <v>-1.0830500000000001</v>
      </c>
      <c r="AKG9" s="1">
        <v>1.33</v>
      </c>
      <c r="AKH9" s="2"/>
      <c r="AKI9" s="1">
        <v>44.34205</v>
      </c>
      <c r="AKJ9" s="6" t="s">
        <v>613</v>
      </c>
      <c r="AKK9" s="15">
        <f t="shared" si="94"/>
        <v>1.6232367065481468</v>
      </c>
      <c r="AKL9" s="15">
        <f t="shared" si="95"/>
        <v>1.6286546159178519</v>
      </c>
      <c r="AKM9" s="15">
        <f t="shared" si="96"/>
        <v>1.6573324338686108</v>
      </c>
      <c r="AKN9" s="15">
        <f t="shared" si="97"/>
        <v>1.8260815945319298</v>
      </c>
      <c r="AKO9" s="15">
        <f t="shared" si="98"/>
        <v>1.7090852758342499</v>
      </c>
      <c r="AKP9" s="16">
        <f t="shared" si="99"/>
        <v>1.5358548840059216</v>
      </c>
      <c r="AKQ9" s="15">
        <f t="shared" si="100"/>
        <v>1.4111759098464178</v>
      </c>
      <c r="AKR9" s="6" t="s">
        <v>613</v>
      </c>
      <c r="AKS9" s="15">
        <f t="shared" si="101"/>
        <v>0.50831363153184039</v>
      </c>
      <c r="AKT9" s="15">
        <f t="shared" si="102"/>
        <v>0.53803903631282068</v>
      </c>
      <c r="AKU9" s="15">
        <f t="shared" si="103"/>
        <v>0.55197225729912636</v>
      </c>
      <c r="AKV9" s="15">
        <f t="shared" si="104"/>
        <v>0.66516520729767936</v>
      </c>
      <c r="AKW9" s="15">
        <f t="shared" si="105"/>
        <v>0.53038581788820238</v>
      </c>
      <c r="AKX9" s="16">
        <f t="shared" si="106"/>
        <v>0.36289256467466685</v>
      </c>
      <c r="AKY9" s="15">
        <f t="shared" si="107"/>
        <v>0.27852082654822713</v>
      </c>
      <c r="AKZ9" s="6" t="s">
        <v>613</v>
      </c>
      <c r="ALA9" s="7">
        <f t="shared" si="108"/>
        <v>0.33700791460433732</v>
      </c>
      <c r="ALB9" s="7">
        <f t="shared" si="109"/>
        <v>0.34982144380592256</v>
      </c>
      <c r="ALC9" s="7">
        <f t="shared" si="110"/>
        <v>0.35565858519901333</v>
      </c>
      <c r="ALD9" s="7">
        <f t="shared" si="111"/>
        <v>0.39945898724196</v>
      </c>
      <c r="ALE9" s="7">
        <f t="shared" si="112"/>
        <v>0.34657000325583787</v>
      </c>
      <c r="ALF9" s="8">
        <f t="shared" si="113"/>
        <v>0.26626644981462066</v>
      </c>
      <c r="ALG9" s="7">
        <f t="shared" si="114"/>
        <v>0.21784613966765212</v>
      </c>
      <c r="ALH9" s="6" t="s">
        <v>613</v>
      </c>
      <c r="ALI9" s="7">
        <f t="shared" si="155"/>
        <v>6.4654892407928974E-2</v>
      </c>
      <c r="ALJ9" s="7">
        <f t="shared" si="115"/>
        <v>3.222929359453941E-2</v>
      </c>
      <c r="ALK9" s="7">
        <f t="shared" si="115"/>
        <v>2.4333705918473107E-2</v>
      </c>
      <c r="ALL9" s="7">
        <f t="shared" si="115"/>
        <v>1.5789130664749688E-2</v>
      </c>
      <c r="ALM9" s="7">
        <f t="shared" si="115"/>
        <v>4.6653385300996719E-2</v>
      </c>
      <c r="ALN9" s="20" t="e">
        <f t="shared" si="115"/>
        <v>#DIV/0!</v>
      </c>
      <c r="ALO9" s="7">
        <f t="shared" si="115"/>
        <v>1.5597212133415897E-2</v>
      </c>
      <c r="ALP9" s="6" t="s">
        <v>613</v>
      </c>
      <c r="ALQ9" s="17">
        <f t="shared" si="116"/>
        <v>0.33700791460433732</v>
      </c>
      <c r="ALR9" s="17">
        <f t="shared" si="117"/>
        <v>0.34982144380592256</v>
      </c>
      <c r="ALS9" s="17">
        <f t="shared" si="118"/>
        <v>0.35565858519901333</v>
      </c>
      <c r="ALT9" s="17">
        <f t="shared" si="119"/>
        <v>0.39945898724196</v>
      </c>
      <c r="ALU9" s="17">
        <f t="shared" si="120"/>
        <v>0.34657000325583787</v>
      </c>
      <c r="ALV9" s="21">
        <f t="shared" si="121"/>
        <v>0.26626644981462066</v>
      </c>
      <c r="ALW9" s="17">
        <f t="shared" si="122"/>
        <v>0.21784613966765212</v>
      </c>
      <c r="ALX9" s="6" t="s">
        <v>613</v>
      </c>
      <c r="ALY9" s="17">
        <f t="shared" si="123"/>
        <v>0.66299208539566268</v>
      </c>
      <c r="ALZ9" s="17">
        <f t="shared" si="124"/>
        <v>0.65017855619407749</v>
      </c>
      <c r="AMA9" s="17">
        <f t="shared" si="125"/>
        <v>0.64434141480098661</v>
      </c>
      <c r="AMB9" s="17">
        <f t="shared" si="126"/>
        <v>0.60054101275804006</v>
      </c>
      <c r="AMC9" s="17">
        <f t="shared" si="127"/>
        <v>0.65342999674416213</v>
      </c>
      <c r="AMD9" s="21">
        <f t="shared" si="128"/>
        <v>0.73373355018537934</v>
      </c>
      <c r="AME9" s="17">
        <f t="shared" si="129"/>
        <v>0.78215386033234791</v>
      </c>
      <c r="AMF9" s="6" t="s">
        <v>613</v>
      </c>
      <c r="AMN9" s="18">
        <v>4.5713591950970072</v>
      </c>
      <c r="AMO9" s="18">
        <v>6.1982279139587186</v>
      </c>
      <c r="AMP9" s="18">
        <v>6.218300505319057</v>
      </c>
      <c r="AMQ9" s="18">
        <v>6.0281565269948612</v>
      </c>
      <c r="AMR9" s="18">
        <v>6.8453170762465918</v>
      </c>
      <c r="AMS9" s="18">
        <v>7.4264531209904705</v>
      </c>
      <c r="AMT9" s="18">
        <v>7.1765482946952046</v>
      </c>
      <c r="AMU9" s="18">
        <v>5.8431999502304244</v>
      </c>
      <c r="AMV9" s="19">
        <v>4.5730186003318511</v>
      </c>
      <c r="AMW9" s="18">
        <v>5.7790687746391765</v>
      </c>
      <c r="AMX9" s="18">
        <v>4.5730186003318511</v>
      </c>
      <c r="AMY9" s="18">
        <v>5.7790687746391765</v>
      </c>
      <c r="AMZ9" s="18">
        <v>6.1667526536031421</v>
      </c>
      <c r="ANA9" s="18">
        <v>8.2581800191838628</v>
      </c>
      <c r="ANB9" s="18">
        <v>10.561990087171512</v>
      </c>
      <c r="ANC9" s="18">
        <v>8.0313813664126421</v>
      </c>
      <c r="AND9" s="18">
        <v>11.291457076820459</v>
      </c>
      <c r="ANE9" s="18">
        <v>10.072101709964384</v>
      </c>
      <c r="ANF9" s="18">
        <v>8.1036149396627639</v>
      </c>
      <c r="ANH9" s="6" t="s">
        <v>613</v>
      </c>
      <c r="ANI9" s="7">
        <f t="shared" si="130"/>
        <v>6.0281565269948614E-2</v>
      </c>
      <c r="ANJ9" s="7">
        <f t="shared" si="131"/>
        <v>6.8453170762465917E-2</v>
      </c>
      <c r="ANK9" s="7">
        <f t="shared" si="132"/>
        <v>7.4264531209904699E-2</v>
      </c>
      <c r="ANL9" s="7">
        <f t="shared" si="133"/>
        <v>7.176548294695205E-2</v>
      </c>
      <c r="ANM9" s="7">
        <f t="shared" si="134"/>
        <v>5.8431999502304245E-2</v>
      </c>
      <c r="ANN9" s="20">
        <f t="shared" si="135"/>
        <v>4.5730186003318511E-2</v>
      </c>
      <c r="ANO9" s="7">
        <f t="shared" si="136"/>
        <v>5.7790687746391761E-2</v>
      </c>
      <c r="ANP9" s="6" t="s">
        <v>613</v>
      </c>
      <c r="ANX9" s="7">
        <v>-1.5137246404285265E-2</v>
      </c>
      <c r="ANY9" s="7">
        <v>2.5564672332883953E-2</v>
      </c>
      <c r="ANZ9" s="7">
        <v>-1.0702546631930043E-2</v>
      </c>
      <c r="AOA9" s="7">
        <v>0.20954451611318192</v>
      </c>
      <c r="AOB9" s="7">
        <v>0.18215498634196114</v>
      </c>
      <c r="AOC9" s="7">
        <v>-0.11152965043334617</v>
      </c>
      <c r="AOD9" s="7">
        <v>0.2194132077705182</v>
      </c>
      <c r="AOE9" s="7">
        <v>5.1688907023796915E-3</v>
      </c>
      <c r="AOF9" s="20">
        <v>0.14404568362117454</v>
      </c>
      <c r="AOG9" s="7">
        <v>5.3476746432414846E-2</v>
      </c>
      <c r="AOH9" s="7">
        <v>0.14404568362117454</v>
      </c>
      <c r="AOI9" s="7">
        <v>5.3476746432414846E-2</v>
      </c>
      <c r="AOJ9" s="7">
        <v>0.46856062067014981</v>
      </c>
      <c r="AOK9" s="7">
        <v>0.81701072071858527</v>
      </c>
      <c r="AOL9" s="7">
        <v>-0.46667980509208173</v>
      </c>
      <c r="AOM9" s="7">
        <v>0.53919448848064833</v>
      </c>
      <c r="AON9" s="7">
        <v>0.57657229599624027</v>
      </c>
      <c r="AOO9" s="7">
        <v>0.18054832872882143</v>
      </c>
      <c r="AOP9" s="7">
        <v>0.45513802777357104</v>
      </c>
      <c r="AOR9" s="6" t="s">
        <v>613</v>
      </c>
      <c r="AOZ9" s="1">
        <v>14.650840000000001</v>
      </c>
      <c r="APA9" s="1">
        <v>5.8626500000000004</v>
      </c>
      <c r="APB9" s="1">
        <v>2.56549</v>
      </c>
      <c r="APC9" s="1">
        <v>2.9492500000000001</v>
      </c>
      <c r="APD9" s="1">
        <v>0.98834999999999995</v>
      </c>
      <c r="APE9" s="1">
        <v>2.555E-2</v>
      </c>
      <c r="APF9" s="1">
        <v>-2.8511299999999999</v>
      </c>
      <c r="APG9" s="1">
        <v>-1.0830500000000001</v>
      </c>
      <c r="APH9" s="1"/>
      <c r="API9" s="2"/>
      <c r="APJ9" s="1">
        <v>44.34205</v>
      </c>
      <c r="APK9" s="1">
        <v>75.808279999999996</v>
      </c>
      <c r="APL9" s="1">
        <v>2.8827199999999999</v>
      </c>
      <c r="APM9" s="1"/>
      <c r="APN9" s="1">
        <v>45.595359999999999</v>
      </c>
      <c r="APO9" s="1">
        <v>8.4829899999999991</v>
      </c>
      <c r="APP9" s="1">
        <v>21.513940000000002</v>
      </c>
      <c r="APQ9" s="1">
        <v>248.89465999999999</v>
      </c>
      <c r="APR9" s="1">
        <v>13.39086</v>
      </c>
      <c r="APS9" s="1">
        <v>16.36027</v>
      </c>
      <c r="APW9" s="22">
        <v>0.14808910669878708</v>
      </c>
      <c r="APX9" s="22">
        <v>0.30320407599016169</v>
      </c>
      <c r="APY9" s="22">
        <v>-6.64389115722539E-2</v>
      </c>
      <c r="APZ9" s="22">
        <v>0.37102652821952342</v>
      </c>
      <c r="AQA9" s="22">
        <v>0.93000502003200713</v>
      </c>
      <c r="AQB9" s="39" t="s">
        <v>613</v>
      </c>
      <c r="AQC9" s="22">
        <v>1.0646995782658233</v>
      </c>
      <c r="AQD9" s="6" t="s">
        <v>613</v>
      </c>
      <c r="AQE9" s="4">
        <f t="shared" si="137"/>
        <v>-24165805000</v>
      </c>
      <c r="AQF9" s="4">
        <f t="shared" si="138"/>
        <v>-338463601000</v>
      </c>
      <c r="AQG9" s="4">
        <f t="shared" si="139"/>
        <v>242839638000</v>
      </c>
      <c r="AQH9" s="4">
        <f t="shared" si="140"/>
        <v>235914061000</v>
      </c>
      <c r="AQI9" s="4">
        <f t="shared" si="141"/>
        <v>-169925656000</v>
      </c>
      <c r="AQJ9" s="5">
        <f t="shared" si="142"/>
        <v>-1946915897000</v>
      </c>
      <c r="AQK9" s="4">
        <f t="shared" si="143"/>
        <v>120956145000</v>
      </c>
      <c r="AQL9" s="6" t="s">
        <v>613</v>
      </c>
      <c r="AQM9" s="7">
        <f t="shared" si="144"/>
        <v>-4.0235682302629389E-2</v>
      </c>
      <c r="AQN9" s="7">
        <f t="shared" si="145"/>
        <v>-41.49842479069855</v>
      </c>
      <c r="AQO9" s="7">
        <f t="shared" si="146"/>
        <v>-0.34620231193974832</v>
      </c>
      <c r="AQP9" s="7">
        <f t="shared" si="147"/>
        <v>-1.7212124063724283</v>
      </c>
      <c r="AQQ9" s="7">
        <f t="shared" si="148"/>
        <v>-0.40359350431035962</v>
      </c>
      <c r="AQR9" s="20">
        <f t="shared" si="149"/>
        <v>-2.0909832593374311</v>
      </c>
      <c r="AQS9" s="7">
        <f t="shared" si="150"/>
        <v>5.8292112481864874E-2</v>
      </c>
      <c r="AQT9" s="6" t="s">
        <v>613</v>
      </c>
      <c r="AQU9" s="9">
        <f t="shared" si="156"/>
        <v>8.2385782323548012E-2</v>
      </c>
      <c r="AQV9" s="9">
        <f t="shared" si="151"/>
        <v>0.10292802469365053</v>
      </c>
      <c r="AQW9" s="9">
        <f t="shared" si="151"/>
        <v>8.6608494414739917E-2</v>
      </c>
      <c r="AQX9" s="9">
        <f t="shared" si="151"/>
        <v>0.12654670568775134</v>
      </c>
      <c r="AQY9" s="9">
        <f t="shared" si="151"/>
        <v>8.8970409358634372E-3</v>
      </c>
      <c r="AQZ9" s="10" t="e">
        <f t="shared" si="151"/>
        <v>#VALUE!</v>
      </c>
      <c r="ARA9" s="9">
        <f t="shared" si="151"/>
        <v>5.3197636248737031E-2</v>
      </c>
      <c r="ARB9" s="6" t="s">
        <v>613</v>
      </c>
      <c r="ARC9" s="17">
        <f t="shared" si="157"/>
        <v>7.7287035838674259E-2</v>
      </c>
      <c r="ARD9" s="17">
        <f t="shared" si="152"/>
        <v>0.54607000056176558</v>
      </c>
      <c r="ARE9" s="17">
        <f t="shared" si="152"/>
        <v>6.7456136182722601E-2</v>
      </c>
      <c r="ARF9" s="17">
        <f t="shared" si="152"/>
        <v>9.3159473169226473E-2</v>
      </c>
      <c r="ARG9" s="17">
        <f t="shared" si="152"/>
        <v>2.8507825047082946E-2</v>
      </c>
      <c r="ARH9" s="21" t="e">
        <f t="shared" si="152"/>
        <v>#VALUE!</v>
      </c>
      <c r="ARI9" s="17">
        <f t="shared" si="152"/>
        <v>4.480846450549672E-2</v>
      </c>
      <c r="ARJ9" s="6" t="s">
        <v>613</v>
      </c>
    </row>
    <row r="10" spans="1:1154" collapsed="1" x14ac:dyDescent="0.15">
      <c r="A10" s="26" t="s">
        <v>123</v>
      </c>
      <c r="B10" s="34">
        <v>41684</v>
      </c>
      <c r="C10" s="34">
        <v>41684</v>
      </c>
      <c r="D10" s="35">
        <v>0.25126903553299501</v>
      </c>
      <c r="E10" s="26" t="s">
        <v>124</v>
      </c>
      <c r="F10" s="26" t="s">
        <v>21</v>
      </c>
      <c r="G10" s="26" t="s">
        <v>58</v>
      </c>
      <c r="H10" s="26" t="s">
        <v>23</v>
      </c>
      <c r="I10" s="56" t="s">
        <v>464</v>
      </c>
      <c r="J10" s="26" t="s">
        <v>433</v>
      </c>
      <c r="K10" s="26" t="s">
        <v>427</v>
      </c>
      <c r="L10" s="26" t="s">
        <v>48</v>
      </c>
      <c r="M10" s="26" t="s">
        <v>55</v>
      </c>
      <c r="N10" s="26" t="s">
        <v>23</v>
      </c>
      <c r="O10" s="26"/>
      <c r="P10" s="26"/>
      <c r="Q10" s="26" t="s">
        <v>25</v>
      </c>
      <c r="R10" s="26" t="s">
        <v>125</v>
      </c>
      <c r="S10" s="35" t="s">
        <v>126</v>
      </c>
      <c r="T10" s="26" t="s">
        <v>27</v>
      </c>
      <c r="U10" s="26" t="s">
        <v>23</v>
      </c>
      <c r="V10" s="3">
        <v>2014</v>
      </c>
      <c r="W10" s="3">
        <f t="shared" si="0"/>
        <v>0</v>
      </c>
      <c r="AG10" s="35">
        <v>32203477230</v>
      </c>
      <c r="AH10" s="35">
        <v>24022647010</v>
      </c>
      <c r="AI10" s="4">
        <v>21455269750</v>
      </c>
      <c r="AJ10" s="4">
        <v>20102055540</v>
      </c>
      <c r="AK10" s="4">
        <v>15063563370</v>
      </c>
      <c r="AL10" s="4">
        <v>18770386340</v>
      </c>
      <c r="AM10" s="4">
        <v>10900871790</v>
      </c>
      <c r="AN10" s="5">
        <v>58127153780</v>
      </c>
      <c r="AO10" s="4">
        <v>18676935920</v>
      </c>
      <c r="AP10" s="4">
        <v>5319647990</v>
      </c>
      <c r="AQ10" s="4">
        <v>10283523460</v>
      </c>
      <c r="AR10" s="4">
        <v>6373131440</v>
      </c>
      <c r="AS10" s="4"/>
      <c r="AT10" s="4"/>
      <c r="AU10" s="4"/>
      <c r="AV10" s="4"/>
      <c r="AW10" s="4"/>
      <c r="AX10" s="4"/>
      <c r="AY10" s="4"/>
      <c r="AZ10" s="4"/>
      <c r="BA10" s="4"/>
      <c r="BB10" s="6" t="s">
        <v>613</v>
      </c>
      <c r="BC10" s="4"/>
      <c r="BD10" s="4"/>
      <c r="BE10" s="4"/>
      <c r="BF10" s="4"/>
      <c r="BG10" s="4"/>
      <c r="BH10" s="4"/>
      <c r="BI10" s="4"/>
      <c r="BJ10" s="4"/>
      <c r="BK10" s="4"/>
      <c r="BL10" s="4">
        <v>54753896950</v>
      </c>
      <c r="BM10" s="4">
        <v>63949833310</v>
      </c>
      <c r="BN10" s="4">
        <v>60194325240</v>
      </c>
      <c r="BO10" s="4">
        <v>63347114960</v>
      </c>
      <c r="BP10" s="4">
        <v>51013891820</v>
      </c>
      <c r="BQ10" s="4">
        <v>47199642990</v>
      </c>
      <c r="BR10" s="4">
        <v>58365839180</v>
      </c>
      <c r="BS10" s="5">
        <v>76350235750</v>
      </c>
      <c r="BT10" s="4">
        <v>41875974560</v>
      </c>
      <c r="BU10" s="4">
        <v>32102975020</v>
      </c>
      <c r="BV10" s="4">
        <v>31723579840</v>
      </c>
      <c r="BW10" s="4">
        <v>13741129270</v>
      </c>
      <c r="BX10" s="4"/>
      <c r="BY10" s="4"/>
      <c r="BZ10" s="4"/>
      <c r="CA10" s="4"/>
      <c r="CB10" s="4"/>
      <c r="CC10" s="4"/>
      <c r="CD10" s="4"/>
      <c r="CE10" s="4"/>
      <c r="CF10" s="4"/>
      <c r="CG10" s="6" t="s">
        <v>613</v>
      </c>
      <c r="CH10" s="4"/>
      <c r="CI10" s="4"/>
      <c r="CJ10" s="4"/>
      <c r="CK10" s="4"/>
      <c r="CL10" s="4"/>
      <c r="CM10" s="4"/>
      <c r="CN10" s="4"/>
      <c r="CO10" s="4"/>
      <c r="CP10" s="4"/>
      <c r="CQ10" s="4">
        <v>307335545060</v>
      </c>
      <c r="CR10" s="4">
        <v>290537022290</v>
      </c>
      <c r="CS10" s="4">
        <v>277538146400</v>
      </c>
      <c r="CT10" s="4">
        <v>266336566820</v>
      </c>
      <c r="CU10" s="4">
        <v>244356486420</v>
      </c>
      <c r="CV10" s="4">
        <v>233500720190</v>
      </c>
      <c r="CW10" s="4">
        <v>257135303090</v>
      </c>
      <c r="CX10" s="5">
        <v>283999338360</v>
      </c>
      <c r="CY10" s="4">
        <v>208615046230</v>
      </c>
      <c r="CZ10" s="4">
        <v>141188453040</v>
      </c>
      <c r="DA10" s="4">
        <v>113523925360</v>
      </c>
      <c r="DB10" s="4">
        <v>63854293500</v>
      </c>
      <c r="DC10" s="4"/>
      <c r="DD10" s="4"/>
      <c r="DE10" s="4"/>
      <c r="DF10" s="4"/>
      <c r="DG10" s="4"/>
      <c r="DH10" s="4"/>
      <c r="DI10" s="4"/>
      <c r="DJ10" s="4"/>
      <c r="DK10" s="4"/>
      <c r="DL10" s="6" t="s">
        <v>613</v>
      </c>
      <c r="DM10" s="4"/>
      <c r="DN10" s="4"/>
      <c r="DO10" s="4"/>
      <c r="DP10" s="4"/>
      <c r="DQ10" s="4"/>
      <c r="DR10" s="4"/>
      <c r="DS10" s="4"/>
      <c r="DT10" s="4"/>
      <c r="DU10" s="4"/>
      <c r="DV10" s="4">
        <v>542329085650</v>
      </c>
      <c r="DW10" s="4">
        <v>512220639129</v>
      </c>
      <c r="DX10" s="4">
        <v>490860655716</v>
      </c>
      <c r="DY10" s="4">
        <v>450303354800</v>
      </c>
      <c r="DZ10" s="4">
        <v>423181306980</v>
      </c>
      <c r="EA10" s="4">
        <v>407985799015</v>
      </c>
      <c r="EB10" s="4">
        <v>421872747114</v>
      </c>
      <c r="EC10" s="5">
        <v>439888398087</v>
      </c>
      <c r="ED10" s="4">
        <v>296071877438</v>
      </c>
      <c r="EE10" s="4">
        <v>178579706535</v>
      </c>
      <c r="EF10" s="4">
        <v>131797062500</v>
      </c>
      <c r="EG10" s="4">
        <v>79080671509</v>
      </c>
      <c r="EH10" s="4"/>
      <c r="EI10" s="4"/>
      <c r="EJ10" s="4"/>
      <c r="EK10" s="4"/>
      <c r="EL10" s="4"/>
      <c r="EM10" s="4"/>
      <c r="EN10" s="4"/>
      <c r="EO10" s="4"/>
      <c r="EP10" s="4"/>
      <c r="EQ10" s="6" t="s">
        <v>613</v>
      </c>
      <c r="ER10" s="4"/>
      <c r="ES10" s="4"/>
      <c r="ET10" s="4"/>
      <c r="EU10" s="4"/>
      <c r="EV10" s="4"/>
      <c r="EW10" s="4"/>
      <c r="EX10" s="4"/>
      <c r="EY10" s="4"/>
      <c r="EZ10" s="4"/>
      <c r="FA10" s="4">
        <v>165727263790</v>
      </c>
      <c r="FB10" s="4">
        <v>162664484710</v>
      </c>
      <c r="FC10" s="4">
        <v>172681301590</v>
      </c>
      <c r="FD10" s="4">
        <v>161275642980</v>
      </c>
      <c r="FE10" s="4">
        <v>162612162910</v>
      </c>
      <c r="FF10" s="4">
        <v>155149853940</v>
      </c>
      <c r="FG10" s="4">
        <v>177093362710</v>
      </c>
      <c r="FH10" s="5">
        <v>206129979040</v>
      </c>
      <c r="FI10" s="4">
        <v>91804172060</v>
      </c>
      <c r="FJ10" s="4">
        <v>66208567410</v>
      </c>
      <c r="FK10" s="4">
        <v>59217672890</v>
      </c>
      <c r="FL10" s="4">
        <v>27171107390</v>
      </c>
      <c r="FM10" s="4"/>
      <c r="FN10" s="4"/>
      <c r="FO10" s="4"/>
      <c r="FP10" s="4"/>
      <c r="FQ10" s="4"/>
      <c r="FR10" s="4"/>
      <c r="FS10" s="4"/>
      <c r="FT10" s="4"/>
      <c r="FU10" s="4"/>
      <c r="FV10" s="6" t="s">
        <v>613</v>
      </c>
      <c r="FW10" s="4"/>
      <c r="FX10" s="4"/>
      <c r="FY10" s="4"/>
      <c r="FZ10" s="4"/>
      <c r="GA10" s="4"/>
      <c r="GB10" s="4"/>
      <c r="GC10" s="4"/>
      <c r="GD10" s="4"/>
      <c r="GE10" s="4"/>
      <c r="GF10" s="4">
        <v>124950901100</v>
      </c>
      <c r="GG10" s="4">
        <v>124009179860</v>
      </c>
      <c r="GH10" s="4">
        <v>124893187290</v>
      </c>
      <c r="GI10" s="4">
        <v>124512394000</v>
      </c>
      <c r="GJ10" s="4">
        <v>136695410570</v>
      </c>
      <c r="GK10" s="4">
        <v>138213649800</v>
      </c>
      <c r="GL10" s="4">
        <v>160461655970</v>
      </c>
      <c r="GM10" s="5">
        <v>193470015340</v>
      </c>
      <c r="GN10" s="4">
        <v>83599072650</v>
      </c>
      <c r="GO10" s="4">
        <v>46944738590</v>
      </c>
      <c r="GP10" s="4">
        <v>18965728140</v>
      </c>
      <c r="GQ10" s="4">
        <v>5794442890</v>
      </c>
      <c r="GR10" s="4"/>
      <c r="GS10" s="4"/>
      <c r="GT10" s="4"/>
      <c r="GU10" s="4"/>
      <c r="GV10" s="4"/>
      <c r="GW10" s="4"/>
      <c r="GX10" s="4"/>
      <c r="GY10" s="4"/>
      <c r="GZ10" s="4"/>
      <c r="HA10" s="6" t="s">
        <v>613</v>
      </c>
      <c r="HB10" s="4"/>
      <c r="HC10" s="4"/>
      <c r="HD10" s="4"/>
      <c r="HE10" s="4"/>
      <c r="HF10" s="4"/>
      <c r="HG10" s="4"/>
      <c r="HH10" s="4"/>
      <c r="HI10" s="4"/>
      <c r="HJ10" s="4"/>
      <c r="HK10" s="4">
        <v>352307219840</v>
      </c>
      <c r="HL10" s="4">
        <v>331189623050</v>
      </c>
      <c r="HM10" s="4">
        <v>301257743030</v>
      </c>
      <c r="HN10" s="4">
        <v>275503129620</v>
      </c>
      <c r="HO10" s="4">
        <v>247369392750</v>
      </c>
      <c r="HP10" s="4">
        <v>239214031140</v>
      </c>
      <c r="HQ10" s="4">
        <v>220587474930</v>
      </c>
      <c r="HR10" s="5">
        <v>210295384890</v>
      </c>
      <c r="HS10" s="4">
        <v>180269127360</v>
      </c>
      <c r="HT10" s="4">
        <v>68463364190</v>
      </c>
      <c r="HU10" s="4">
        <v>50244004010</v>
      </c>
      <c r="HV10" s="4">
        <v>37534233360</v>
      </c>
      <c r="HW10" s="4"/>
      <c r="HX10" s="4"/>
      <c r="HY10" s="4"/>
      <c r="HZ10" s="4"/>
      <c r="IA10" s="4"/>
      <c r="IB10" s="4"/>
      <c r="IC10" s="4"/>
      <c r="ID10" s="4"/>
      <c r="IE10" s="4"/>
      <c r="IF10" s="6" t="s">
        <v>613</v>
      </c>
      <c r="IG10" s="4"/>
      <c r="IH10" s="4"/>
      <c r="II10" s="4"/>
      <c r="IJ10" s="4"/>
      <c r="IK10" s="4"/>
      <c r="IL10" s="4"/>
      <c r="IM10" s="4"/>
      <c r="IN10" s="4"/>
      <c r="IO10" s="4"/>
      <c r="IP10" s="4">
        <v>252448924910</v>
      </c>
      <c r="IQ10" s="4">
        <v>248930980600</v>
      </c>
      <c r="IR10" s="4">
        <v>242761694000</v>
      </c>
      <c r="IS10" s="4">
        <v>216508943540</v>
      </c>
      <c r="IT10" s="4">
        <v>168065942350</v>
      </c>
      <c r="IU10" s="4">
        <v>170213172090</v>
      </c>
      <c r="IV10" s="4">
        <v>202115388440</v>
      </c>
      <c r="IW10" s="5">
        <v>256881565790</v>
      </c>
      <c r="IX10" s="4">
        <v>184161222870</v>
      </c>
      <c r="IY10" s="4">
        <v>153699210710</v>
      </c>
      <c r="IZ10" s="4">
        <v>103328402590</v>
      </c>
      <c r="JA10" s="4">
        <v>62533690280</v>
      </c>
      <c r="JB10" s="4"/>
      <c r="JC10" s="4"/>
      <c r="JD10" s="4"/>
      <c r="JE10" s="4"/>
      <c r="JF10" s="4"/>
      <c r="JG10" s="4"/>
      <c r="JH10" s="4"/>
      <c r="JI10" s="4"/>
      <c r="JJ10" s="4"/>
      <c r="JK10" s="6" t="s">
        <v>613</v>
      </c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>
        <v>52764842180</v>
      </c>
      <c r="JW10" s="4">
        <v>47794962640</v>
      </c>
      <c r="JX10" s="4">
        <v>57899882990</v>
      </c>
      <c r="JY10" s="4">
        <v>34755896390</v>
      </c>
      <c r="JZ10" s="4">
        <v>38215900770</v>
      </c>
      <c r="KA10" s="4">
        <v>49905014580</v>
      </c>
      <c r="KB10" s="5">
        <v>59018160190</v>
      </c>
      <c r="KC10" s="4">
        <v>53858577300</v>
      </c>
      <c r="KD10" s="4">
        <v>36524546320</v>
      </c>
      <c r="KE10" s="4">
        <v>22282298110</v>
      </c>
      <c r="KF10" s="4">
        <v>12597444220</v>
      </c>
      <c r="KG10" s="4"/>
      <c r="KH10" s="4"/>
      <c r="KI10" s="4"/>
      <c r="KJ10" s="4"/>
      <c r="KK10" s="4"/>
      <c r="KL10" s="4"/>
      <c r="KM10" s="4"/>
      <c r="KN10" s="4"/>
      <c r="KO10" s="4"/>
      <c r="KP10" s="6" t="s">
        <v>613</v>
      </c>
      <c r="KQ10" s="4"/>
      <c r="KR10" s="4"/>
      <c r="KS10" s="4"/>
      <c r="KT10" s="4"/>
      <c r="KU10" s="4"/>
      <c r="KV10" s="4"/>
      <c r="KW10" s="4"/>
      <c r="KX10" s="4"/>
      <c r="KY10" s="4"/>
      <c r="KZ10" s="4">
        <v>20672232124</v>
      </c>
      <c r="LA10" s="4">
        <v>30152459780</v>
      </c>
      <c r="LB10" s="4">
        <v>25744441617</v>
      </c>
      <c r="LC10" s="4">
        <v>30402061201</v>
      </c>
      <c r="LD10" s="4">
        <v>13921992681</v>
      </c>
      <c r="LE10" s="4">
        <v>15871882915</v>
      </c>
      <c r="LF10" s="4">
        <v>18443574546</v>
      </c>
      <c r="LG10" s="5">
        <v>33122775239</v>
      </c>
      <c r="LH10" s="4">
        <v>24199872069</v>
      </c>
      <c r="LI10" s="4">
        <v>19622396797</v>
      </c>
      <c r="LJ10" s="4">
        <v>13283608343</v>
      </c>
      <c r="LK10" s="4">
        <v>8800789991</v>
      </c>
      <c r="LL10" s="4"/>
      <c r="LM10" s="4"/>
      <c r="LN10" s="4"/>
      <c r="LO10" s="4"/>
      <c r="LP10" s="4"/>
      <c r="LQ10" s="4"/>
      <c r="LR10" s="4"/>
      <c r="LS10" s="4"/>
      <c r="LT10" s="4"/>
      <c r="LU10" s="6" t="s">
        <v>613</v>
      </c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>
        <v>59994190000</v>
      </c>
      <c r="MP10" s="1">
        <v>28665324730</v>
      </c>
      <c r="MQ10" s="1">
        <v>38984987180</v>
      </c>
      <c r="MR10" s="4">
        <v>34186846640</v>
      </c>
      <c r="MS10" s="4">
        <v>40586253150</v>
      </c>
      <c r="MT10" s="4">
        <v>19161807860</v>
      </c>
      <c r="MU10" s="4">
        <v>22605142430</v>
      </c>
      <c r="MV10" s="4">
        <v>26209085140</v>
      </c>
      <c r="MW10" s="5">
        <v>44179771330</v>
      </c>
      <c r="MX10" s="4">
        <v>33911743920</v>
      </c>
      <c r="MY10" s="1">
        <v>28161867210</v>
      </c>
      <c r="MZ10" s="1">
        <v>18451845990</v>
      </c>
      <c r="NA10" s="1">
        <v>11848842380</v>
      </c>
      <c r="NB10" s="1"/>
      <c r="NC10" s="1"/>
      <c r="ND10" s="1"/>
      <c r="NE10" s="1"/>
      <c r="NF10" s="1"/>
      <c r="NG10" s="1"/>
      <c r="NH10" s="1"/>
      <c r="NI10" s="1"/>
      <c r="NK10" s="6" t="s">
        <v>613</v>
      </c>
      <c r="NU10" s="35">
        <v>20672232120</v>
      </c>
      <c r="NV10" s="35">
        <v>30152459780</v>
      </c>
      <c r="NW10" s="47">
        <v>25744441620</v>
      </c>
      <c r="NX10" s="47">
        <v>30402061200</v>
      </c>
      <c r="NY10" s="47">
        <v>13921992680</v>
      </c>
      <c r="NZ10" s="47">
        <v>15871882920</v>
      </c>
      <c r="OA10" s="47">
        <v>18443574550</v>
      </c>
      <c r="OB10" s="48">
        <v>33122775240</v>
      </c>
      <c r="OC10" s="47">
        <v>24199872070</v>
      </c>
      <c r="OD10" s="35">
        <v>19622396800</v>
      </c>
      <c r="OE10" s="35">
        <v>13191969700</v>
      </c>
      <c r="OF10" s="35">
        <v>8790787030</v>
      </c>
      <c r="OG10" s="35"/>
      <c r="OH10" s="35"/>
      <c r="OI10" s="35"/>
      <c r="OJ10" s="35"/>
      <c r="OK10" s="35"/>
      <c r="OL10" s="35"/>
      <c r="OM10" s="35"/>
      <c r="ON10" s="35"/>
      <c r="OP10" s="6" t="s">
        <v>613</v>
      </c>
      <c r="OQ10" s="4">
        <v>53384716420</v>
      </c>
      <c r="OR10" s="4">
        <v>63056857640</v>
      </c>
      <c r="OS10" s="4">
        <v>40449124350</v>
      </c>
      <c r="OT10" s="4">
        <v>44692777890</v>
      </c>
      <c r="OU10" s="4">
        <v>56897445480</v>
      </c>
      <c r="OV10" s="5">
        <v>64729043470</v>
      </c>
      <c r="OW10" s="4">
        <v>56969994300</v>
      </c>
      <c r="OX10" s="4">
        <v>40469586420</v>
      </c>
      <c r="OY10" s="4">
        <v>23672400410</v>
      </c>
      <c r="OZ10" s="4">
        <v>13449475870</v>
      </c>
      <c r="PA10" s="4"/>
      <c r="PB10" s="4"/>
      <c r="PC10" s="4"/>
      <c r="PD10" s="4"/>
      <c r="PE10" s="4"/>
      <c r="PF10" s="4"/>
      <c r="PG10" s="4"/>
      <c r="PH10" s="4"/>
      <c r="PI10" s="4"/>
      <c r="PJ10" s="6" t="s">
        <v>613</v>
      </c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-15548182750</v>
      </c>
      <c r="PV10" s="4">
        <v>-14867170550</v>
      </c>
      <c r="PW10" s="4">
        <v>-13982763000</v>
      </c>
      <c r="PX10" s="4">
        <v>-14789896120</v>
      </c>
      <c r="PY10" s="4">
        <v>-16843110570</v>
      </c>
      <c r="PZ10" s="4">
        <v>-24823205950</v>
      </c>
      <c r="QA10" s="5">
        <v>-15481731950</v>
      </c>
      <c r="QB10" s="4">
        <v>-20110919130</v>
      </c>
      <c r="QC10" s="4">
        <v>-6530520880</v>
      </c>
      <c r="QD10" s="4">
        <v>-5195929370</v>
      </c>
      <c r="QE10" s="4">
        <v>-988600510</v>
      </c>
      <c r="QF10" s="4"/>
      <c r="QG10" s="4"/>
      <c r="QH10" s="4"/>
      <c r="QI10" s="4"/>
      <c r="QJ10" s="4"/>
      <c r="QK10" s="4"/>
      <c r="QL10" s="4"/>
      <c r="QM10" s="4"/>
      <c r="QN10" s="4"/>
      <c r="QO10" s="6" t="s">
        <v>613</v>
      </c>
      <c r="QP10" s="4"/>
      <c r="QQ10" s="4"/>
      <c r="QR10" s="4"/>
      <c r="QS10" s="4"/>
      <c r="QT10" s="4"/>
      <c r="QU10" s="4"/>
      <c r="QV10" s="4"/>
      <c r="QW10" s="4"/>
      <c r="QX10" s="4"/>
      <c r="QY10" s="4">
        <v>22626179241</v>
      </c>
      <c r="QZ10" s="4">
        <v>25431274798</v>
      </c>
      <c r="RA10" s="4">
        <v>33577835330</v>
      </c>
      <c r="RB10" s="4">
        <v>27583121972</v>
      </c>
      <c r="RC10" s="4">
        <v>8238805310</v>
      </c>
      <c r="RD10" s="4">
        <v>39892829666</v>
      </c>
      <c r="RE10" s="4">
        <v>12492895463</v>
      </c>
      <c r="RF10" s="5">
        <v>-8934864561</v>
      </c>
      <c r="RG10" s="4">
        <v>32608048455</v>
      </c>
      <c r="RH10" s="4">
        <v>-4963820792</v>
      </c>
      <c r="RI10" s="4">
        <v>-17109327535</v>
      </c>
      <c r="RJ10" s="4">
        <v>-103582830</v>
      </c>
      <c r="RK10" s="4"/>
      <c r="RL10" s="4"/>
      <c r="RM10" s="4"/>
      <c r="RN10" s="4"/>
      <c r="RO10" s="4"/>
      <c r="RP10" s="4"/>
      <c r="RQ10" s="4"/>
      <c r="RR10" s="4"/>
      <c r="RS10" s="4"/>
      <c r="RT10" s="6" t="s">
        <v>613</v>
      </c>
      <c r="RU10" s="4"/>
      <c r="RV10" s="4"/>
      <c r="RW10" s="4"/>
      <c r="RX10" s="4"/>
      <c r="RY10" s="4"/>
      <c r="RZ10" s="4"/>
      <c r="SA10" s="4"/>
      <c r="SB10" s="4"/>
      <c r="SC10" s="4"/>
      <c r="SD10" s="4">
        <v>-12268940950</v>
      </c>
      <c r="SE10" s="4">
        <v>-19865787530</v>
      </c>
      <c r="SF10" s="4">
        <v>-30589120750</v>
      </c>
      <c r="SG10" s="4">
        <v>-8544353250</v>
      </c>
      <c r="SH10" s="4">
        <v>-6992509060</v>
      </c>
      <c r="SI10" s="4">
        <v>-7557450120</v>
      </c>
      <c r="SJ10" s="4">
        <v>-19437180290</v>
      </c>
      <c r="SK10" s="5">
        <v>-68856290500</v>
      </c>
      <c r="SL10" s="4">
        <v>-53384672770</v>
      </c>
      <c r="SM10" s="4">
        <v>-19631703420</v>
      </c>
      <c r="SN10" s="4">
        <v>-2371976460</v>
      </c>
      <c r="SO10" s="4">
        <v>-7383369730</v>
      </c>
      <c r="SP10" s="4"/>
      <c r="SQ10" s="4"/>
      <c r="SR10" s="4"/>
      <c r="SS10" s="4"/>
      <c r="ST10" s="4"/>
      <c r="SU10" s="4"/>
      <c r="SV10" s="4"/>
      <c r="SW10" s="4"/>
      <c r="SX10" s="4"/>
      <c r="SY10" s="6" t="s">
        <v>613</v>
      </c>
      <c r="SZ10" s="4"/>
      <c r="TA10" s="4"/>
      <c r="TB10" s="4"/>
      <c r="TC10" s="4"/>
      <c r="TD10" s="4"/>
      <c r="TE10" s="4"/>
      <c r="TF10" s="4"/>
      <c r="TG10" s="4"/>
      <c r="TH10" s="4"/>
      <c r="TI10" s="4">
        <v>-2151771660</v>
      </c>
      <c r="TJ10" s="4">
        <v>-3168111390</v>
      </c>
      <c r="TK10" s="4">
        <v>-1755201080</v>
      </c>
      <c r="TL10" s="4">
        <v>-14275489470</v>
      </c>
      <c r="TM10" s="4">
        <v>-5049652110</v>
      </c>
      <c r="TN10" s="4">
        <v>-24465865000</v>
      </c>
      <c r="TO10" s="4">
        <v>-40281997170</v>
      </c>
      <c r="TP10" s="5">
        <v>117241372920</v>
      </c>
      <c r="TQ10" s="4">
        <v>34133912250</v>
      </c>
      <c r="TR10" s="35">
        <v>19399714330</v>
      </c>
      <c r="TS10" s="35">
        <v>23390906090</v>
      </c>
      <c r="TT10" s="35">
        <v>9998013870</v>
      </c>
      <c r="TU10" s="35"/>
      <c r="TV10" s="35"/>
      <c r="TW10" s="35"/>
      <c r="TX10" s="35"/>
      <c r="TY10" s="35"/>
      <c r="TZ10" s="35"/>
      <c r="UA10" s="35"/>
      <c r="UB10" s="35"/>
      <c r="UD10" s="6" t="s">
        <v>613</v>
      </c>
      <c r="UM10" s="37"/>
      <c r="UN10" s="37">
        <v>0.38723851085467603</v>
      </c>
      <c r="UO10" s="37">
        <v>0.45568745025181501</v>
      </c>
      <c r="UP10" s="9">
        <v>0.39454512613194503</v>
      </c>
      <c r="UQ10" s="9">
        <v>0.40251799302144198</v>
      </c>
      <c r="UR10" s="9">
        <v>0.33606544462773696</v>
      </c>
      <c r="US10" s="9">
        <v>0.269870759528342</v>
      </c>
      <c r="UT10" s="9">
        <v>0.26108797119708499</v>
      </c>
      <c r="UU10" s="10"/>
      <c r="UV10" s="9"/>
      <c r="UW10" s="6" t="s">
        <v>613</v>
      </c>
      <c r="VF10" s="9"/>
      <c r="VG10" s="9">
        <v>1.1902352453246601E-2</v>
      </c>
      <c r="VH10" s="9">
        <v>1.1899767593630499E-2</v>
      </c>
      <c r="VI10" s="9">
        <v>2.0886061605933502E-2</v>
      </c>
      <c r="VJ10" s="9">
        <v>2.7398279685784201E-2</v>
      </c>
      <c r="VK10" s="9">
        <v>1.9862493835000099E-2</v>
      </c>
      <c r="VL10" s="9">
        <v>5.66997466993217E-2</v>
      </c>
      <c r="VM10" s="9">
        <v>4.7346930324315896E-2</v>
      </c>
      <c r="VN10" s="10"/>
      <c r="VO10" s="9"/>
      <c r="VP10" s="6" t="s">
        <v>613</v>
      </c>
      <c r="VY10" s="9"/>
      <c r="VZ10" s="9">
        <v>0.61276148914532402</v>
      </c>
      <c r="WA10" s="9">
        <v>0.54431254974818499</v>
      </c>
      <c r="WB10" s="52">
        <v>0.60545487386805497</v>
      </c>
      <c r="WC10" s="52">
        <v>0.59748200697855802</v>
      </c>
      <c r="WD10" s="52">
        <v>0.66393455537226298</v>
      </c>
      <c r="WE10" s="52">
        <v>0.73012924047165795</v>
      </c>
      <c r="WF10" s="52">
        <v>0.73891202880291507</v>
      </c>
      <c r="WG10" s="53"/>
      <c r="WI10" s="54" t="s">
        <v>613</v>
      </c>
      <c r="WR10" s="9"/>
      <c r="WS10" s="9">
        <v>3.6266765527945097E-2</v>
      </c>
      <c r="WT10" s="9">
        <v>5.4156440260799105E-2</v>
      </c>
      <c r="WU10" s="9">
        <v>0.11799506168432</v>
      </c>
      <c r="WV10" s="9">
        <v>0.13128352146956199</v>
      </c>
      <c r="WW10" s="9">
        <v>0.150998231625699</v>
      </c>
      <c r="WX10" s="9">
        <v>0.10931566256983</v>
      </c>
      <c r="WY10" s="9">
        <v>0.115269349882266</v>
      </c>
      <c r="WZ10" s="10"/>
      <c r="XA10" s="9"/>
      <c r="XB10" s="6" t="s">
        <v>613</v>
      </c>
      <c r="XK10" s="9"/>
      <c r="XL10" s="9">
        <v>0.25092710000000001</v>
      </c>
      <c r="XM10" s="9">
        <v>0.273451</v>
      </c>
      <c r="XN10" s="9">
        <v>0.273451</v>
      </c>
      <c r="XO10" s="9">
        <v>0.28638669999999999</v>
      </c>
      <c r="XP10" s="9">
        <v>0.29629079999999997</v>
      </c>
      <c r="XQ10" s="9">
        <v>0.28638669999999999</v>
      </c>
      <c r="XR10" s="9">
        <v>0.28505960000000002</v>
      </c>
      <c r="XS10" s="10"/>
      <c r="XT10" s="9"/>
      <c r="XU10" s="6" t="s">
        <v>613</v>
      </c>
      <c r="XV10" s="59">
        <f t="shared" si="153"/>
        <v>14739112611.904167</v>
      </c>
      <c r="XW10" s="59">
        <f t="shared" si="1"/>
        <v>14109396289.635542</v>
      </c>
      <c r="XX10" s="59">
        <f t="shared" si="1"/>
        <v>14789869015.906519</v>
      </c>
      <c r="XY10" s="59">
        <f t="shared" si="1"/>
        <v>16502103259.320673</v>
      </c>
      <c r="XZ10" s="59">
        <f t="shared" si="1"/>
        <v>24823178529.859432</v>
      </c>
      <c r="YA10" s="59">
        <f t="shared" si="1"/>
        <v>16239031073.042149</v>
      </c>
      <c r="YB10" s="59">
        <f t="shared" si="1"/>
        <v>20112093453.1278</v>
      </c>
      <c r="YC10" s="6" t="s">
        <v>613</v>
      </c>
      <c r="YD10" s="4"/>
      <c r="YE10" s="4"/>
      <c r="YF10" s="4"/>
      <c r="YG10" s="4"/>
      <c r="YH10" s="4"/>
      <c r="YI10" s="4"/>
      <c r="YJ10" s="4"/>
      <c r="YK10" s="4"/>
      <c r="YL10" s="4"/>
      <c r="YM10" s="4">
        <v>22626179241</v>
      </c>
      <c r="YN10" s="4">
        <v>25431274798</v>
      </c>
      <c r="YO10" s="4">
        <v>33577835330</v>
      </c>
      <c r="YP10" s="4">
        <v>27583121972</v>
      </c>
      <c r="YQ10" s="4">
        <v>8238805310</v>
      </c>
      <c r="YR10" s="4">
        <v>39892829666</v>
      </c>
      <c r="YS10" s="4">
        <v>12492895463</v>
      </c>
      <c r="YT10" s="5">
        <v>-8934864561</v>
      </c>
      <c r="YU10" s="4">
        <v>32608048455</v>
      </c>
      <c r="YV10" s="4">
        <v>-4963820792</v>
      </c>
      <c r="YW10" s="4">
        <v>-17109327535</v>
      </c>
      <c r="YX10" s="4">
        <v>-103582830</v>
      </c>
      <c r="YY10" s="4"/>
      <c r="YZ10" s="4"/>
      <c r="ZA10" s="4"/>
      <c r="ZB10" s="4"/>
      <c r="ZC10" s="4"/>
      <c r="ZD10" s="4"/>
      <c r="ZE10" s="4"/>
      <c r="ZF10" s="4"/>
      <c r="ZG10" s="4"/>
      <c r="ZH10" s="6" t="s">
        <v>613</v>
      </c>
      <c r="ZI10" s="4"/>
      <c r="ZJ10" s="4"/>
      <c r="ZK10" s="4"/>
      <c r="ZL10" s="4"/>
      <c r="ZM10" s="4"/>
      <c r="ZN10" s="4"/>
      <c r="ZO10" s="4"/>
      <c r="ZP10" s="4"/>
      <c r="ZQ10" s="4"/>
      <c r="ZR10" s="4">
        <v>-12268940950</v>
      </c>
      <c r="ZS10" s="4">
        <v>-19865787530</v>
      </c>
      <c r="ZT10" s="4">
        <v>-30589120750</v>
      </c>
      <c r="ZU10" s="4">
        <v>-8544353250</v>
      </c>
      <c r="ZV10" s="4">
        <v>-6992509060</v>
      </c>
      <c r="ZW10" s="4">
        <v>-7557450120</v>
      </c>
      <c r="ZX10" s="4">
        <v>-19437180290</v>
      </c>
      <c r="ZY10" s="5">
        <v>-68856290500</v>
      </c>
      <c r="ZZ10" s="4">
        <v>-53384672770</v>
      </c>
      <c r="AAA10" s="4">
        <v>-19631703420</v>
      </c>
      <c r="AAB10" s="4">
        <v>-2371976460</v>
      </c>
      <c r="AAC10" s="4">
        <v>-7383369730</v>
      </c>
      <c r="AAD10" s="4"/>
      <c r="AAE10" s="4"/>
      <c r="AAF10" s="4"/>
      <c r="AAG10" s="4"/>
      <c r="AAH10" s="4"/>
      <c r="AAI10" s="4"/>
      <c r="AAJ10" s="4"/>
      <c r="AAK10" s="4"/>
      <c r="AAL10" s="4"/>
      <c r="AAM10" s="6" t="s">
        <v>613</v>
      </c>
      <c r="AAN10" s="4"/>
      <c r="AAO10" s="4"/>
      <c r="AAP10" s="4"/>
      <c r="AAQ10" s="4"/>
      <c r="AAR10" s="4"/>
      <c r="AAS10" s="4"/>
      <c r="AAT10" s="4"/>
      <c r="AAU10" s="4"/>
      <c r="AAV10" s="4"/>
      <c r="AAW10" s="4">
        <v>-2151771660</v>
      </c>
      <c r="AAX10" s="4">
        <v>-3168111390</v>
      </c>
      <c r="AAY10" s="4">
        <v>-1755201080</v>
      </c>
      <c r="AAZ10" s="4">
        <v>-14275489470</v>
      </c>
      <c r="ABA10" s="4">
        <v>-5049652110</v>
      </c>
      <c r="ABB10" s="4">
        <v>-24465865000</v>
      </c>
      <c r="ABC10" s="4">
        <v>-40281997170</v>
      </c>
      <c r="ABD10" s="5">
        <v>117241372920</v>
      </c>
      <c r="ABE10" s="4">
        <v>34133912250</v>
      </c>
      <c r="ABF10" s="35">
        <v>19399714330</v>
      </c>
      <c r="ABG10" s="35">
        <v>23390906090</v>
      </c>
      <c r="ABH10" s="35">
        <v>9998013870</v>
      </c>
      <c r="ABI10" s="35"/>
      <c r="ABJ10" s="35"/>
      <c r="ABK10" s="35"/>
      <c r="ABL10" s="35"/>
      <c r="ABM10" s="35"/>
      <c r="ABN10" s="35"/>
      <c r="ABO10" s="35"/>
      <c r="ABP10" s="35"/>
      <c r="ABR10" s="6" t="s">
        <v>613</v>
      </c>
      <c r="ACA10" s="37"/>
      <c r="ACB10" s="37">
        <v>0.38723851085467603</v>
      </c>
      <c r="ACC10" s="37">
        <v>0.45568745025181501</v>
      </c>
      <c r="ACD10" s="9">
        <v>0.39454512613194503</v>
      </c>
      <c r="ACE10" s="9">
        <v>0.40251799302144198</v>
      </c>
      <c r="ACF10" s="9">
        <v>0.33606544462773696</v>
      </c>
      <c r="ACG10" s="9">
        <v>0.269870759528342</v>
      </c>
      <c r="ACH10" s="9">
        <v>0.26108797119708499</v>
      </c>
      <c r="ACI10" s="10"/>
      <c r="ACJ10" s="9"/>
      <c r="ACK10" s="6" t="s">
        <v>613</v>
      </c>
      <c r="ACT10" s="9"/>
      <c r="ACU10" s="9">
        <v>1.1902352453246601E-2</v>
      </c>
      <c r="ACV10" s="9">
        <v>1.1899767593630499E-2</v>
      </c>
      <c r="ACW10" s="9">
        <v>2.0886061605933502E-2</v>
      </c>
      <c r="ACX10" s="9">
        <v>2.7398279685784201E-2</v>
      </c>
      <c r="ACY10" s="9">
        <v>1.9862493835000099E-2</v>
      </c>
      <c r="ACZ10" s="9">
        <v>5.66997466993217E-2</v>
      </c>
      <c r="ADA10" s="9">
        <v>4.7346930324315896E-2</v>
      </c>
      <c r="ADB10" s="10"/>
      <c r="ADC10" s="9"/>
      <c r="ADD10" s="6" t="s">
        <v>613</v>
      </c>
      <c r="ADM10" s="9"/>
      <c r="ADN10" s="9">
        <v>0.61276148914532402</v>
      </c>
      <c r="ADO10" s="9">
        <v>0.54431254974818499</v>
      </c>
      <c r="ADP10" s="52">
        <v>0.60545487386805497</v>
      </c>
      <c r="ADQ10" s="52">
        <v>0.59748200697855802</v>
      </c>
      <c r="ADR10" s="52">
        <v>0.66393455537226298</v>
      </c>
      <c r="ADS10" s="52">
        <v>0.73012924047165795</v>
      </c>
      <c r="ADT10" s="52">
        <v>0.73891202880291507</v>
      </c>
      <c r="ADU10" s="53"/>
      <c r="ADW10" s="54" t="s">
        <v>613</v>
      </c>
      <c r="AEF10" s="9"/>
      <c r="AEG10" s="9">
        <v>3.6266765527945097E-2</v>
      </c>
      <c r="AEH10" s="9">
        <v>5.4156440260799105E-2</v>
      </c>
      <c r="AEI10" s="9">
        <v>0.11799506168432</v>
      </c>
      <c r="AEJ10" s="9">
        <v>0.13128352146956199</v>
      </c>
      <c r="AEK10" s="9">
        <v>0.150998231625699</v>
      </c>
      <c r="AEL10" s="9">
        <v>0.10931566256983</v>
      </c>
      <c r="AEM10" s="9">
        <v>0.115269349882266</v>
      </c>
      <c r="AEN10" s="10"/>
      <c r="AEO10" s="9"/>
      <c r="AEP10" s="6" t="s">
        <v>613</v>
      </c>
      <c r="AEY10" s="9"/>
      <c r="AEZ10" s="9">
        <v>0.25092710000000001</v>
      </c>
      <c r="AFA10" s="9">
        <v>0.273451</v>
      </c>
      <c r="AFB10" s="9">
        <v>0.273451</v>
      </c>
      <c r="AFC10" s="9">
        <v>0.28638669999999999</v>
      </c>
      <c r="AFD10" s="9">
        <v>0.29629079999999997</v>
      </c>
      <c r="AFE10" s="9">
        <v>0.28638669999999999</v>
      </c>
      <c r="AFF10" s="9">
        <v>0.28505960000000002</v>
      </c>
      <c r="AFG10" s="10"/>
      <c r="AFH10" s="9"/>
      <c r="AFI10" s="6" t="s">
        <v>613</v>
      </c>
      <c r="AFJ10" s="7">
        <f t="shared" si="2"/>
        <v>5.2447555772111229E-2</v>
      </c>
      <c r="AFK10" s="7">
        <f t="shared" si="3"/>
        <v>6.7514622924590303E-2</v>
      </c>
      <c r="AFL10" s="7">
        <f t="shared" si="4"/>
        <v>3.2898411275188881E-2</v>
      </c>
      <c r="AFM10" s="7">
        <f t="shared" si="5"/>
        <v>3.8903027883126037E-2</v>
      </c>
      <c r="AFN10" s="7">
        <f t="shared" si="6"/>
        <v>4.3718336091086989E-2</v>
      </c>
      <c r="AFO10" s="8">
        <f t="shared" si="7"/>
        <v>7.5298133306187051E-2</v>
      </c>
      <c r="AFP10" s="7">
        <f t="shared" si="8"/>
        <v>8.173647655565551E-2</v>
      </c>
      <c r="AFQ10" s="6" t="s">
        <v>613</v>
      </c>
      <c r="AFR10" s="7">
        <f t="shared" si="9"/>
        <v>8.5456530869768565E-2</v>
      </c>
      <c r="AFS10" s="7">
        <f t="shared" si="10"/>
        <v>0.11035105569556833</v>
      </c>
      <c r="AFT10" s="7">
        <f t="shared" si="11"/>
        <v>5.6280174868157777E-2</v>
      </c>
      <c r="AFU10" s="7">
        <f t="shared" si="12"/>
        <v>6.6350133557638108E-2</v>
      </c>
      <c r="AFV10" s="7">
        <f t="shared" si="13"/>
        <v>8.361115948152896E-2</v>
      </c>
      <c r="AFW10" s="8">
        <f t="shared" si="14"/>
        <v>0.15750595409559584</v>
      </c>
      <c r="AFX10" s="7">
        <f t="shared" si="15"/>
        <v>0.13424301999683236</v>
      </c>
      <c r="AFY10" s="6" t="s">
        <v>613</v>
      </c>
      <c r="AFZ10" s="1">
        <f t="shared" si="16"/>
        <v>426150930320</v>
      </c>
      <c r="AGA10" s="1">
        <f t="shared" si="17"/>
        <v>400015523620</v>
      </c>
      <c r="AGB10" s="1">
        <f t="shared" si="18"/>
        <v>384064803320</v>
      </c>
      <c r="AGC10" s="1">
        <f t="shared" si="19"/>
        <v>377427680940</v>
      </c>
      <c r="AGD10" s="1">
        <f t="shared" si="20"/>
        <v>381049130900</v>
      </c>
      <c r="AGE10" s="2">
        <f t="shared" si="21"/>
        <v>403765400230</v>
      </c>
      <c r="AGF10" s="1">
        <f t="shared" si="22"/>
        <v>263868200010</v>
      </c>
      <c r="AGG10" s="6" t="s">
        <v>613</v>
      </c>
      <c r="AGH10" s="7">
        <f t="shared" si="23"/>
        <v>0.11215501185016866</v>
      </c>
      <c r="AGI10" s="7">
        <f t="shared" si="24"/>
        <v>0.14474409009437034</v>
      </c>
      <c r="AGJ10" s="7">
        <f t="shared" si="25"/>
        <v>9.0494875056388965E-2</v>
      </c>
      <c r="AGK10" s="7">
        <f t="shared" si="26"/>
        <v>0.10125357174339106</v>
      </c>
      <c r="AGL10" s="7">
        <f t="shared" si="27"/>
        <v>0.13096740166321685</v>
      </c>
      <c r="AGM10" s="8">
        <f t="shared" si="28"/>
        <v>0.14616943442003955</v>
      </c>
      <c r="AGN10" s="7">
        <f t="shared" si="29"/>
        <v>0.20411166369406727</v>
      </c>
      <c r="AGO10" s="6" t="s">
        <v>613</v>
      </c>
      <c r="AGP10" s="7">
        <f t="shared" si="30"/>
        <v>0.10604820386942926</v>
      </c>
      <c r="AGQ10" s="7">
        <f t="shared" si="31"/>
        <v>0.1404194242691098</v>
      </c>
      <c r="AGR10" s="7">
        <f t="shared" si="32"/>
        <v>8.2836489572689437E-2</v>
      </c>
      <c r="AGS10" s="7">
        <f t="shared" si="33"/>
        <v>9.3247089635388275E-2</v>
      </c>
      <c r="AGT10" s="7">
        <f t="shared" si="34"/>
        <v>9.1252698215381858E-2</v>
      </c>
      <c r="AGU10" s="8">
        <f t="shared" si="35"/>
        <v>0.12894181463405507</v>
      </c>
      <c r="AGV10" s="7">
        <f t="shared" si="36"/>
        <v>0.1314059045214028</v>
      </c>
      <c r="AGW10" s="6" t="s">
        <v>613</v>
      </c>
      <c r="AGX10" s="7">
        <f t="shared" si="37"/>
        <v>0.21990584898456014</v>
      </c>
      <c r="AGY10" s="7">
        <f t="shared" si="38"/>
        <v>0.29124366231250054</v>
      </c>
      <c r="AGZ10" s="7">
        <f t="shared" si="39"/>
        <v>0.2406741293590825</v>
      </c>
      <c r="AHA10" s="7">
        <f t="shared" si="40"/>
        <v>0.26256944360550871</v>
      </c>
      <c r="AHB10" s="7">
        <f t="shared" si="41"/>
        <v>0.28150971541135567</v>
      </c>
      <c r="AHC10" s="8">
        <f t="shared" si="42"/>
        <v>0.25198010324694076</v>
      </c>
      <c r="AHD10" s="7">
        <f t="shared" si="43"/>
        <v>0.309348479621116</v>
      </c>
      <c r="AHE10" s="6" t="s">
        <v>613</v>
      </c>
      <c r="AHF10" s="15">
        <f t="shared" si="44"/>
        <v>4.0329664471208551</v>
      </c>
      <c r="AHG10" s="15">
        <f t="shared" si="45"/>
        <v>3.4178185332783149</v>
      </c>
      <c r="AHH10" s="15">
        <f t="shared" si="46"/>
        <v>3.2945132463724272</v>
      </c>
      <c r="AHI10" s="15">
        <f t="shared" si="47"/>
        <v>3.6062385498564553</v>
      </c>
      <c r="AHJ10" s="15">
        <f t="shared" si="48"/>
        <v>3.4629055502256549</v>
      </c>
      <c r="AHK10" s="16">
        <f t="shared" si="49"/>
        <v>3.3645156857292351</v>
      </c>
      <c r="AHL10" s="15">
        <f t="shared" si="50"/>
        <v>4.3977775993280668</v>
      </c>
      <c r="AHM10" s="6" t="s">
        <v>613</v>
      </c>
      <c r="AHN10" s="12">
        <f t="shared" si="51"/>
        <v>90.504100340476285</v>
      </c>
      <c r="AHO10" s="12">
        <f t="shared" si="52"/>
        <v>106.79326489867736</v>
      </c>
      <c r="AHP10" s="12">
        <f t="shared" si="53"/>
        <v>110.7902663320294</v>
      </c>
      <c r="AHQ10" s="12">
        <f t="shared" si="54"/>
        <v>101.2134929383772</v>
      </c>
      <c r="AHR10" s="12">
        <f t="shared" si="55"/>
        <v>105.40281700036992</v>
      </c>
      <c r="AHS10" s="13">
        <f t="shared" si="56"/>
        <v>108.4851533158743</v>
      </c>
      <c r="AHT10" s="12">
        <f t="shared" si="57"/>
        <v>82.996466227798351</v>
      </c>
      <c r="AHU10" s="6" t="s">
        <v>613</v>
      </c>
      <c r="AHV10" s="15">
        <f t="shared" si="58"/>
        <v>0.49456335759054193</v>
      </c>
      <c r="AHW10" s="15">
        <f t="shared" si="59"/>
        <v>0.48080686326701111</v>
      </c>
      <c r="AHX10" s="15">
        <f t="shared" si="60"/>
        <v>0.39714878605907555</v>
      </c>
      <c r="AHY10" s="15">
        <f t="shared" si="61"/>
        <v>0.41720366861039188</v>
      </c>
      <c r="AHZ10" s="15">
        <f t="shared" si="62"/>
        <v>0.47909088658287668</v>
      </c>
      <c r="AIA10" s="16">
        <f t="shared" si="63"/>
        <v>0.58396985896226028</v>
      </c>
      <c r="AIB10" s="15">
        <f t="shared" si="64"/>
        <v>0.6220152500251056</v>
      </c>
      <c r="AIC10" s="6" t="s">
        <v>613</v>
      </c>
      <c r="AID10" s="4">
        <f t="shared" si="65"/>
        <v>104856844810</v>
      </c>
      <c r="AIE10" s="4">
        <f t="shared" si="66"/>
        <v>105060923840</v>
      </c>
      <c r="AIF10" s="4">
        <f t="shared" si="67"/>
        <v>81744323510</v>
      </c>
      <c r="AIG10" s="4">
        <f t="shared" si="68"/>
        <v>78350866250</v>
      </c>
      <c r="AIH10" s="4">
        <f t="shared" si="69"/>
        <v>80041940380</v>
      </c>
      <c r="AII10" s="14">
        <f t="shared" si="70"/>
        <v>77869359320</v>
      </c>
      <c r="AIJ10" s="4">
        <f t="shared" si="71"/>
        <v>116810874170</v>
      </c>
      <c r="AIK10" s="6" t="s">
        <v>613</v>
      </c>
      <c r="AIL10" s="15">
        <f t="shared" si="72"/>
        <v>2.3151725997466621</v>
      </c>
      <c r="AIM10" s="15">
        <f t="shared" si="73"/>
        <v>2.060794209936009</v>
      </c>
      <c r="AIN10" s="15">
        <f t="shared" si="74"/>
        <v>2.0559952683373792</v>
      </c>
      <c r="AIO10" s="15">
        <f t="shared" si="75"/>
        <v>2.1724478647994525</v>
      </c>
      <c r="AIP10" s="15">
        <f t="shared" si="76"/>
        <v>2.5251185501057938</v>
      </c>
      <c r="AIQ10" s="16">
        <f t="shared" si="77"/>
        <v>3.2988786351041983</v>
      </c>
      <c r="AIR10" s="15">
        <f t="shared" si="78"/>
        <v>1.5765760181024078</v>
      </c>
      <c r="AIS10" s="6" t="s">
        <v>613</v>
      </c>
      <c r="AIT10" s="15">
        <f t="shared" si="79"/>
        <v>1.607227556455205</v>
      </c>
      <c r="AIU10" s="15">
        <f t="shared" si="80"/>
        <v>1.6514370173866164</v>
      </c>
      <c r="AIV10" s="15">
        <f t="shared" si="81"/>
        <v>1.5026950139962318</v>
      </c>
      <c r="AIW10" s="15">
        <f t="shared" si="82"/>
        <v>1.5050012246888744</v>
      </c>
      <c r="AIX10" s="15">
        <f t="shared" si="83"/>
        <v>1.4519759473485916</v>
      </c>
      <c r="AIY10" s="16">
        <f t="shared" si="84"/>
        <v>1.3777682396449924</v>
      </c>
      <c r="AIZ10" s="15">
        <f t="shared" si="85"/>
        <v>2.2723917829535729</v>
      </c>
      <c r="AJA10" s="6" t="s">
        <v>613</v>
      </c>
      <c r="AJB10" s="15">
        <f t="shared" si="86"/>
        <v>0.47283402567732524</v>
      </c>
      <c r="AJC10" s="15">
        <f t="shared" si="87"/>
        <v>0.5174319504052366</v>
      </c>
      <c r="AJD10" s="15">
        <f t="shared" si="88"/>
        <v>0.40635001716674479</v>
      </c>
      <c r="AJE10" s="15">
        <f t="shared" si="89"/>
        <v>0.42520200731553459</v>
      </c>
      <c r="AJF10" s="15">
        <f t="shared" si="90"/>
        <v>0.39113103907472807</v>
      </c>
      <c r="AJG10" s="16">
        <f t="shared" si="91"/>
        <v>0.65239122497511315</v>
      </c>
      <c r="AJH10" s="15">
        <f t="shared" si="92"/>
        <v>0.6595877847514896</v>
      </c>
      <c r="AJI10" s="6" t="s">
        <v>613</v>
      </c>
      <c r="AJJ10" s="15">
        <f t="shared" si="154"/>
        <v>3.2147988401195815</v>
      </c>
      <c r="AJK10" s="15">
        <f t="shared" si="93"/>
        <v>4.1408041450749042</v>
      </c>
      <c r="AJL10" s="15">
        <f t="shared" si="93"/>
        <v>2.3499756934060199</v>
      </c>
      <c r="AJM10" s="15">
        <f t="shared" si="93"/>
        <v>2.2689336753549556</v>
      </c>
      <c r="AJN10" s="15">
        <f t="shared" si="93"/>
        <v>2.0104177792554632</v>
      </c>
      <c r="AJO10" s="16">
        <f t="shared" si="93"/>
        <v>3.8121161366574365</v>
      </c>
      <c r="AJP10" s="15">
        <f t="shared" si="93"/>
        <v>2.6780763699485872</v>
      </c>
      <c r="AJQ10" s="6" t="s">
        <v>613</v>
      </c>
      <c r="AKA10" s="1"/>
      <c r="AKB10" s="1">
        <v>3.6638500000000001</v>
      </c>
      <c r="AKC10" s="1">
        <v>3.2427299999999999</v>
      </c>
      <c r="AKD10" s="1">
        <v>4.1036400000000004</v>
      </c>
      <c r="AKE10" s="1">
        <v>2.34998</v>
      </c>
      <c r="AKF10" s="1">
        <v>2.31582</v>
      </c>
      <c r="AKG10" s="1">
        <v>2.0104199999999999</v>
      </c>
      <c r="AKH10" s="2">
        <v>3.6343399999999999</v>
      </c>
      <c r="AKI10" s="1">
        <v>2.6779199999999999</v>
      </c>
      <c r="AKJ10" s="6" t="s">
        <v>613</v>
      </c>
      <c r="AKK10" s="15">
        <f t="shared" si="94"/>
        <v>1.6293710853005987</v>
      </c>
      <c r="AKL10" s="15">
        <f t="shared" si="95"/>
        <v>1.6344763684575963</v>
      </c>
      <c r="AKM10" s="15">
        <f t="shared" si="96"/>
        <v>1.710726223141444</v>
      </c>
      <c r="AKN10" s="15">
        <f t="shared" si="97"/>
        <v>1.7055262062626515</v>
      </c>
      <c r="AKO10" s="15">
        <f t="shared" si="98"/>
        <v>1.9124963792612193</v>
      </c>
      <c r="AKP10" s="16">
        <f t="shared" si="99"/>
        <v>2.0917643928186731</v>
      </c>
      <c r="AKQ10" s="15">
        <f t="shared" si="100"/>
        <v>1.6423881436267247</v>
      </c>
      <c r="AKR10" s="6" t="s">
        <v>613</v>
      </c>
      <c r="AKS10" s="15">
        <f t="shared" si="101"/>
        <v>0.41457253856397253</v>
      </c>
      <c r="AKT10" s="15">
        <f t="shared" si="102"/>
        <v>0.45194547942790808</v>
      </c>
      <c r="AKU10" s="15">
        <f t="shared" si="103"/>
        <v>0.55259629758702233</v>
      </c>
      <c r="AKV10" s="15">
        <f t="shared" si="104"/>
        <v>0.57778236979381226</v>
      </c>
      <c r="AKW10" s="15">
        <f t="shared" si="105"/>
        <v>0.72742868116569182</v>
      </c>
      <c r="AKX10" s="16">
        <f t="shared" si="106"/>
        <v>0.91999173182616012</v>
      </c>
      <c r="AKY10" s="15">
        <f t="shared" si="107"/>
        <v>0.46374592185744301</v>
      </c>
      <c r="AKZ10" s="6" t="s">
        <v>613</v>
      </c>
      <c r="ALA10" s="7">
        <f t="shared" si="108"/>
        <v>0.29307266136018228</v>
      </c>
      <c r="ALB10" s="7">
        <f t="shared" si="109"/>
        <v>0.31126890494950438</v>
      </c>
      <c r="ALC10" s="7">
        <f t="shared" si="110"/>
        <v>0.35591756752598436</v>
      </c>
      <c r="ALD10" s="7">
        <f t="shared" si="111"/>
        <v>0.36619902773366519</v>
      </c>
      <c r="ALE10" s="7">
        <f t="shared" si="112"/>
        <v>0.42110489949420848</v>
      </c>
      <c r="ALF10" s="8">
        <f t="shared" si="113"/>
        <v>0.47916442377130924</v>
      </c>
      <c r="ALG10" s="7">
        <f t="shared" si="114"/>
        <v>0.31682132461142259</v>
      </c>
      <c r="ALH10" s="6" t="s">
        <v>613</v>
      </c>
      <c r="ALI10" s="7">
        <f t="shared" si="155"/>
        <v>0.11801374383760566</v>
      </c>
      <c r="ALJ10" s="7">
        <f t="shared" si="115"/>
        <v>0.11331720350373749</v>
      </c>
      <c r="ALK10" s="7">
        <f t="shared" si="115"/>
        <v>0.10819579790012637</v>
      </c>
      <c r="ALL10" s="7">
        <f t="shared" si="115"/>
        <v>0.11939561167221759</v>
      </c>
      <c r="ALM10" s="7">
        <f t="shared" si="115"/>
        <v>0.15469850650488357</v>
      </c>
      <c r="ALN10" s="20">
        <f t="shared" si="115"/>
        <v>8.3935647828962165E-2</v>
      </c>
      <c r="ALO10" s="7">
        <f t="shared" si="115"/>
        <v>0.24057794919962908</v>
      </c>
      <c r="ALP10" s="6" t="s">
        <v>613</v>
      </c>
      <c r="ALQ10" s="17">
        <f t="shared" si="116"/>
        <v>0.29307266136018228</v>
      </c>
      <c r="ALR10" s="17">
        <f t="shared" si="117"/>
        <v>0.31126890494950438</v>
      </c>
      <c r="ALS10" s="17">
        <f t="shared" si="118"/>
        <v>0.35591756752598436</v>
      </c>
      <c r="ALT10" s="17">
        <f t="shared" si="119"/>
        <v>0.36619902773366519</v>
      </c>
      <c r="ALU10" s="17">
        <f t="shared" si="120"/>
        <v>0.42110489949420848</v>
      </c>
      <c r="ALV10" s="21">
        <f t="shared" si="121"/>
        <v>0.47916442377130924</v>
      </c>
      <c r="ALW10" s="17">
        <f t="shared" si="122"/>
        <v>0.31682132461142259</v>
      </c>
      <c r="ALX10" s="6" t="s">
        <v>613</v>
      </c>
      <c r="ALY10" s="17">
        <f t="shared" si="123"/>
        <v>0.70692733863981772</v>
      </c>
      <c r="ALZ10" s="17">
        <f t="shared" si="124"/>
        <v>0.68873109505049568</v>
      </c>
      <c r="AMA10" s="17">
        <f t="shared" si="125"/>
        <v>0.64408243247401564</v>
      </c>
      <c r="AMB10" s="17">
        <f t="shared" si="126"/>
        <v>0.63380097226633481</v>
      </c>
      <c r="AMC10" s="17">
        <f t="shared" si="127"/>
        <v>0.57889510050579152</v>
      </c>
      <c r="AMD10" s="21">
        <f t="shared" si="128"/>
        <v>0.52083557622869081</v>
      </c>
      <c r="AME10" s="17">
        <f t="shared" si="129"/>
        <v>0.68317867538857735</v>
      </c>
      <c r="AMF10" s="6" t="s">
        <v>613</v>
      </c>
      <c r="AMP10" s="18">
        <v>4.5713591950970072</v>
      </c>
      <c r="AMQ10" s="18">
        <v>6.1982279139587186</v>
      </c>
      <c r="AMR10" s="18">
        <v>6.218300505319057</v>
      </c>
      <c r="AMS10" s="18">
        <v>6.0281565269948612</v>
      </c>
      <c r="AMT10" s="18">
        <v>6.8453170762465918</v>
      </c>
      <c r="AMU10" s="18">
        <v>7.4264531209904705</v>
      </c>
      <c r="AMV10" s="19">
        <v>7.1765482946952046</v>
      </c>
      <c r="AMW10" s="18">
        <v>5.8431999502304244</v>
      </c>
      <c r="AMX10" s="18">
        <v>4.5730186003318511</v>
      </c>
      <c r="AMY10" s="18">
        <v>5.7790687746391765</v>
      </c>
      <c r="AMZ10" s="18">
        <v>6.1667526536031421</v>
      </c>
      <c r="ANA10" s="18">
        <v>8.2581800191838628</v>
      </c>
      <c r="ANB10" s="18">
        <v>10.561990087171512</v>
      </c>
      <c r="ANC10" s="18">
        <v>8.0313813664126421</v>
      </c>
      <c r="AND10" s="18">
        <v>11.291457076820459</v>
      </c>
      <c r="ANE10" s="18">
        <v>10.072101709964384</v>
      </c>
      <c r="ANF10" s="18">
        <v>8.1036149396627639</v>
      </c>
      <c r="ANH10" s="6" t="s">
        <v>613</v>
      </c>
      <c r="ANI10" s="7">
        <f t="shared" si="130"/>
        <v>6.1982279139587183E-2</v>
      </c>
      <c r="ANJ10" s="7">
        <f t="shared" si="131"/>
        <v>6.218300505319057E-2</v>
      </c>
      <c r="ANK10" s="7">
        <f t="shared" si="132"/>
        <v>6.0281565269948614E-2</v>
      </c>
      <c r="ANL10" s="7">
        <f t="shared" si="133"/>
        <v>6.8453170762465917E-2</v>
      </c>
      <c r="ANM10" s="7">
        <f t="shared" si="134"/>
        <v>7.4264531209904699E-2</v>
      </c>
      <c r="ANN10" s="20">
        <f t="shared" si="135"/>
        <v>7.176548294695205E-2</v>
      </c>
      <c r="ANO10" s="7">
        <f t="shared" si="136"/>
        <v>5.8431999502304245E-2</v>
      </c>
      <c r="ANP10" s="6" t="s">
        <v>613</v>
      </c>
      <c r="ANZ10" s="7">
        <v>-1.5137246404285265E-2</v>
      </c>
      <c r="AOA10" s="7">
        <v>2.5564672332883953E-2</v>
      </c>
      <c r="AOB10" s="7">
        <v>-1.0702546631930043E-2</v>
      </c>
      <c r="AOC10" s="7">
        <v>0.20954451611318192</v>
      </c>
      <c r="AOD10" s="7">
        <v>0.18215498634196114</v>
      </c>
      <c r="AOE10" s="7">
        <v>-0.11152965043334617</v>
      </c>
      <c r="AOF10" s="20">
        <v>0.2194132077705182</v>
      </c>
      <c r="AOG10" s="7">
        <v>5.1688907023796915E-3</v>
      </c>
      <c r="AOH10" s="7">
        <v>0.14404568362117454</v>
      </c>
      <c r="AOI10" s="7">
        <v>5.3476746432414846E-2</v>
      </c>
      <c r="AOJ10" s="7">
        <v>0.46856062067014981</v>
      </c>
      <c r="AOK10" s="7">
        <v>0.81701072071858527</v>
      </c>
      <c r="AOL10" s="7">
        <v>-0.46667980509208173</v>
      </c>
      <c r="AOM10" s="7">
        <v>0.53919448848064833</v>
      </c>
      <c r="AON10" s="7">
        <v>0.57657229599624027</v>
      </c>
      <c r="AOO10" s="7">
        <v>0.18054832872882143</v>
      </c>
      <c r="AOP10" s="7">
        <v>0.45513802777357104</v>
      </c>
      <c r="AOR10" s="6" t="s">
        <v>613</v>
      </c>
      <c r="APB10" s="1"/>
      <c r="APC10" s="1">
        <v>3.6638500000000001</v>
      </c>
      <c r="APD10" s="1">
        <v>3.2427299999999999</v>
      </c>
      <c r="APE10" s="1">
        <v>4.1036400000000004</v>
      </c>
      <c r="APF10" s="1">
        <v>2.34998</v>
      </c>
      <c r="APG10" s="1">
        <v>2.31582</v>
      </c>
      <c r="APH10" s="1">
        <v>2.0104199999999999</v>
      </c>
      <c r="API10" s="2">
        <v>3.6343399999999999</v>
      </c>
      <c r="APJ10" s="1">
        <v>2.6779199999999999</v>
      </c>
      <c r="APK10" s="1">
        <v>5.8605</v>
      </c>
      <c r="APL10" s="1">
        <v>4.2652299999999999</v>
      </c>
      <c r="APM10" s="1">
        <v>12.43458</v>
      </c>
      <c r="APN10" s="1"/>
      <c r="APO10" s="1"/>
      <c r="APP10" s="1"/>
      <c r="APQ10" s="1"/>
      <c r="APR10" s="1"/>
      <c r="APS10" s="1"/>
      <c r="APT10" s="1"/>
      <c r="APU10" s="1"/>
      <c r="APW10" s="22">
        <v>0.80271744670962075</v>
      </c>
      <c r="APX10" s="22">
        <v>0.28248318410308654</v>
      </c>
      <c r="APY10" s="22">
        <v>4.653401465097743E-2</v>
      </c>
      <c r="APZ10" s="22">
        <v>2.8187363214965486E-2</v>
      </c>
      <c r="AQA10" s="22">
        <v>3.1128856254141322E-2</v>
      </c>
      <c r="AQB10" s="39" t="s">
        <v>613</v>
      </c>
      <c r="AQC10" s="22">
        <v>1.4218496530070612</v>
      </c>
      <c r="AQD10" s="6" t="s">
        <v>613</v>
      </c>
      <c r="AQE10" s="4">
        <f t="shared" si="137"/>
        <v>22050521023</v>
      </c>
      <c r="AQF10" s="4">
        <f t="shared" si="138"/>
        <v>27497821789</v>
      </c>
      <c r="AQG10" s="4">
        <f t="shared" si="139"/>
        <v>20833903709</v>
      </c>
      <c r="AQH10" s="4">
        <f t="shared" si="140"/>
        <v>22344017855</v>
      </c>
      <c r="AQI10" s="4">
        <f t="shared" si="141"/>
        <v>31461440034</v>
      </c>
      <c r="AQJ10" s="5">
        <f t="shared" si="142"/>
        <v>25895384951</v>
      </c>
      <c r="AQK10" s="4">
        <f t="shared" si="143"/>
        <v>29658705231</v>
      </c>
      <c r="AQL10" s="6" t="s">
        <v>613</v>
      </c>
      <c r="AQM10" s="7">
        <f t="shared" si="144"/>
        <v>0.46135659084176656</v>
      </c>
      <c r="AQN10" s="7">
        <f t="shared" si="145"/>
        <v>0.47492016164780854</v>
      </c>
      <c r="AQO10" s="7">
        <f t="shared" si="146"/>
        <v>0.59943508506356202</v>
      </c>
      <c r="AQP10" s="7">
        <f t="shared" si="147"/>
        <v>0.58467856061999079</v>
      </c>
      <c r="AQQ10" s="7">
        <f t="shared" si="148"/>
        <v>0.63042642705906604</v>
      </c>
      <c r="AQR10" s="20">
        <f t="shared" si="149"/>
        <v>0.4387697764151533</v>
      </c>
      <c r="AQS10" s="7">
        <f t="shared" si="150"/>
        <v>0.5506774727040552</v>
      </c>
      <c r="AQT10" s="6" t="s">
        <v>613</v>
      </c>
      <c r="AQU10" s="9">
        <f t="shared" si="156"/>
        <v>3.274923078843546E-2</v>
      </c>
      <c r="AQV10" s="9">
        <f t="shared" si="151"/>
        <v>4.1594062338067617E-2</v>
      </c>
      <c r="AQW10" s="9">
        <f t="shared" si="151"/>
        <v>6.7227369611335755E-2</v>
      </c>
      <c r="AQX10" s="9">
        <f t="shared" si="151"/>
        <v>7.1658125136406167E-2</v>
      </c>
      <c r="AQY10" s="9">
        <f t="shared" si="151"/>
        <v>6.8480970836676119E-2</v>
      </c>
      <c r="AQZ10" s="10" t="e">
        <f t="shared" si="151"/>
        <v>#VALUE!</v>
      </c>
      <c r="ARA10" s="9">
        <f t="shared" si="151"/>
        <v>-1.7300133262945834E-2</v>
      </c>
      <c r="ARB10" s="6" t="s">
        <v>613</v>
      </c>
      <c r="ARC10" s="17">
        <f t="shared" si="157"/>
        <v>4.1781171767396721E-2</v>
      </c>
      <c r="ARD10" s="17">
        <f t="shared" si="152"/>
        <v>4.7167804139220386E-2</v>
      </c>
      <c r="ARE10" s="17">
        <f t="shared" si="152"/>
        <v>5.872523601810372E-2</v>
      </c>
      <c r="ARF10" s="17">
        <f t="shared" si="152"/>
        <v>6.3575904651485909E-2</v>
      </c>
      <c r="ARG10" s="17">
        <f t="shared" si="152"/>
        <v>6.3718909845827926E-2</v>
      </c>
      <c r="ARH10" s="21" t="e">
        <f t="shared" si="152"/>
        <v>#VALUE!</v>
      </c>
      <c r="ARI10" s="17">
        <f t="shared" si="152"/>
        <v>2.2428381793730242E-2</v>
      </c>
      <c r="ARJ10" s="6" t="s">
        <v>613</v>
      </c>
    </row>
    <row r="11" spans="1:1154" collapsed="1" x14ac:dyDescent="0.15">
      <c r="A11" s="26" t="s">
        <v>129</v>
      </c>
      <c r="B11" s="34">
        <v>41619</v>
      </c>
      <c r="C11" s="34">
        <v>41619</v>
      </c>
      <c r="D11" s="35">
        <v>13.8506466416354</v>
      </c>
      <c r="E11" s="26" t="s">
        <v>130</v>
      </c>
      <c r="F11" s="26" t="s">
        <v>110</v>
      </c>
      <c r="G11" s="26" t="s">
        <v>111</v>
      </c>
      <c r="H11" s="26" t="s">
        <v>23</v>
      </c>
      <c r="I11" s="56" t="s">
        <v>131</v>
      </c>
      <c r="J11" s="26" t="s">
        <v>481</v>
      </c>
      <c r="K11" s="26" t="s">
        <v>427</v>
      </c>
      <c r="L11" s="26" t="s">
        <v>110</v>
      </c>
      <c r="M11" s="26" t="s">
        <v>111</v>
      </c>
      <c r="N11" s="26" t="s">
        <v>23</v>
      </c>
      <c r="O11" s="26"/>
      <c r="P11" s="26"/>
      <c r="Q11" s="26" t="s">
        <v>25</v>
      </c>
      <c r="R11" s="26" t="s">
        <v>122</v>
      </c>
      <c r="S11" s="35" t="s">
        <v>132</v>
      </c>
      <c r="T11" s="26" t="s">
        <v>27</v>
      </c>
      <c r="U11" s="26" t="s">
        <v>23</v>
      </c>
      <c r="V11" s="36">
        <v>2013</v>
      </c>
      <c r="W11" s="3">
        <f t="shared" si="0"/>
        <v>1</v>
      </c>
      <c r="AF11" s="35">
        <v>844705788000</v>
      </c>
      <c r="AG11" s="35">
        <v>849718766000</v>
      </c>
      <c r="AH11" s="35">
        <v>845979035000</v>
      </c>
      <c r="AI11" s="4">
        <v>2297047219000</v>
      </c>
      <c r="AJ11" s="4">
        <v>1172966926000</v>
      </c>
      <c r="AK11" s="4">
        <v>2894283235000</v>
      </c>
      <c r="AL11" s="4">
        <v>4336362908000</v>
      </c>
      <c r="AM11" s="4">
        <v>3177138834000</v>
      </c>
      <c r="AN11" s="5">
        <v>2225099936000</v>
      </c>
      <c r="AO11" s="4">
        <v>1834551854000</v>
      </c>
      <c r="AP11" s="4">
        <v>1875301360000</v>
      </c>
      <c r="AQ11" s="4">
        <v>399709049000</v>
      </c>
      <c r="AR11" s="4">
        <v>340485697000</v>
      </c>
      <c r="AS11" s="4">
        <v>60056506000</v>
      </c>
      <c r="AT11" s="4"/>
      <c r="AU11" s="4"/>
      <c r="AV11" s="4"/>
      <c r="AW11" s="4"/>
      <c r="AX11" s="4"/>
      <c r="AY11" s="4"/>
      <c r="AZ11" s="4"/>
      <c r="BA11" s="4"/>
      <c r="BB11" s="6" t="s">
        <v>613</v>
      </c>
      <c r="BC11" s="4"/>
      <c r="BD11" s="4"/>
      <c r="BE11" s="4"/>
      <c r="BF11" s="4"/>
      <c r="BG11" s="4"/>
      <c r="BH11" s="4"/>
      <c r="BI11" s="4"/>
      <c r="BJ11" s="4"/>
      <c r="BK11" s="4">
        <v>1076730077000</v>
      </c>
      <c r="BL11" s="4">
        <v>1289675741000</v>
      </c>
      <c r="BM11" s="4">
        <v>1435849108000</v>
      </c>
      <c r="BN11" s="4">
        <v>1315395092000</v>
      </c>
      <c r="BO11" s="4">
        <v>988678996000</v>
      </c>
      <c r="BP11" s="4">
        <v>940878189000</v>
      </c>
      <c r="BQ11" s="4">
        <v>1239584470000</v>
      </c>
      <c r="BR11" s="4">
        <v>1406226765000</v>
      </c>
      <c r="BS11" s="5">
        <v>1660329310000</v>
      </c>
      <c r="BT11" s="4">
        <v>1112689593000</v>
      </c>
      <c r="BU11" s="4">
        <v>416239349000</v>
      </c>
      <c r="BV11" s="4">
        <v>157569014000</v>
      </c>
      <c r="BW11" s="4">
        <v>154126282000</v>
      </c>
      <c r="BX11" s="4">
        <v>99415540000</v>
      </c>
      <c r="BY11" s="4"/>
      <c r="BZ11" s="4"/>
      <c r="CA11" s="4"/>
      <c r="CB11" s="4"/>
      <c r="CC11" s="4"/>
      <c r="CD11" s="4"/>
      <c r="CE11" s="4"/>
      <c r="CF11" s="4"/>
      <c r="CG11" s="6" t="s">
        <v>613</v>
      </c>
      <c r="CH11" s="4"/>
      <c r="CI11" s="4"/>
      <c r="CJ11" s="4"/>
      <c r="CK11" s="4"/>
      <c r="CL11" s="4"/>
      <c r="CM11" s="4"/>
      <c r="CN11" s="4"/>
      <c r="CO11" s="4"/>
      <c r="CP11" s="4">
        <v>11676576495000</v>
      </c>
      <c r="CQ11" s="4">
        <v>8170838065000</v>
      </c>
      <c r="CR11" s="4">
        <v>8275422732000</v>
      </c>
      <c r="CS11" s="4">
        <v>9432973701000</v>
      </c>
      <c r="CT11" s="4">
        <v>8173958870000</v>
      </c>
      <c r="CU11" s="4">
        <v>9781716400000</v>
      </c>
      <c r="CV11" s="4">
        <v>10918551266000</v>
      </c>
      <c r="CW11" s="4">
        <v>8747046806000</v>
      </c>
      <c r="CX11" s="5">
        <v>6727059278000</v>
      </c>
      <c r="CY11" s="4">
        <v>4686331283000</v>
      </c>
      <c r="CZ11" s="4">
        <v>4476370968000</v>
      </c>
      <c r="DA11" s="4">
        <v>2451908335000</v>
      </c>
      <c r="DB11" s="4">
        <v>1322179536000</v>
      </c>
      <c r="DC11" s="4">
        <v>1332488793000</v>
      </c>
      <c r="DD11" s="4"/>
      <c r="DE11" s="4"/>
      <c r="DF11" s="4"/>
      <c r="DG11" s="4"/>
      <c r="DH11" s="4"/>
      <c r="DI11" s="4"/>
      <c r="DJ11" s="4"/>
      <c r="DK11" s="4"/>
      <c r="DL11" s="6" t="s">
        <v>613</v>
      </c>
      <c r="DM11" s="4"/>
      <c r="DN11" s="4"/>
      <c r="DO11" s="4"/>
      <c r="DP11" s="4"/>
      <c r="DQ11" s="4"/>
      <c r="DR11" s="4"/>
      <c r="DS11" s="4"/>
      <c r="DT11" s="4"/>
      <c r="DU11" s="4">
        <v>30391359956000</v>
      </c>
      <c r="DV11" s="4">
        <v>29460345080000</v>
      </c>
      <c r="DW11" s="4">
        <v>29583829904000</v>
      </c>
      <c r="DX11" s="4">
        <v>28790116014000</v>
      </c>
      <c r="DY11" s="4">
        <v>25711953382000</v>
      </c>
      <c r="DZ11" s="4">
        <v>24559174988000</v>
      </c>
      <c r="EA11" s="4">
        <v>23686158211000</v>
      </c>
      <c r="EB11" s="4">
        <v>19679908990000</v>
      </c>
      <c r="EC11" s="5">
        <v>15195642352000</v>
      </c>
      <c r="ED11" s="4">
        <v>10838820997000</v>
      </c>
      <c r="EE11" s="4">
        <v>7755988289000</v>
      </c>
      <c r="EF11" s="4">
        <v>4442174006000</v>
      </c>
      <c r="EG11" s="4">
        <v>2734460554000</v>
      </c>
      <c r="EH11" s="4">
        <v>1570963010000</v>
      </c>
      <c r="EI11" s="4"/>
      <c r="EJ11" s="4"/>
      <c r="EK11" s="4"/>
      <c r="EL11" s="4"/>
      <c r="EM11" s="4"/>
      <c r="EN11" s="4"/>
      <c r="EO11" s="4"/>
      <c r="EP11" s="4"/>
      <c r="EQ11" s="6" t="s">
        <v>613</v>
      </c>
      <c r="ER11" s="4"/>
      <c r="ES11" s="4"/>
      <c r="ET11" s="4"/>
      <c r="EU11" s="4"/>
      <c r="EV11" s="4"/>
      <c r="EW11" s="4"/>
      <c r="EX11" s="4"/>
      <c r="EY11" s="4"/>
      <c r="EZ11" s="4">
        <v>6158911981000</v>
      </c>
      <c r="FA11" s="4">
        <v>4909431582000</v>
      </c>
      <c r="FB11" s="4">
        <v>7885085872000</v>
      </c>
      <c r="FC11" s="4">
        <v>7220222779000</v>
      </c>
      <c r="FD11" s="4">
        <v>7654752699000</v>
      </c>
      <c r="FE11" s="4">
        <v>7041359652000</v>
      </c>
      <c r="FF11" s="4">
        <v>5958969206000</v>
      </c>
      <c r="FG11" s="4">
        <v>5208638817000</v>
      </c>
      <c r="FH11" s="5">
        <v>4298842662000</v>
      </c>
      <c r="FI11" s="4">
        <v>2562062584000</v>
      </c>
      <c r="FJ11" s="4">
        <v>1491503734000</v>
      </c>
      <c r="FK11" s="4">
        <v>1615373662000</v>
      </c>
      <c r="FL11" s="4">
        <v>985816640000</v>
      </c>
      <c r="FM11" s="4">
        <v>488538852000</v>
      </c>
      <c r="FN11" s="4"/>
      <c r="FO11" s="4"/>
      <c r="FP11" s="4"/>
      <c r="FQ11" s="4"/>
      <c r="FR11" s="4"/>
      <c r="FS11" s="4"/>
      <c r="FT11" s="4"/>
      <c r="FU11" s="4"/>
      <c r="FV11" s="6" t="s">
        <v>613</v>
      </c>
      <c r="FW11" s="4"/>
      <c r="FX11" s="4"/>
      <c r="FY11" s="4"/>
      <c r="FZ11" s="4"/>
      <c r="GA11" s="4"/>
      <c r="GB11" s="4"/>
      <c r="GC11" s="4"/>
      <c r="GD11" s="4"/>
      <c r="GE11" s="4">
        <v>9957701238000</v>
      </c>
      <c r="GF11" s="4">
        <v>9805208092000</v>
      </c>
      <c r="GG11" s="4">
        <v>10407337325000</v>
      </c>
      <c r="GH11" s="4">
        <v>9234246068000</v>
      </c>
      <c r="GI11" s="4">
        <v>6513452655000</v>
      </c>
      <c r="GJ11" s="4">
        <v>6315856976000</v>
      </c>
      <c r="GK11" s="4">
        <v>6486341559000</v>
      </c>
      <c r="GL11" s="4">
        <v>5458427837000</v>
      </c>
      <c r="GM11" s="5">
        <v>4485316752000</v>
      </c>
      <c r="GN11" s="4">
        <v>3428936967000</v>
      </c>
      <c r="GO11" s="4">
        <v>2045676675000</v>
      </c>
      <c r="GP11" s="4">
        <v>1674654507000</v>
      </c>
      <c r="GQ11" s="4">
        <v>1041452873000</v>
      </c>
      <c r="GR11" s="4">
        <v>433500000000</v>
      </c>
      <c r="GS11" s="4"/>
      <c r="GT11" s="4"/>
      <c r="GU11" s="4"/>
      <c r="GV11" s="4"/>
      <c r="GW11" s="4"/>
      <c r="GX11" s="4"/>
      <c r="GY11" s="4"/>
      <c r="GZ11" s="4"/>
      <c r="HA11" s="6" t="s">
        <v>613</v>
      </c>
      <c r="HB11" s="4"/>
      <c r="HC11" s="4"/>
      <c r="HD11" s="4"/>
      <c r="HE11" s="4"/>
      <c r="HF11" s="4"/>
      <c r="HG11" s="4"/>
      <c r="HH11" s="4"/>
      <c r="HI11" s="4"/>
      <c r="HJ11" s="4">
        <v>8544600118000</v>
      </c>
      <c r="HK11" s="4">
        <v>9448316254000</v>
      </c>
      <c r="HL11" s="4">
        <v>8784115826000</v>
      </c>
      <c r="HM11" s="4">
        <v>8783242411000</v>
      </c>
      <c r="HN11" s="4">
        <v>7508605921000</v>
      </c>
      <c r="HO11" s="4">
        <v>6809659625000</v>
      </c>
      <c r="HP11" s="4">
        <v>6442929186000</v>
      </c>
      <c r="HQ11" s="4">
        <v>5755710426000</v>
      </c>
      <c r="HR11" s="5">
        <v>5025577213000</v>
      </c>
      <c r="HS11" s="4">
        <v>4317707255000</v>
      </c>
      <c r="HT11" s="4">
        <v>3931591519000</v>
      </c>
      <c r="HU11" s="4">
        <v>1314451732000</v>
      </c>
      <c r="HV11" s="4">
        <v>591634755000</v>
      </c>
      <c r="HW11" s="4">
        <v>523352352000</v>
      </c>
      <c r="HX11" s="4"/>
      <c r="HY11" s="4"/>
      <c r="HZ11" s="4"/>
      <c r="IA11" s="4"/>
      <c r="IB11" s="4"/>
      <c r="IC11" s="4"/>
      <c r="ID11" s="4"/>
      <c r="IE11" s="4"/>
      <c r="IF11" s="6" t="s">
        <v>613</v>
      </c>
      <c r="IG11" s="4"/>
      <c r="IH11" s="4"/>
      <c r="II11" s="4"/>
      <c r="IJ11" s="4"/>
      <c r="IK11" s="4"/>
      <c r="IL11" s="4"/>
      <c r="IM11" s="4"/>
      <c r="IN11" s="4"/>
      <c r="IO11" s="4">
        <v>4956324696000</v>
      </c>
      <c r="IP11" s="4">
        <v>3792475607000</v>
      </c>
      <c r="IQ11" s="4">
        <v>5035325429000</v>
      </c>
      <c r="IR11" s="4">
        <v>7043036602000</v>
      </c>
      <c r="IS11" s="4">
        <v>6006952123000</v>
      </c>
      <c r="IT11" s="4">
        <v>5971581977000</v>
      </c>
      <c r="IU11" s="4">
        <v>5296565860000</v>
      </c>
      <c r="IV11" s="4">
        <v>4901191373000</v>
      </c>
      <c r="IW11" s="5">
        <v>4689429510000</v>
      </c>
      <c r="IX11" s="4">
        <v>3824099116000</v>
      </c>
      <c r="IY11" s="4">
        <v>1938719002000</v>
      </c>
      <c r="IZ11" s="4">
        <v>855952718000</v>
      </c>
      <c r="JA11" s="4">
        <v>810031342000</v>
      </c>
      <c r="JB11" s="4">
        <v>492607553000</v>
      </c>
      <c r="JC11" s="4"/>
      <c r="JD11" s="4"/>
      <c r="JE11" s="4"/>
      <c r="JF11" s="4"/>
      <c r="JG11" s="4"/>
      <c r="JH11" s="4"/>
      <c r="JI11" s="4"/>
      <c r="JJ11" s="4"/>
      <c r="JK11" s="6" t="s">
        <v>613</v>
      </c>
      <c r="JL11" s="4"/>
      <c r="JM11" s="4"/>
      <c r="JN11" s="4"/>
      <c r="JO11" s="4"/>
      <c r="JP11" s="4"/>
      <c r="JQ11" s="4"/>
      <c r="JR11" s="4"/>
      <c r="JS11" s="4"/>
      <c r="JT11" s="4">
        <v>1254480455000</v>
      </c>
      <c r="JU11" s="4">
        <v>1136573463000</v>
      </c>
      <c r="JV11" s="4">
        <v>1140799324000</v>
      </c>
      <c r="JW11" s="4">
        <v>2038684590000</v>
      </c>
      <c r="JX11" s="4">
        <v>1700683467000</v>
      </c>
      <c r="JY11" s="4">
        <v>1688263522000</v>
      </c>
      <c r="JZ11" s="4">
        <v>1429581653000</v>
      </c>
      <c r="KA11" s="4">
        <v>1275609126000</v>
      </c>
      <c r="KB11" s="5">
        <v>1260160168000</v>
      </c>
      <c r="KC11" s="4">
        <v>3246694215000</v>
      </c>
      <c r="KD11" s="4">
        <v>297356746000</v>
      </c>
      <c r="KE11" s="4">
        <v>48117253000</v>
      </c>
      <c r="KF11" s="4">
        <v>-50087790000</v>
      </c>
      <c r="KG11" s="4">
        <v>-11519024000</v>
      </c>
      <c r="KH11" s="4"/>
      <c r="KI11" s="4"/>
      <c r="KJ11" s="4"/>
      <c r="KK11" s="4"/>
      <c r="KL11" s="4"/>
      <c r="KM11" s="4"/>
      <c r="KN11" s="4"/>
      <c r="KO11" s="4"/>
      <c r="KP11" s="6" t="s">
        <v>613</v>
      </c>
      <c r="KQ11" s="4"/>
      <c r="KR11" s="4"/>
      <c r="KS11" s="4"/>
      <c r="KT11" s="4"/>
      <c r="KU11" s="4"/>
      <c r="KV11" s="4"/>
      <c r="KW11" s="4"/>
      <c r="KX11" s="4"/>
      <c r="KY11" s="4">
        <v>180144688000</v>
      </c>
      <c r="KZ11" s="4">
        <v>120811697000</v>
      </c>
      <c r="LA11" s="4">
        <v>205780396000</v>
      </c>
      <c r="LB11" s="4">
        <v>1882581400000</v>
      </c>
      <c r="LC11" s="4">
        <v>939737108000</v>
      </c>
      <c r="LD11" s="4">
        <v>1116763447000</v>
      </c>
      <c r="LE11" s="4">
        <v>983875368000</v>
      </c>
      <c r="LF11" s="4">
        <v>930240497000</v>
      </c>
      <c r="LG11" s="5">
        <v>841290753000</v>
      </c>
      <c r="LH11" s="4">
        <v>684908751000</v>
      </c>
      <c r="LI11" s="4">
        <v>281814592000</v>
      </c>
      <c r="LJ11" s="4">
        <v>27402342000</v>
      </c>
      <c r="LK11" s="4">
        <v>-25050220000</v>
      </c>
      <c r="LL11" s="4">
        <v>10490661000</v>
      </c>
      <c r="LM11" s="4"/>
      <c r="LN11" s="4"/>
      <c r="LO11" s="4"/>
      <c r="LP11" s="4"/>
      <c r="LQ11" s="4"/>
      <c r="LR11" s="4"/>
      <c r="LS11" s="4"/>
      <c r="LT11" s="4"/>
      <c r="LU11" s="6" t="s">
        <v>613</v>
      </c>
      <c r="LV11" s="4"/>
      <c r="LW11" s="4"/>
      <c r="LX11" s="4"/>
      <c r="LY11" s="4"/>
      <c r="LZ11" s="4"/>
      <c r="MA11" s="4"/>
      <c r="MB11" s="4"/>
      <c r="MC11" s="4"/>
      <c r="MD11" s="4">
        <v>1450378695000</v>
      </c>
      <c r="ME11" s="4">
        <v>927611495000</v>
      </c>
      <c r="MF11" s="4">
        <v>1330805997000</v>
      </c>
      <c r="MO11" s="1">
        <v>207012241000</v>
      </c>
      <c r="MP11" s="1">
        <v>131221349000</v>
      </c>
      <c r="MQ11" s="1">
        <v>208788816000</v>
      </c>
      <c r="MR11" s="4">
        <v>1896492410000</v>
      </c>
      <c r="MS11" s="4">
        <v>960933911000</v>
      </c>
      <c r="MT11" s="4">
        <v>1138920945000</v>
      </c>
      <c r="MU11" s="4">
        <v>1229697293000</v>
      </c>
      <c r="MV11" s="4">
        <v>1177175519000</v>
      </c>
      <c r="MW11" s="5">
        <v>1097546731000</v>
      </c>
      <c r="MX11" s="4">
        <v>3304408596000</v>
      </c>
      <c r="MY11" s="1">
        <v>382490373000</v>
      </c>
      <c r="MZ11" s="1">
        <v>69851720000</v>
      </c>
      <c r="NA11" s="1">
        <v>-19205198000</v>
      </c>
      <c r="NB11" s="1">
        <v>13281167000</v>
      </c>
      <c r="NC11" s="1"/>
      <c r="ND11" s="1"/>
      <c r="NE11" s="1"/>
      <c r="NF11" s="1"/>
      <c r="NG11" s="1"/>
      <c r="NH11" s="1"/>
      <c r="NK11" s="6" t="s">
        <v>613</v>
      </c>
      <c r="NT11" s="35">
        <v>180144688000</v>
      </c>
      <c r="NU11" s="35">
        <v>120811697000</v>
      </c>
      <c r="NV11" s="35">
        <v>205780396000</v>
      </c>
      <c r="NW11" s="47">
        <v>1882581400000</v>
      </c>
      <c r="NX11" s="47">
        <v>939737108000</v>
      </c>
      <c r="NY11" s="47">
        <v>1116763447000</v>
      </c>
      <c r="NZ11" s="47">
        <v>983875368000</v>
      </c>
      <c r="OA11" s="47">
        <v>930240497000</v>
      </c>
      <c r="OB11" s="48">
        <v>841290753000</v>
      </c>
      <c r="OC11" s="47">
        <v>3101087124000</v>
      </c>
      <c r="OD11" s="35">
        <v>281814592000</v>
      </c>
      <c r="OE11" s="35">
        <v>27402342000</v>
      </c>
      <c r="OF11" s="35">
        <v>-25050220000</v>
      </c>
      <c r="OG11" s="35">
        <v>10490661000</v>
      </c>
      <c r="OH11" s="35"/>
      <c r="OI11" s="35"/>
      <c r="OJ11" s="35"/>
      <c r="OK11" s="35"/>
      <c r="OL11" s="35"/>
      <c r="OM11" s="35"/>
      <c r="OP11" s="6" t="s">
        <v>613</v>
      </c>
      <c r="OQ11" s="4">
        <v>2204262578000</v>
      </c>
      <c r="OR11" s="4">
        <v>1853192029000</v>
      </c>
      <c r="OS11" s="4">
        <v>1848525742000</v>
      </c>
      <c r="OT11" s="4">
        <v>1579233590000</v>
      </c>
      <c r="OU11" s="4">
        <v>1516692224000</v>
      </c>
      <c r="OV11" s="5">
        <v>1316296592000</v>
      </c>
      <c r="OW11" s="4">
        <v>3265740029000</v>
      </c>
      <c r="OX11" s="4">
        <v>301315835000</v>
      </c>
      <c r="OY11" s="4">
        <v>50915994000</v>
      </c>
      <c r="OZ11" s="4">
        <v>-48343054000</v>
      </c>
      <c r="PA11" s="4">
        <v>-10833441000</v>
      </c>
      <c r="PB11" s="4"/>
      <c r="PC11" s="4"/>
      <c r="PD11" s="4"/>
      <c r="PE11" s="4"/>
      <c r="PF11" s="4"/>
      <c r="PG11" s="4"/>
      <c r="PH11" s="4"/>
      <c r="PI11" s="4"/>
      <c r="PJ11" s="6" t="s">
        <v>613</v>
      </c>
      <c r="PK11" s="4"/>
      <c r="PL11" s="4"/>
      <c r="PM11" s="4"/>
      <c r="PN11" s="4"/>
      <c r="PO11" s="4"/>
      <c r="PP11" s="4"/>
      <c r="PQ11" s="4"/>
      <c r="PR11" s="4"/>
      <c r="PS11" s="4">
        <v>-1008819744000</v>
      </c>
      <c r="PT11" s="4">
        <v>-952929274000</v>
      </c>
      <c r="PU11" s="4">
        <v>-1033028069000</v>
      </c>
      <c r="PV11" s="4">
        <v>-859300355000</v>
      </c>
      <c r="PW11" s="4">
        <v>-771750699000</v>
      </c>
      <c r="PX11" s="4">
        <v>-718030983000</v>
      </c>
      <c r="PY11" s="4">
        <v>-647002111000</v>
      </c>
      <c r="PZ11" s="4">
        <v>-549853726000</v>
      </c>
      <c r="QA11" s="5">
        <v>-416278299000</v>
      </c>
      <c r="QB11" s="4">
        <v>-304468427000</v>
      </c>
      <c r="QC11" s="4">
        <v>-243611696000</v>
      </c>
      <c r="QD11" s="4">
        <v>-180705147000</v>
      </c>
      <c r="QE11" s="4">
        <v>-95803827000</v>
      </c>
      <c r="QF11" s="4">
        <v>-37924416000</v>
      </c>
      <c r="QG11" s="4"/>
      <c r="QH11" s="4"/>
      <c r="QI11" s="4"/>
      <c r="QJ11" s="4"/>
      <c r="QK11" s="4"/>
      <c r="QL11" s="4"/>
      <c r="QM11" s="4"/>
      <c r="QN11" s="4"/>
      <c r="QO11" s="6" t="s">
        <v>613</v>
      </c>
      <c r="QP11" s="4"/>
      <c r="QQ11" s="4"/>
      <c r="QR11" s="4"/>
      <c r="QS11" s="4"/>
      <c r="QT11" s="4"/>
      <c r="QU11" s="4"/>
      <c r="QV11" s="4"/>
      <c r="QW11" s="4"/>
      <c r="QX11" s="4">
        <v>981780217000</v>
      </c>
      <c r="QY11" s="4">
        <v>546762723000</v>
      </c>
      <c r="QZ11" s="4">
        <v>-745468689000</v>
      </c>
      <c r="RA11" s="4">
        <v>-656257409000</v>
      </c>
      <c r="RB11" s="4">
        <v>-345352067000</v>
      </c>
      <c r="RC11" s="4">
        <v>-177962073000</v>
      </c>
      <c r="RD11" s="4">
        <v>825596494000</v>
      </c>
      <c r="RE11" s="4">
        <v>1611340853000</v>
      </c>
      <c r="RF11" s="5">
        <v>1303259826000</v>
      </c>
      <c r="RG11" s="4">
        <v>-238467472000</v>
      </c>
      <c r="RH11" s="4">
        <v>-1015186458000</v>
      </c>
      <c r="RI11" s="4">
        <v>-531441064000</v>
      </c>
      <c r="RJ11" s="4">
        <v>740610412000</v>
      </c>
      <c r="RK11" s="4">
        <v>-188956354000</v>
      </c>
      <c r="RL11" s="4"/>
      <c r="RM11" s="4"/>
      <c r="RN11" s="4"/>
      <c r="RO11" s="4"/>
      <c r="RP11" s="4"/>
      <c r="RQ11" s="4"/>
      <c r="RR11" s="4"/>
      <c r="RS11" s="4"/>
      <c r="RT11" s="6" t="s">
        <v>613</v>
      </c>
      <c r="RU11" s="4"/>
      <c r="RV11" s="4"/>
      <c r="RW11" s="4"/>
      <c r="RX11" s="4"/>
      <c r="RY11" s="4"/>
      <c r="RZ11" s="4"/>
      <c r="SA11" s="4"/>
      <c r="SB11" s="4"/>
      <c r="SC11" s="4">
        <v>-546999504000</v>
      </c>
      <c r="SD11" s="4">
        <v>-721928084000</v>
      </c>
      <c r="SE11" s="4">
        <v>-1147846281000</v>
      </c>
      <c r="SF11" s="4">
        <v>-573360454000</v>
      </c>
      <c r="SG11" s="4">
        <v>-1274524249000</v>
      </c>
      <c r="SH11" s="4">
        <v>-389374720000</v>
      </c>
      <c r="SI11" s="4">
        <v>-530759873000</v>
      </c>
      <c r="SJ11" s="4">
        <v>-1400462601000</v>
      </c>
      <c r="SK11" s="5">
        <v>-1977347681000</v>
      </c>
      <c r="SL11" s="4">
        <v>-1301418543000</v>
      </c>
      <c r="SM11" s="4">
        <v>-490227352000</v>
      </c>
      <c r="SN11" s="4">
        <v>-428773946000</v>
      </c>
      <c r="SO11" s="4">
        <v>-1145627396000</v>
      </c>
      <c r="SP11" s="4">
        <v>-19344548000</v>
      </c>
      <c r="SQ11" s="4"/>
      <c r="SR11" s="4"/>
      <c r="SS11" s="4"/>
      <c r="ST11" s="4"/>
      <c r="SU11" s="4"/>
      <c r="SV11" s="4"/>
      <c r="SW11" s="4"/>
      <c r="SX11" s="4"/>
      <c r="SY11" s="6" t="s">
        <v>613</v>
      </c>
      <c r="SZ11" s="4"/>
      <c r="TA11" s="4"/>
      <c r="TB11" s="4"/>
      <c r="TC11" s="4"/>
      <c r="TD11" s="4"/>
      <c r="TE11" s="4"/>
      <c r="TF11" s="4"/>
      <c r="TG11" s="4"/>
      <c r="TH11" s="4">
        <v>-416978513000</v>
      </c>
      <c r="TI11" s="4">
        <v>243123469000</v>
      </c>
      <c r="TJ11" s="4">
        <v>493796839000</v>
      </c>
      <c r="TK11" s="4">
        <v>2433195369000</v>
      </c>
      <c r="TL11" s="4">
        <v>80211233000</v>
      </c>
      <c r="TM11" s="4">
        <v>-634584557000</v>
      </c>
      <c r="TN11" s="4">
        <v>1061517047000</v>
      </c>
      <c r="TO11" s="4">
        <v>846469569000</v>
      </c>
      <c r="TP11" s="5">
        <v>1147974294000</v>
      </c>
      <c r="TQ11" s="4">
        <v>1581593681000</v>
      </c>
      <c r="TR11" s="35">
        <v>3013462411000</v>
      </c>
      <c r="TS11" s="35">
        <v>1047446439000</v>
      </c>
      <c r="TT11" s="35">
        <v>691610910000</v>
      </c>
      <c r="TU11" s="35">
        <v>245684830000</v>
      </c>
      <c r="TV11" s="35"/>
      <c r="TW11" s="35"/>
      <c r="TX11" s="35"/>
      <c r="TY11" s="35"/>
      <c r="TZ11" s="35"/>
      <c r="UA11" s="35"/>
      <c r="UD11" s="6" t="s">
        <v>613</v>
      </c>
      <c r="UM11" s="37">
        <v>0.77328026099176395</v>
      </c>
      <c r="UN11" s="37">
        <v>0.82481691060927398</v>
      </c>
      <c r="UO11" s="37">
        <v>0.64082490377915302</v>
      </c>
      <c r="UP11" s="9">
        <v>0.78111296459920598</v>
      </c>
      <c r="UQ11" s="9">
        <v>0.60783787864986005</v>
      </c>
      <c r="UR11" s="9">
        <v>0.52311249630395695</v>
      </c>
      <c r="US11" s="9">
        <v>0.48157658807086201</v>
      </c>
      <c r="UT11" s="9"/>
      <c r="UU11" s="10"/>
      <c r="UV11" s="9"/>
      <c r="UW11" s="6" t="s">
        <v>613</v>
      </c>
      <c r="VF11" s="9">
        <v>5.0910327766221404E-2</v>
      </c>
      <c r="VG11" s="9">
        <v>4.1506683967949397E-2</v>
      </c>
      <c r="VH11" s="9">
        <v>5.6602616220767794E-2</v>
      </c>
      <c r="VI11" s="9">
        <v>6.541930826721859E-2</v>
      </c>
      <c r="VJ11" s="9">
        <v>3.6714415510064803E-2</v>
      </c>
      <c r="VK11" s="9">
        <v>6.9699393412455804E-2</v>
      </c>
      <c r="VL11" s="9">
        <v>8.53684822301672E-2</v>
      </c>
      <c r="VM11" s="9"/>
      <c r="VN11" s="10"/>
      <c r="VO11" s="9"/>
      <c r="VP11" s="6" t="s">
        <v>613</v>
      </c>
      <c r="VY11" s="9">
        <v>0.22671973900823597</v>
      </c>
      <c r="VZ11" s="9">
        <v>0.17518308939072599</v>
      </c>
      <c r="WA11" s="9">
        <v>0.35917509622084703</v>
      </c>
      <c r="WB11" s="52">
        <v>0.21888703540079402</v>
      </c>
      <c r="WC11" s="52">
        <v>0.39216212135013995</v>
      </c>
      <c r="WD11" s="52">
        <v>0.47688750369604299</v>
      </c>
      <c r="WE11" s="52">
        <v>0.51842341192913799</v>
      </c>
      <c r="WG11" s="53"/>
      <c r="WI11" s="54" t="s">
        <v>613</v>
      </c>
      <c r="WR11" s="9">
        <v>0.20645929582985001</v>
      </c>
      <c r="WS11" s="9">
        <v>0.18006321947900802</v>
      </c>
      <c r="WT11" s="9">
        <v>0.12561140291990902</v>
      </c>
      <c r="WU11" s="9">
        <v>0.12618639324091499</v>
      </c>
      <c r="WV11" s="9">
        <v>0.14866212865332198</v>
      </c>
      <c r="WW11" s="9">
        <v>0.14717858251021299</v>
      </c>
      <c r="WX11" s="9">
        <v>0.14208764586049799</v>
      </c>
      <c r="WY11" s="9"/>
      <c r="WZ11" s="10"/>
      <c r="XA11" s="9"/>
      <c r="XB11" s="6" t="s">
        <v>613</v>
      </c>
      <c r="XK11" s="9">
        <v>2.2058499999999998E-2</v>
      </c>
      <c r="XL11" s="9">
        <v>0.24821459999999998</v>
      </c>
      <c r="XM11" s="9">
        <v>3.7147136516855001E-2</v>
      </c>
      <c r="XN11" s="9">
        <v>4.6069404158799995E-2</v>
      </c>
      <c r="XO11" s="9">
        <v>0.206538924214165</v>
      </c>
      <c r="XP11" s="9">
        <v>0.21040279362056002</v>
      </c>
      <c r="XQ11" s="9">
        <v>0.21342219098644002</v>
      </c>
      <c r="XR11" s="9"/>
      <c r="XS11" s="10"/>
      <c r="XT11" s="9"/>
      <c r="XU11" s="6" t="s">
        <v>613</v>
      </c>
      <c r="XV11" s="59">
        <f t="shared" si="153"/>
        <v>793098929014.63892</v>
      </c>
      <c r="XW11" s="59">
        <f t="shared" si="1"/>
        <v>666662799093.703</v>
      </c>
      <c r="XX11" s="59">
        <f t="shared" si="1"/>
        <v>680660848354.85608</v>
      </c>
      <c r="XY11" s="59">
        <f t="shared" si="1"/>
        <v>609476359039.72986</v>
      </c>
      <c r="XZ11" s="59">
        <f t="shared" si="1"/>
        <v>469177483614.21497</v>
      </c>
      <c r="YA11" s="59" t="e">
        <f t="shared" si="1"/>
        <v>#DIV/0!</v>
      </c>
      <c r="YB11" s="59">
        <f t="shared" si="1"/>
        <v>481768274641.19946</v>
      </c>
      <c r="YC11" s="6" t="s">
        <v>613</v>
      </c>
      <c r="YD11" s="4"/>
      <c r="YE11" s="4"/>
      <c r="YF11" s="4"/>
      <c r="YG11" s="4"/>
      <c r="YH11" s="4"/>
      <c r="YI11" s="4"/>
      <c r="YJ11" s="4"/>
      <c r="YK11" s="4"/>
      <c r="YL11" s="4">
        <v>981780217000</v>
      </c>
      <c r="YM11" s="4">
        <v>546762723000</v>
      </c>
      <c r="YN11" s="4">
        <v>-745468689000</v>
      </c>
      <c r="YO11" s="4">
        <v>-656257409000</v>
      </c>
      <c r="YP11" s="4">
        <v>-345352067000</v>
      </c>
      <c r="YQ11" s="4">
        <v>-177962073000</v>
      </c>
      <c r="YR11" s="4">
        <v>825596494000</v>
      </c>
      <c r="YS11" s="4">
        <v>1611340853000</v>
      </c>
      <c r="YT11" s="5">
        <v>1303259826000</v>
      </c>
      <c r="YU11" s="4">
        <v>-238467472000</v>
      </c>
      <c r="YV11" s="4">
        <v>-1015186458000</v>
      </c>
      <c r="YW11" s="4">
        <v>-531441064000</v>
      </c>
      <c r="YX11" s="4">
        <v>740610412000</v>
      </c>
      <c r="YY11" s="4">
        <v>-188956354000</v>
      </c>
      <c r="YZ11" s="4"/>
      <c r="ZA11" s="4"/>
      <c r="ZB11" s="4"/>
      <c r="ZC11" s="4"/>
      <c r="ZD11" s="4"/>
      <c r="ZE11" s="4"/>
      <c r="ZF11" s="4"/>
      <c r="ZG11" s="4"/>
      <c r="ZH11" s="6" t="s">
        <v>613</v>
      </c>
      <c r="ZI11" s="4"/>
      <c r="ZJ11" s="4"/>
      <c r="ZK11" s="4"/>
      <c r="ZL11" s="4"/>
      <c r="ZM11" s="4"/>
      <c r="ZN11" s="4"/>
      <c r="ZO11" s="4"/>
      <c r="ZP11" s="4"/>
      <c r="ZQ11" s="4">
        <v>-546999504000</v>
      </c>
      <c r="ZR11" s="4">
        <v>-721928084000</v>
      </c>
      <c r="ZS11" s="4">
        <v>-1147846281000</v>
      </c>
      <c r="ZT11" s="4">
        <v>-573360454000</v>
      </c>
      <c r="ZU11" s="4">
        <v>-1274524249000</v>
      </c>
      <c r="ZV11" s="4">
        <v>-389374720000</v>
      </c>
      <c r="ZW11" s="4">
        <v>-530759873000</v>
      </c>
      <c r="ZX11" s="4">
        <v>-1400462601000</v>
      </c>
      <c r="ZY11" s="5">
        <v>-1977347681000</v>
      </c>
      <c r="ZZ11" s="4">
        <v>-1301418543000</v>
      </c>
      <c r="AAA11" s="4">
        <v>-490227352000</v>
      </c>
      <c r="AAB11" s="4">
        <v>-428773946000</v>
      </c>
      <c r="AAC11" s="4">
        <v>-1145627396000</v>
      </c>
      <c r="AAD11" s="4">
        <v>-19344548000</v>
      </c>
      <c r="AAE11" s="4"/>
      <c r="AAF11" s="4"/>
      <c r="AAG11" s="4"/>
      <c r="AAH11" s="4"/>
      <c r="AAI11" s="4"/>
      <c r="AAJ11" s="4"/>
      <c r="AAK11" s="4"/>
      <c r="AAL11" s="4"/>
      <c r="AAM11" s="6" t="s">
        <v>613</v>
      </c>
      <c r="AAN11" s="4"/>
      <c r="AAO11" s="4"/>
      <c r="AAP11" s="4"/>
      <c r="AAQ11" s="4"/>
      <c r="AAR11" s="4"/>
      <c r="AAS11" s="4"/>
      <c r="AAT11" s="4"/>
      <c r="AAU11" s="4"/>
      <c r="AAV11" s="4">
        <v>-416978513000</v>
      </c>
      <c r="AAW11" s="4">
        <v>243123469000</v>
      </c>
      <c r="AAX11" s="4">
        <v>493796839000</v>
      </c>
      <c r="AAY11" s="4">
        <v>2433195369000</v>
      </c>
      <c r="AAZ11" s="4">
        <v>80211233000</v>
      </c>
      <c r="ABA11" s="4">
        <v>-634584557000</v>
      </c>
      <c r="ABB11" s="4">
        <v>1061517047000</v>
      </c>
      <c r="ABC11" s="4">
        <v>846469569000</v>
      </c>
      <c r="ABD11" s="5">
        <v>1147974294000</v>
      </c>
      <c r="ABE11" s="4">
        <v>1581593681000</v>
      </c>
      <c r="ABF11" s="35">
        <v>3013462411000</v>
      </c>
      <c r="ABG11" s="35">
        <v>1047446439000</v>
      </c>
      <c r="ABH11" s="35">
        <v>691610910000</v>
      </c>
      <c r="ABI11" s="35">
        <v>245684830000</v>
      </c>
      <c r="ABJ11" s="35"/>
      <c r="ABK11" s="35"/>
      <c r="ABL11" s="35"/>
      <c r="ABM11" s="35"/>
      <c r="ABN11" s="35"/>
      <c r="ABO11" s="35"/>
      <c r="ABR11" s="6" t="s">
        <v>613</v>
      </c>
      <c r="ACA11" s="37">
        <v>0.77328026099176395</v>
      </c>
      <c r="ACB11" s="37">
        <v>0.82481691060927398</v>
      </c>
      <c r="ACC11" s="37">
        <v>0.64082490377915302</v>
      </c>
      <c r="ACD11" s="9">
        <v>0.78111296459920598</v>
      </c>
      <c r="ACE11" s="9">
        <v>0.60783787864986005</v>
      </c>
      <c r="ACF11" s="9">
        <v>0.52311249630395695</v>
      </c>
      <c r="ACG11" s="9">
        <v>0.48157658807086201</v>
      </c>
      <c r="ACH11" s="9"/>
      <c r="ACI11" s="10"/>
      <c r="ACJ11" s="9"/>
      <c r="ACK11" s="6" t="s">
        <v>613</v>
      </c>
      <c r="ACT11" s="9">
        <v>5.0910327766221404E-2</v>
      </c>
      <c r="ACU11" s="9">
        <v>4.1506683967949397E-2</v>
      </c>
      <c r="ACV11" s="9">
        <v>5.6602616220767794E-2</v>
      </c>
      <c r="ACW11" s="9">
        <v>6.541930826721859E-2</v>
      </c>
      <c r="ACX11" s="9">
        <v>3.6714415510064803E-2</v>
      </c>
      <c r="ACY11" s="9">
        <v>6.9699393412455804E-2</v>
      </c>
      <c r="ACZ11" s="9">
        <v>8.53684822301672E-2</v>
      </c>
      <c r="ADA11" s="9"/>
      <c r="ADB11" s="10"/>
      <c r="ADC11" s="9"/>
      <c r="ADD11" s="6" t="s">
        <v>613</v>
      </c>
      <c r="ADM11" s="9">
        <v>0.22671973900823597</v>
      </c>
      <c r="ADN11" s="9">
        <v>0.17518308939072599</v>
      </c>
      <c r="ADO11" s="9">
        <v>0.35917509622084703</v>
      </c>
      <c r="ADP11" s="52">
        <v>0.21888703540079402</v>
      </c>
      <c r="ADQ11" s="52">
        <v>0.39216212135013995</v>
      </c>
      <c r="ADR11" s="52">
        <v>0.47688750369604299</v>
      </c>
      <c r="ADS11" s="52">
        <v>0.51842341192913799</v>
      </c>
      <c r="ADU11" s="53"/>
      <c r="ADW11" s="54" t="s">
        <v>613</v>
      </c>
      <c r="AEF11" s="9">
        <v>0.20645929582985001</v>
      </c>
      <c r="AEG11" s="9">
        <v>0.18006321947900802</v>
      </c>
      <c r="AEH11" s="9">
        <v>0.12561140291990902</v>
      </c>
      <c r="AEI11" s="9">
        <v>0.12618639324091499</v>
      </c>
      <c r="AEJ11" s="9">
        <v>0.14866212865332198</v>
      </c>
      <c r="AEK11" s="9">
        <v>0.14717858251021299</v>
      </c>
      <c r="AEL11" s="9">
        <v>0.14208764586049799</v>
      </c>
      <c r="AEM11" s="9"/>
      <c r="AEN11" s="10"/>
      <c r="AEO11" s="9"/>
      <c r="AEP11" s="6" t="s">
        <v>613</v>
      </c>
      <c r="AEY11" s="9">
        <v>2.2058499999999998E-2</v>
      </c>
      <c r="AEZ11" s="9">
        <v>0.24821459999999998</v>
      </c>
      <c r="AFA11" s="9">
        <v>3.7147136516855001E-2</v>
      </c>
      <c r="AFB11" s="9">
        <v>4.6069404158799995E-2</v>
      </c>
      <c r="AFC11" s="9">
        <v>0.206538924214165</v>
      </c>
      <c r="AFD11" s="9">
        <v>0.21040279362056002</v>
      </c>
      <c r="AFE11" s="9">
        <v>0.21342219098644002</v>
      </c>
      <c r="AFF11" s="9"/>
      <c r="AFG11" s="10"/>
      <c r="AFH11" s="9"/>
      <c r="AFI11" s="6" t="s">
        <v>613</v>
      </c>
      <c r="AFJ11" s="7">
        <f t="shared" si="2"/>
        <v>6.5389851124064313E-2</v>
      </c>
      <c r="AFK11" s="7">
        <f t="shared" si="3"/>
        <v>3.6548647006254903E-2</v>
      </c>
      <c r="AFL11" s="7">
        <f t="shared" si="4"/>
        <v>4.5472351882572121E-2</v>
      </c>
      <c r="AFM11" s="7">
        <f t="shared" si="5"/>
        <v>4.1537988526272787E-2</v>
      </c>
      <c r="AFN11" s="7">
        <f t="shared" si="6"/>
        <v>4.7268536529954754E-2</v>
      </c>
      <c r="AFO11" s="8">
        <f t="shared" si="7"/>
        <v>5.5363947999820626E-2</v>
      </c>
      <c r="AFP11" s="7">
        <f t="shared" si="8"/>
        <v>6.3190336955428181E-2</v>
      </c>
      <c r="AFQ11" s="6" t="s">
        <v>613</v>
      </c>
      <c r="AFR11" s="7">
        <f t="shared" si="9"/>
        <v>0.2143378620226038</v>
      </c>
      <c r="AFS11" s="7">
        <f t="shared" si="10"/>
        <v>0.12515467157115703</v>
      </c>
      <c r="AFT11" s="7">
        <f t="shared" si="11"/>
        <v>0.16399695557470687</v>
      </c>
      <c r="AFU11" s="7">
        <f t="shared" si="12"/>
        <v>0.15270622097444236</v>
      </c>
      <c r="AFV11" s="7">
        <f t="shared" si="13"/>
        <v>0.16162044789429786</v>
      </c>
      <c r="AFW11" s="8">
        <f t="shared" si="14"/>
        <v>0.16740181621800107</v>
      </c>
      <c r="AFX11" s="7">
        <f t="shared" si="15"/>
        <v>0.15862788062040578</v>
      </c>
      <c r="AFY11" s="6" t="s">
        <v>613</v>
      </c>
      <c r="AFZ11" s="1">
        <f t="shared" si="16"/>
        <v>18017488479000</v>
      </c>
      <c r="AGA11" s="1">
        <f t="shared" si="17"/>
        <v>14022058576000</v>
      </c>
      <c r="AGB11" s="1">
        <f t="shared" si="18"/>
        <v>13125516601000</v>
      </c>
      <c r="AGC11" s="1">
        <f t="shared" si="19"/>
        <v>12929270745000</v>
      </c>
      <c r="AGD11" s="1">
        <f t="shared" si="20"/>
        <v>11214138263000</v>
      </c>
      <c r="AGE11" s="2">
        <f t="shared" si="21"/>
        <v>9510893965000</v>
      </c>
      <c r="AGF11" s="1">
        <f t="shared" si="22"/>
        <v>7746644222000</v>
      </c>
      <c r="AGG11" s="6" t="s">
        <v>613</v>
      </c>
      <c r="AGH11" s="7">
        <f t="shared" si="23"/>
        <v>0.11315032016677334</v>
      </c>
      <c r="AGI11" s="7">
        <f t="shared" si="24"/>
        <v>0.12128629029626727</v>
      </c>
      <c r="AGJ11" s="7">
        <f t="shared" si="25"/>
        <v>0.1286245390045353</v>
      </c>
      <c r="AGK11" s="7">
        <f t="shared" si="26"/>
        <v>0.11056939569100191</v>
      </c>
      <c r="AGL11" s="7">
        <f t="shared" si="27"/>
        <v>0.11375008012954084</v>
      </c>
      <c r="AGM11" s="8">
        <f t="shared" si="28"/>
        <v>0.13249650060629184</v>
      </c>
      <c r="AGN11" s="7">
        <f t="shared" si="29"/>
        <v>0.41910976184753462</v>
      </c>
      <c r="AGO11" s="6" t="s">
        <v>613</v>
      </c>
      <c r="AGP11" s="7">
        <f t="shared" si="30"/>
        <v>0.26729683606434851</v>
      </c>
      <c r="AGQ11" s="7">
        <f t="shared" si="31"/>
        <v>0.15644158447706677</v>
      </c>
      <c r="AGR11" s="7">
        <f t="shared" si="32"/>
        <v>0.18701299777869565</v>
      </c>
      <c r="AGS11" s="7">
        <f t="shared" si="33"/>
        <v>0.18575722345497275</v>
      </c>
      <c r="AGT11" s="7">
        <f t="shared" si="34"/>
        <v>0.18979885219837955</v>
      </c>
      <c r="AGU11" s="8">
        <f t="shared" si="35"/>
        <v>0.17940151381015215</v>
      </c>
      <c r="AGV11" s="7">
        <f t="shared" si="36"/>
        <v>0.17910329471700859</v>
      </c>
      <c r="AGW11" s="6" t="s">
        <v>613</v>
      </c>
      <c r="AGX11" s="7">
        <f t="shared" si="37"/>
        <v>0.31297048454555226</v>
      </c>
      <c r="AGY11" s="7">
        <f t="shared" si="38"/>
        <v>0.30850787405218677</v>
      </c>
      <c r="AGZ11" s="7">
        <f t="shared" si="39"/>
        <v>0.30955377471493095</v>
      </c>
      <c r="AHA11" s="7">
        <f t="shared" si="40"/>
        <v>0.29816179610386268</v>
      </c>
      <c r="AHB11" s="7">
        <f t="shared" si="41"/>
        <v>0.30945378553370761</v>
      </c>
      <c r="AHC11" s="8">
        <f t="shared" si="42"/>
        <v>0.28069439772856292</v>
      </c>
      <c r="AHD11" s="7">
        <f t="shared" si="43"/>
        <v>0.8539893789196441</v>
      </c>
      <c r="AHE11" s="6" t="s">
        <v>613</v>
      </c>
      <c r="AHF11" s="15">
        <f t="shared" si="44"/>
        <v>5.3543126660837501</v>
      </c>
      <c r="AHG11" s="15">
        <f t="shared" si="45"/>
        <v>6.0757355494583605</v>
      </c>
      <c r="AHH11" s="15">
        <f t="shared" si="46"/>
        <v>6.3468173104818355</v>
      </c>
      <c r="AHI11" s="15">
        <f t="shared" si="47"/>
        <v>4.2728559353442046</v>
      </c>
      <c r="AHJ11" s="15">
        <f t="shared" si="48"/>
        <v>3.4853492302857711</v>
      </c>
      <c r="AHK11" s="16">
        <f t="shared" si="49"/>
        <v>2.8243972335825354</v>
      </c>
      <c r="AHL11" s="15">
        <f t="shared" si="50"/>
        <v>3.4368067608950845</v>
      </c>
      <c r="AHM11" s="6" t="s">
        <v>613</v>
      </c>
      <c r="AHN11" s="12">
        <f t="shared" si="51"/>
        <v>68.169347358447823</v>
      </c>
      <c r="AHO11" s="12">
        <f t="shared" si="52"/>
        <v>60.075030756159066</v>
      </c>
      <c r="AHP11" s="12">
        <f t="shared" si="53"/>
        <v>57.509139170777559</v>
      </c>
      <c r="AHQ11" s="12">
        <f t="shared" si="54"/>
        <v>85.422959613684483</v>
      </c>
      <c r="AHR11" s="12">
        <f t="shared" si="55"/>
        <v>104.72408240423955</v>
      </c>
      <c r="AHS11" s="13">
        <f t="shared" si="56"/>
        <v>129.23111369041561</v>
      </c>
      <c r="AHT11" s="12">
        <f t="shared" si="57"/>
        <v>106.20323614148708</v>
      </c>
      <c r="AHU11" s="6" t="s">
        <v>613</v>
      </c>
      <c r="AHV11" s="15">
        <f t="shared" si="58"/>
        <v>0.24463383886939274</v>
      </c>
      <c r="AHW11" s="15">
        <f t="shared" si="59"/>
        <v>0.23362488387231006</v>
      </c>
      <c r="AHX11" s="15">
        <f t="shared" si="60"/>
        <v>0.24315075648582696</v>
      </c>
      <c r="AHY11" s="15">
        <f t="shared" si="61"/>
        <v>0.22361439169735181</v>
      </c>
      <c r="AHZ11" s="15">
        <f t="shared" si="62"/>
        <v>0.24904542879189404</v>
      </c>
      <c r="AIA11" s="16">
        <f t="shared" si="63"/>
        <v>0.30860357208807254</v>
      </c>
      <c r="AIB11" s="15">
        <f t="shared" si="64"/>
        <v>0.35281504483360737</v>
      </c>
      <c r="AIC11" s="6" t="s">
        <v>613</v>
      </c>
      <c r="AID11" s="4">
        <f t="shared" si="65"/>
        <v>2212750922000</v>
      </c>
      <c r="AIE11" s="4">
        <f t="shared" si="66"/>
        <v>519206171000</v>
      </c>
      <c r="AIF11" s="4">
        <f t="shared" si="67"/>
        <v>2740356748000</v>
      </c>
      <c r="AIG11" s="4">
        <f t="shared" si="68"/>
        <v>4959582060000</v>
      </c>
      <c r="AIH11" s="4">
        <f t="shared" si="69"/>
        <v>3538407989000</v>
      </c>
      <c r="AII11" s="14">
        <f t="shared" si="70"/>
        <v>2428216616000</v>
      </c>
      <c r="AIJ11" s="4">
        <f t="shared" si="71"/>
        <v>2124268699000</v>
      </c>
      <c r="AIK11" s="6" t="s">
        <v>613</v>
      </c>
      <c r="AIL11" s="15">
        <f t="shared" si="72"/>
        <v>3.1829323996548764</v>
      </c>
      <c r="AIM11" s="15">
        <f t="shared" si="73"/>
        <v>11.569492926924399</v>
      </c>
      <c r="AIN11" s="15">
        <f t="shared" si="74"/>
        <v>2.1791257584831798</v>
      </c>
      <c r="AIO11" s="15">
        <f t="shared" si="75"/>
        <v>1.0679460075311265</v>
      </c>
      <c r="AIP11" s="15">
        <f t="shared" si="76"/>
        <v>1.3851402631456131</v>
      </c>
      <c r="AIQ11" s="16">
        <f t="shared" si="77"/>
        <v>1.9312237133624819</v>
      </c>
      <c r="AIR11" s="15">
        <f t="shared" si="78"/>
        <v>1.8001955768590836</v>
      </c>
      <c r="AIS11" s="6" t="s">
        <v>613</v>
      </c>
      <c r="AIT11" s="15">
        <f t="shared" si="79"/>
        <v>1.3064657407020432</v>
      </c>
      <c r="AIU11" s="15">
        <f t="shared" si="80"/>
        <v>1.0678279483892181</v>
      </c>
      <c r="AIV11" s="15">
        <f t="shared" si="81"/>
        <v>1.3891800566133048</v>
      </c>
      <c r="AIW11" s="15">
        <f t="shared" si="82"/>
        <v>1.8322885869264551</v>
      </c>
      <c r="AIX11" s="15">
        <f t="shared" si="83"/>
        <v>1.6793344889746076</v>
      </c>
      <c r="AIY11" s="16">
        <f t="shared" si="84"/>
        <v>1.5648535680229554</v>
      </c>
      <c r="AIZ11" s="15">
        <f t="shared" si="85"/>
        <v>1.8291244375785318</v>
      </c>
      <c r="AJA11" s="6" t="s">
        <v>613</v>
      </c>
      <c r="AJB11" s="15">
        <f t="shared" si="86"/>
        <v>0.50032283235176334</v>
      </c>
      <c r="AJC11" s="15">
        <f t="shared" si="87"/>
        <v>0.28239265290469706</v>
      </c>
      <c r="AJD11" s="15">
        <f t="shared" si="88"/>
        <v>0.54466205584466576</v>
      </c>
      <c r="AJE11" s="15">
        <f t="shared" si="89"/>
        <v>0.93572347586318438</v>
      </c>
      <c r="AJF11" s="15">
        <f t="shared" si="90"/>
        <v>0.87995458315150821</v>
      </c>
      <c r="AJG11" s="16">
        <f t="shared" si="91"/>
        <v>0.90383146151069815</v>
      </c>
      <c r="AJH11" s="15">
        <f t="shared" si="92"/>
        <v>1.1503393654024807</v>
      </c>
      <c r="AJI11" s="6" t="s">
        <v>613</v>
      </c>
      <c r="AJJ11" s="15">
        <f t="shared" si="154"/>
        <v>2.3724935968401875</v>
      </c>
      <c r="AJK11" s="15">
        <f t="shared" si="93"/>
        <v>2.2036694870554308</v>
      </c>
      <c r="AJL11" s="15">
        <f t="shared" si="93"/>
        <v>2.3512404923618733</v>
      </c>
      <c r="AJM11" s="15">
        <f t="shared" si="93"/>
        <v>2.2095471231004993</v>
      </c>
      <c r="AJN11" s="15">
        <f t="shared" si="93"/>
        <v>2.3199063054089408</v>
      </c>
      <c r="AJO11" s="16">
        <f t="shared" si="93"/>
        <v>3.0272060086418291</v>
      </c>
      <c r="AJP11" s="15">
        <f t="shared" si="93"/>
        <v>10.663484049858477</v>
      </c>
      <c r="AJQ11" s="6" t="s">
        <v>613</v>
      </c>
      <c r="AJZ11" s="1">
        <v>1.5213099999999999</v>
      </c>
      <c r="AKA11" s="1">
        <v>0.88202999999999998</v>
      </c>
      <c r="AKB11" s="1">
        <v>1.3630500000000001</v>
      </c>
      <c r="AKC11" s="1">
        <v>2.5705300000000002</v>
      </c>
      <c r="AKD11" s="1">
        <v>2.55104</v>
      </c>
      <c r="AKE11" s="1">
        <v>2.4803299999999999</v>
      </c>
      <c r="AKF11" s="1">
        <v>2.3455900000000001</v>
      </c>
      <c r="AKG11" s="1">
        <v>2.71882</v>
      </c>
      <c r="AKH11" s="2"/>
      <c r="AKI11" s="1">
        <v>6.7391199999999998</v>
      </c>
      <c r="AKJ11" s="6" t="s">
        <v>613</v>
      </c>
      <c r="AKK11" s="15">
        <f t="shared" si="94"/>
        <v>3.2778460011468766</v>
      </c>
      <c r="AKL11" s="15">
        <f t="shared" si="95"/>
        <v>3.4243311811169961</v>
      </c>
      <c r="AKM11" s="15">
        <f t="shared" si="96"/>
        <v>3.6065201993117242</v>
      </c>
      <c r="AKN11" s="15">
        <f t="shared" si="97"/>
        <v>3.676302738584841</v>
      </c>
      <c r="AKO11" s="15">
        <f t="shared" si="98"/>
        <v>3.419197203024821</v>
      </c>
      <c r="AKP11" s="16">
        <f t="shared" si="99"/>
        <v>3.0236611055725908</v>
      </c>
      <c r="AKQ11" s="15">
        <f t="shared" si="100"/>
        <v>2.5103186383116656</v>
      </c>
      <c r="AKR11" s="6" t="s">
        <v>613</v>
      </c>
      <c r="AKS11" s="15">
        <f t="shared" si="101"/>
        <v>1.0513481964741369</v>
      </c>
      <c r="AKT11" s="15">
        <f t="shared" si="102"/>
        <v>0.86746497599284511</v>
      </c>
      <c r="AKU11" s="15">
        <f t="shared" si="103"/>
        <v>0.92748497337706504</v>
      </c>
      <c r="AKV11" s="15">
        <f t="shared" si="104"/>
        <v>1.0067379869849156</v>
      </c>
      <c r="AKW11" s="15">
        <f t="shared" si="105"/>
        <v>0.94834997472126126</v>
      </c>
      <c r="AKX11" s="16">
        <f t="shared" si="106"/>
        <v>0.89249782898520158</v>
      </c>
      <c r="AKY11" s="15">
        <f t="shared" si="107"/>
        <v>0.7941568903332239</v>
      </c>
      <c r="AKZ11" s="6" t="s">
        <v>613</v>
      </c>
      <c r="ALA11" s="7">
        <f t="shared" si="108"/>
        <v>0.51251571931142514</v>
      </c>
      <c r="ALB11" s="7">
        <f t="shared" si="109"/>
        <v>0.46451472297714924</v>
      </c>
      <c r="ALC11" s="7">
        <f t="shared" si="110"/>
        <v>0.48118921090837757</v>
      </c>
      <c r="ALD11" s="7">
        <f t="shared" si="111"/>
        <v>0.50167884074269187</v>
      </c>
      <c r="ALE11" s="7">
        <f t="shared" si="112"/>
        <v>0.48674518799269417</v>
      </c>
      <c r="ALF11" s="8">
        <f t="shared" si="113"/>
        <v>0.47159780862933848</v>
      </c>
      <c r="ALG11" s="7">
        <f t="shared" si="114"/>
        <v>0.44263514222868616</v>
      </c>
      <c r="ALH11" s="6" t="s">
        <v>613</v>
      </c>
      <c r="ALI11" s="7">
        <f t="shared" si="155"/>
        <v>8.5886700784703299E-2</v>
      </c>
      <c r="ALJ11" s="7">
        <f t="shared" si="115"/>
        <v>0.10235167650784176</v>
      </c>
      <c r="ALK11" s="7">
        <f t="shared" si="115"/>
        <v>0.10777014915653405</v>
      </c>
      <c r="ALL11" s="7">
        <f t="shared" si="115"/>
        <v>9.3963038100277424E-2</v>
      </c>
      <c r="ALM11" s="7">
        <f t="shared" si="115"/>
        <v>8.5954692014775999E-2</v>
      </c>
      <c r="ALN11" s="20" t="e">
        <f t="shared" si="115"/>
        <v>#DIV/0!</v>
      </c>
      <c r="ALO11" s="7">
        <f t="shared" si="115"/>
        <v>0.14050076722836399</v>
      </c>
      <c r="ALP11" s="6" t="s">
        <v>613</v>
      </c>
      <c r="ALQ11" s="17">
        <f t="shared" si="116"/>
        <v>0.51251571931142514</v>
      </c>
      <c r="ALR11" s="17">
        <f t="shared" si="117"/>
        <v>0.46451472297714924</v>
      </c>
      <c r="ALS11" s="17">
        <f t="shared" si="118"/>
        <v>0.48118921090837757</v>
      </c>
      <c r="ALT11" s="17">
        <f t="shared" si="119"/>
        <v>0.50167884074269187</v>
      </c>
      <c r="ALU11" s="17">
        <f t="shared" si="120"/>
        <v>0.48674518799269417</v>
      </c>
      <c r="ALV11" s="21">
        <f t="shared" si="121"/>
        <v>0.47159780862933848</v>
      </c>
      <c r="ALW11" s="17">
        <f t="shared" si="122"/>
        <v>0.44263514222868616</v>
      </c>
      <c r="ALX11" s="6" t="s">
        <v>613</v>
      </c>
      <c r="ALY11" s="17">
        <f t="shared" si="123"/>
        <v>0.48748428068857486</v>
      </c>
      <c r="ALZ11" s="17">
        <f t="shared" si="124"/>
        <v>0.53548527702285076</v>
      </c>
      <c r="AMA11" s="17">
        <f t="shared" si="125"/>
        <v>0.51881078909162248</v>
      </c>
      <c r="AMB11" s="17">
        <f t="shared" si="126"/>
        <v>0.49832115925730813</v>
      </c>
      <c r="AMC11" s="17">
        <f t="shared" si="127"/>
        <v>0.51325481200730583</v>
      </c>
      <c r="AMD11" s="21">
        <f t="shared" si="128"/>
        <v>0.52840219137066158</v>
      </c>
      <c r="AME11" s="17">
        <f t="shared" si="129"/>
        <v>0.55736485777131384</v>
      </c>
      <c r="AMF11" s="6" t="s">
        <v>613</v>
      </c>
      <c r="AMO11" s="18">
        <v>4.5713591950970072</v>
      </c>
      <c r="AMP11" s="18">
        <v>6.1982279139587186</v>
      </c>
      <c r="AMQ11" s="18">
        <v>6.218300505319057</v>
      </c>
      <c r="AMR11" s="18">
        <v>6.0281565269948612</v>
      </c>
      <c r="AMS11" s="18">
        <v>6.8453170762465918</v>
      </c>
      <c r="AMT11" s="18">
        <v>7.4264531209904705</v>
      </c>
      <c r="AMU11" s="18">
        <v>7.1765482946952046</v>
      </c>
      <c r="AMV11" s="19">
        <v>5.8431999502304244</v>
      </c>
      <c r="AMW11" s="18">
        <v>4.5730186003318511</v>
      </c>
      <c r="AMX11" s="18">
        <v>4.5730186003318511</v>
      </c>
      <c r="AMY11" s="18">
        <v>5.7790687746391765</v>
      </c>
      <c r="AMZ11" s="18">
        <v>6.1667526536031421</v>
      </c>
      <c r="ANA11" s="18">
        <v>8.2581800191838628</v>
      </c>
      <c r="ANB11" s="18">
        <v>10.561990087171512</v>
      </c>
      <c r="ANC11" s="18">
        <v>8.0313813664126421</v>
      </c>
      <c r="AND11" s="18">
        <v>11.291457076820459</v>
      </c>
      <c r="ANE11" s="18">
        <v>10.072101709964384</v>
      </c>
      <c r="ANF11" s="18">
        <v>8.1036149396627639</v>
      </c>
      <c r="ANH11" s="6" t="s">
        <v>613</v>
      </c>
      <c r="ANI11" s="7">
        <f t="shared" si="130"/>
        <v>6.218300505319057E-2</v>
      </c>
      <c r="ANJ11" s="7">
        <f t="shared" si="131"/>
        <v>6.0281565269948614E-2</v>
      </c>
      <c r="ANK11" s="7">
        <f t="shared" si="132"/>
        <v>6.8453170762465917E-2</v>
      </c>
      <c r="ANL11" s="7">
        <f t="shared" si="133"/>
        <v>7.4264531209904699E-2</v>
      </c>
      <c r="ANM11" s="7">
        <f t="shared" si="134"/>
        <v>7.176548294695205E-2</v>
      </c>
      <c r="ANN11" s="20">
        <f t="shared" si="135"/>
        <v>5.8431999502304245E-2</v>
      </c>
      <c r="ANO11" s="7">
        <f t="shared" si="136"/>
        <v>4.5730186003318511E-2</v>
      </c>
      <c r="ANP11" s="6" t="s">
        <v>613</v>
      </c>
      <c r="ANY11" s="7">
        <v>-1.5137246404285265E-2</v>
      </c>
      <c r="ANZ11" s="7">
        <v>2.5564672332883953E-2</v>
      </c>
      <c r="AOA11" s="7">
        <v>-1.0702546631930043E-2</v>
      </c>
      <c r="AOB11" s="7">
        <v>0.20954451611318192</v>
      </c>
      <c r="AOC11" s="7">
        <v>0.18215498634196114</v>
      </c>
      <c r="AOD11" s="7">
        <v>-0.11152965043334617</v>
      </c>
      <c r="AOE11" s="7">
        <v>0.2194132077705182</v>
      </c>
      <c r="AOF11" s="20">
        <v>5.1688907023796915E-3</v>
      </c>
      <c r="AOG11" s="7">
        <v>0.14404568362117454</v>
      </c>
      <c r="AOH11" s="7">
        <v>0.14404568362117454</v>
      </c>
      <c r="AOI11" s="7">
        <v>5.3476746432414846E-2</v>
      </c>
      <c r="AOJ11" s="7">
        <v>0.46856062067014981</v>
      </c>
      <c r="AOK11" s="7">
        <v>0.81701072071858527</v>
      </c>
      <c r="AOL11" s="7">
        <v>-0.46667980509208173</v>
      </c>
      <c r="AOM11" s="7">
        <v>0.53919448848064833</v>
      </c>
      <c r="AON11" s="7">
        <v>0.57657229599624027</v>
      </c>
      <c r="AOO11" s="7">
        <v>0.18054832872882143</v>
      </c>
      <c r="AOP11" s="7">
        <v>0.45513802777357104</v>
      </c>
      <c r="AOR11" s="6" t="s">
        <v>613</v>
      </c>
      <c r="APA11" s="1">
        <v>1.5213099999999999</v>
      </c>
      <c r="APB11" s="1">
        <v>0.88202999999999998</v>
      </c>
      <c r="APC11" s="1">
        <v>1.3630500000000001</v>
      </c>
      <c r="APD11" s="1">
        <v>2.5705300000000002</v>
      </c>
      <c r="APE11" s="1">
        <v>2.55104</v>
      </c>
      <c r="APF11" s="1">
        <v>2.4803299999999999</v>
      </c>
      <c r="APG11" s="1">
        <v>2.3455900000000001</v>
      </c>
      <c r="APH11" s="1">
        <v>2.71882</v>
      </c>
      <c r="API11" s="2"/>
      <c r="APJ11" s="1">
        <v>6.7391199999999998</v>
      </c>
      <c r="APK11" s="1">
        <v>18.252659999999999</v>
      </c>
      <c r="APL11" s="1">
        <v>3.6284999999999998</v>
      </c>
      <c r="APM11" s="1">
        <v>-80.053110000000004</v>
      </c>
      <c r="APN11" s="1">
        <v>-1187.5282500000001</v>
      </c>
      <c r="APO11" s="1"/>
      <c r="APP11" s="1"/>
      <c r="APQ11" s="1"/>
      <c r="APR11" s="1"/>
      <c r="APS11" s="1"/>
      <c r="APT11" s="1"/>
      <c r="APW11" s="25">
        <v>0.38726843441965147</v>
      </c>
      <c r="APX11" s="25">
        <v>0.32890608160585344</v>
      </c>
      <c r="APY11" s="25">
        <v>1.9411239697817429E-2</v>
      </c>
      <c r="APZ11" s="25">
        <v>0.12184305205719043</v>
      </c>
      <c r="AQA11" s="25">
        <v>0.38076240075401047</v>
      </c>
      <c r="AQB11" s="38" t="s">
        <v>613</v>
      </c>
      <c r="AQC11" s="25">
        <v>0.85364974996138732</v>
      </c>
      <c r="AQD11" s="6" t="s">
        <v>613</v>
      </c>
      <c r="AQE11" s="4">
        <f t="shared" si="137"/>
        <v>156103190000</v>
      </c>
      <c r="AQF11" s="4">
        <f t="shared" si="138"/>
        <v>760946359000</v>
      </c>
      <c r="AQG11" s="4">
        <f t="shared" si="139"/>
        <v>571500075000</v>
      </c>
      <c r="AQH11" s="4">
        <f t="shared" si="140"/>
        <v>445706285000</v>
      </c>
      <c r="AQI11" s="4">
        <f t="shared" si="141"/>
        <v>345368629000</v>
      </c>
      <c r="AQJ11" s="5">
        <f t="shared" si="142"/>
        <v>418869415000</v>
      </c>
      <c r="AQK11" s="4">
        <f t="shared" si="143"/>
        <v>2561785464000</v>
      </c>
      <c r="AQL11" s="6" t="s">
        <v>613</v>
      </c>
      <c r="AQM11" s="7">
        <f t="shared" si="144"/>
        <v>7.6570544931621812E-2</v>
      </c>
      <c r="AQN11" s="7">
        <f t="shared" si="145"/>
        <v>0.44743561854123676</v>
      </c>
      <c r="AQO11" s="7">
        <f t="shared" si="146"/>
        <v>0.33851354812367973</v>
      </c>
      <c r="AQP11" s="7">
        <f t="shared" si="147"/>
        <v>0.31177392635438361</v>
      </c>
      <c r="AQQ11" s="7">
        <f t="shared" si="148"/>
        <v>0.27074800733277288</v>
      </c>
      <c r="AQR11" s="20">
        <f t="shared" si="149"/>
        <v>0.33239379059630775</v>
      </c>
      <c r="AQS11" s="7">
        <f t="shared" si="150"/>
        <v>0.78904426914131176</v>
      </c>
      <c r="AQT11" s="6" t="s">
        <v>613</v>
      </c>
      <c r="AQU11" s="9">
        <f t="shared" si="156"/>
        <v>3.3956731560281318E-2</v>
      </c>
      <c r="AQV11" s="9">
        <f t="shared" si="151"/>
        <v>0.1093750575607236</v>
      </c>
      <c r="AQW11" s="9">
        <f t="shared" si="151"/>
        <v>7.0660263958756533E-2</v>
      </c>
      <c r="AQX11" s="9">
        <f t="shared" si="151"/>
        <v>5.1626801064022988E-2</v>
      </c>
      <c r="AQY11" s="9">
        <f t="shared" si="151"/>
        <v>0.12798418511664061</v>
      </c>
      <c r="AQZ11" s="10" t="e">
        <f t="shared" si="151"/>
        <v>#VALUE!</v>
      </c>
      <c r="ARA11" s="9">
        <f t="shared" si="151"/>
        <v>0.12965718596213066</v>
      </c>
      <c r="ARB11" s="6" t="s">
        <v>613</v>
      </c>
      <c r="ARC11" s="17">
        <f t="shared" si="157"/>
        <v>5.7201153080560133E-2</v>
      </c>
      <c r="ARD11" s="17">
        <f t="shared" si="152"/>
        <v>8.4839776954654833E-2</v>
      </c>
      <c r="ARE11" s="17">
        <f t="shared" si="152"/>
        <v>7.0962561276270403E-2</v>
      </c>
      <c r="ARF11" s="17">
        <f t="shared" si="152"/>
        <v>5.8169200703589163E-2</v>
      </c>
      <c r="ARG11" s="17">
        <f t="shared" si="152"/>
        <v>9.6198967604901556E-2</v>
      </c>
      <c r="ARH11" s="21" t="e">
        <f t="shared" si="152"/>
        <v>#VALUE!</v>
      </c>
      <c r="ARI11" s="17">
        <f t="shared" si="152"/>
        <v>8.5385817654378804E-2</v>
      </c>
      <c r="ARJ11" s="6" t="s">
        <v>613</v>
      </c>
    </row>
    <row r="12" spans="1:1154" collapsed="1" x14ac:dyDescent="0.15">
      <c r="A12" s="26" t="s">
        <v>310</v>
      </c>
      <c r="B12" s="34">
        <v>40176</v>
      </c>
      <c r="C12" s="34">
        <v>40176</v>
      </c>
      <c r="D12" s="35">
        <v>0</v>
      </c>
      <c r="E12" s="26" t="s">
        <v>311</v>
      </c>
      <c r="F12" s="26" t="s">
        <v>28</v>
      </c>
      <c r="G12" s="26" t="s">
        <v>46</v>
      </c>
      <c r="H12" s="26" t="s">
        <v>23</v>
      </c>
      <c r="I12" s="56" t="s">
        <v>312</v>
      </c>
      <c r="J12" s="26" t="s">
        <v>531</v>
      </c>
      <c r="K12" s="26" t="s">
        <v>427</v>
      </c>
      <c r="L12" s="26" t="s">
        <v>33</v>
      </c>
      <c r="M12" s="26" t="s">
        <v>35</v>
      </c>
      <c r="N12" s="26" t="s">
        <v>23</v>
      </c>
      <c r="O12" s="26"/>
      <c r="P12" s="26"/>
      <c r="Q12" s="26" t="s">
        <v>25</v>
      </c>
      <c r="R12" s="26" t="s">
        <v>36</v>
      </c>
      <c r="S12" s="35"/>
      <c r="T12" s="26" t="s">
        <v>27</v>
      </c>
      <c r="U12" s="26" t="s">
        <v>23</v>
      </c>
      <c r="V12" s="36">
        <v>2009</v>
      </c>
      <c r="W12" s="3">
        <f t="shared" si="0"/>
        <v>0</v>
      </c>
      <c r="AB12" s="35">
        <v>1809693880</v>
      </c>
      <c r="AC12" s="35">
        <v>8039377360</v>
      </c>
      <c r="AD12" s="35">
        <v>16048242220</v>
      </c>
      <c r="AE12" s="35">
        <v>15731523400</v>
      </c>
      <c r="AF12" s="35">
        <v>34333543480</v>
      </c>
      <c r="AG12" s="35">
        <v>18952287230</v>
      </c>
      <c r="AH12" s="35">
        <v>56457994830</v>
      </c>
      <c r="AI12" s="4">
        <v>38835162070</v>
      </c>
      <c r="AJ12" s="4">
        <v>30074567640</v>
      </c>
      <c r="AK12" s="4">
        <v>14713472140</v>
      </c>
      <c r="AL12" s="4">
        <v>66789080750</v>
      </c>
      <c r="AM12" s="4">
        <v>17212254440</v>
      </c>
      <c r="AN12" s="5">
        <v>30482386560</v>
      </c>
      <c r="AO12" s="4">
        <v>15099000</v>
      </c>
      <c r="AP12" s="4">
        <v>756054000</v>
      </c>
      <c r="AQ12" s="4">
        <v>13873166000</v>
      </c>
      <c r="AR12" s="4">
        <v>10119351000</v>
      </c>
      <c r="AS12" s="4">
        <v>3719685000</v>
      </c>
      <c r="AT12" s="4"/>
      <c r="AU12" s="4"/>
      <c r="AV12" s="4"/>
      <c r="AW12" s="4"/>
      <c r="AX12" s="4"/>
      <c r="AY12" s="4"/>
      <c r="AZ12" s="4"/>
      <c r="BA12" s="4"/>
      <c r="BB12" s="6" t="s">
        <v>613</v>
      </c>
      <c r="BC12" s="4"/>
      <c r="BD12" s="4"/>
      <c r="BE12" s="4"/>
      <c r="BF12" s="4"/>
      <c r="BG12" s="4">
        <v>6570824370</v>
      </c>
      <c r="BH12" s="4">
        <v>123378815540</v>
      </c>
      <c r="BI12" s="4">
        <v>137234888190</v>
      </c>
      <c r="BJ12" s="4">
        <v>147043879520</v>
      </c>
      <c r="BK12" s="4">
        <v>230998784680</v>
      </c>
      <c r="BL12" s="4">
        <v>193929255610</v>
      </c>
      <c r="BM12" s="4">
        <v>243182009860</v>
      </c>
      <c r="BN12" s="4">
        <v>249690570250</v>
      </c>
      <c r="BO12" s="4">
        <v>211244590730</v>
      </c>
      <c r="BP12" s="4">
        <v>117842969520</v>
      </c>
      <c r="BQ12" s="4">
        <v>85498250580</v>
      </c>
      <c r="BR12" s="4">
        <v>101760953540</v>
      </c>
      <c r="BS12" s="5">
        <v>121939895850</v>
      </c>
      <c r="BT12" s="4">
        <v>1</v>
      </c>
      <c r="BU12" s="4">
        <v>195546000</v>
      </c>
      <c r="BV12" s="4">
        <v>17064435000</v>
      </c>
      <c r="BW12" s="4">
        <v>21421708000</v>
      </c>
      <c r="BX12" s="4">
        <v>11926486000</v>
      </c>
      <c r="BY12" s="4"/>
      <c r="BZ12" s="4"/>
      <c r="CA12" s="4"/>
      <c r="CB12" s="4"/>
      <c r="CC12" s="4"/>
      <c r="CD12" s="4"/>
      <c r="CE12" s="4"/>
      <c r="CF12" s="4"/>
      <c r="CG12" s="6" t="s">
        <v>613</v>
      </c>
      <c r="CH12" s="4"/>
      <c r="CI12" s="4"/>
      <c r="CJ12" s="4"/>
      <c r="CK12" s="4"/>
      <c r="CL12" s="4">
        <v>18474673310</v>
      </c>
      <c r="CM12" s="4">
        <v>587912084570</v>
      </c>
      <c r="CN12" s="4">
        <v>642264287350</v>
      </c>
      <c r="CO12" s="4">
        <v>601519834450</v>
      </c>
      <c r="CP12" s="4">
        <v>834749278250</v>
      </c>
      <c r="CQ12" s="4">
        <v>757255533490</v>
      </c>
      <c r="CR12" s="4">
        <v>489123168780</v>
      </c>
      <c r="CS12" s="4">
        <v>464916989930</v>
      </c>
      <c r="CT12" s="4">
        <v>290574534110</v>
      </c>
      <c r="CU12" s="4">
        <v>224823584190</v>
      </c>
      <c r="CV12" s="4">
        <v>228584216290</v>
      </c>
      <c r="CW12" s="4">
        <v>394009323130</v>
      </c>
      <c r="CX12" s="5">
        <v>198679996540</v>
      </c>
      <c r="CY12" s="4">
        <v>14795531000</v>
      </c>
      <c r="CZ12" s="4">
        <v>47324468000</v>
      </c>
      <c r="DA12" s="4">
        <v>288570402000</v>
      </c>
      <c r="DB12" s="4">
        <v>270163399000</v>
      </c>
      <c r="DC12" s="4">
        <v>226030080000</v>
      </c>
      <c r="DD12" s="4"/>
      <c r="DE12" s="4"/>
      <c r="DF12" s="4"/>
      <c r="DG12" s="4"/>
      <c r="DH12" s="4"/>
      <c r="DI12" s="4"/>
      <c r="DJ12" s="4"/>
      <c r="DK12" s="4"/>
      <c r="DL12" s="6" t="s">
        <v>613</v>
      </c>
      <c r="DM12" s="4"/>
      <c r="DN12" s="4"/>
      <c r="DO12" s="4"/>
      <c r="DP12" s="4"/>
      <c r="DQ12" s="4">
        <v>852964580558</v>
      </c>
      <c r="DR12" s="4">
        <v>1785484025750</v>
      </c>
      <c r="DS12" s="4">
        <v>2722592932406</v>
      </c>
      <c r="DT12" s="4">
        <v>2506049820550</v>
      </c>
      <c r="DU12" s="4">
        <v>2616795546996</v>
      </c>
      <c r="DV12" s="4">
        <v>2449292815367</v>
      </c>
      <c r="DW12" s="4">
        <v>1773521719078</v>
      </c>
      <c r="DX12" s="4">
        <v>1577432306840</v>
      </c>
      <c r="DY12" s="4">
        <v>1432238854121</v>
      </c>
      <c r="DZ12" s="4">
        <v>1382807630058</v>
      </c>
      <c r="EA12" s="4">
        <v>1367942512681</v>
      </c>
      <c r="EB12" s="4">
        <v>1406978812433</v>
      </c>
      <c r="EC12" s="5">
        <v>1338684924591</v>
      </c>
      <c r="ED12" s="4">
        <v>70004623000</v>
      </c>
      <c r="EE12" s="4">
        <v>119944852000</v>
      </c>
      <c r="EF12" s="4">
        <v>365549769000</v>
      </c>
      <c r="EG12" s="4">
        <v>348116130000</v>
      </c>
      <c r="EH12" s="4">
        <v>306242736000</v>
      </c>
      <c r="EI12" s="4"/>
      <c r="EJ12" s="4"/>
      <c r="EK12" s="4"/>
      <c r="EL12" s="4"/>
      <c r="EM12" s="4"/>
      <c r="EN12" s="4"/>
      <c r="EO12" s="4"/>
      <c r="EP12" s="4"/>
      <c r="EQ12" s="6" t="s">
        <v>613</v>
      </c>
      <c r="ER12" s="4"/>
      <c r="ES12" s="4"/>
      <c r="ET12" s="4"/>
      <c r="EU12" s="4"/>
      <c r="EV12" s="4">
        <v>918778304440</v>
      </c>
      <c r="EW12" s="4">
        <v>836492435170</v>
      </c>
      <c r="EX12" s="4">
        <v>179949280490</v>
      </c>
      <c r="EY12" s="4">
        <v>89248974940</v>
      </c>
      <c r="EZ12" s="4">
        <v>264253507600</v>
      </c>
      <c r="FA12" s="4">
        <v>156965137090</v>
      </c>
      <c r="FB12" s="4">
        <v>235665515570</v>
      </c>
      <c r="FC12" s="4">
        <v>129075809310</v>
      </c>
      <c r="FD12" s="4">
        <v>203524793530</v>
      </c>
      <c r="FE12" s="4">
        <v>113372758420</v>
      </c>
      <c r="FF12" s="4">
        <v>125552570600</v>
      </c>
      <c r="FG12" s="4">
        <v>195220606870</v>
      </c>
      <c r="FH12" s="5">
        <v>294654895470</v>
      </c>
      <c r="FI12" s="4">
        <v>36336150000</v>
      </c>
      <c r="FJ12" s="4">
        <v>57891046000</v>
      </c>
      <c r="FK12" s="4">
        <v>235822752000</v>
      </c>
      <c r="FL12" s="4">
        <v>220078576000</v>
      </c>
      <c r="FM12" s="4">
        <v>172684777000</v>
      </c>
      <c r="FN12" s="4"/>
      <c r="FO12" s="4"/>
      <c r="FP12" s="4"/>
      <c r="FQ12" s="4"/>
      <c r="FR12" s="4"/>
      <c r="FS12" s="4"/>
      <c r="FT12" s="4"/>
      <c r="FU12" s="4"/>
      <c r="FV12" s="6" t="s">
        <v>613</v>
      </c>
      <c r="FW12" s="4"/>
      <c r="FX12" s="4"/>
      <c r="FY12" s="4"/>
      <c r="FZ12" s="4"/>
      <c r="GA12" s="4">
        <v>851175353660</v>
      </c>
      <c r="GB12" s="4">
        <v>815999433230</v>
      </c>
      <c r="GC12" s="4">
        <v>840745801420</v>
      </c>
      <c r="GD12" s="4">
        <v>694816966120</v>
      </c>
      <c r="GE12" s="4">
        <v>657090614650</v>
      </c>
      <c r="GF12" s="4">
        <v>689330774640</v>
      </c>
      <c r="GG12" s="4">
        <v>677714702810</v>
      </c>
      <c r="GH12" s="4">
        <v>527805572600</v>
      </c>
      <c r="GI12" s="4">
        <v>429821042350</v>
      </c>
      <c r="GJ12" s="4">
        <v>414328520070</v>
      </c>
      <c r="GK12" s="4">
        <v>447114848980</v>
      </c>
      <c r="GL12" s="4">
        <v>477519525200</v>
      </c>
      <c r="GM12" s="5">
        <v>527457252390</v>
      </c>
      <c r="GN12" s="4">
        <v>31345382000</v>
      </c>
      <c r="GO12" s="4">
        <v>40683449000</v>
      </c>
      <c r="GP12" s="4">
        <v>171052990000</v>
      </c>
      <c r="GQ12" s="4">
        <v>156128639000</v>
      </c>
      <c r="GR12" s="4">
        <v>101373974000</v>
      </c>
      <c r="GS12" s="4"/>
      <c r="GT12" s="4"/>
      <c r="GU12" s="4"/>
      <c r="GV12" s="4"/>
      <c r="GW12" s="4"/>
      <c r="GX12" s="4"/>
      <c r="GY12" s="4"/>
      <c r="GZ12" s="4"/>
      <c r="HA12" s="6" t="s">
        <v>613</v>
      </c>
      <c r="HB12" s="4"/>
      <c r="HC12" s="4"/>
      <c r="HD12" s="4"/>
      <c r="HE12" s="4"/>
      <c r="HF12" s="4">
        <v>-160738633450</v>
      </c>
      <c r="HG12" s="4">
        <v>1334517817540</v>
      </c>
      <c r="HH12" s="4">
        <v>1685226875160</v>
      </c>
      <c r="HI12" s="4">
        <v>1673241882110</v>
      </c>
      <c r="HJ12" s="4">
        <v>1662719294120</v>
      </c>
      <c r="HK12" s="4">
        <v>1622475634890</v>
      </c>
      <c r="HL12" s="4">
        <v>906990271460</v>
      </c>
      <c r="HM12" s="4">
        <v>873895129440</v>
      </c>
      <c r="HN12" s="4">
        <v>834483879750</v>
      </c>
      <c r="HO12" s="4">
        <v>802062571420</v>
      </c>
      <c r="HP12" s="4">
        <v>794290230940</v>
      </c>
      <c r="HQ12" s="4">
        <v>763684746050</v>
      </c>
      <c r="HR12" s="5">
        <v>578311694740</v>
      </c>
      <c r="HS12" s="4">
        <v>33668474000</v>
      </c>
      <c r="HT12" s="4">
        <v>62043928000</v>
      </c>
      <c r="HU12" s="4">
        <v>114786180000</v>
      </c>
      <c r="HV12" s="4">
        <v>113093511000</v>
      </c>
      <c r="HW12" s="4">
        <v>110629540000</v>
      </c>
      <c r="HX12" s="4"/>
      <c r="HY12" s="4"/>
      <c r="HZ12" s="4"/>
      <c r="IA12" s="4"/>
      <c r="IB12" s="4"/>
      <c r="IC12" s="4"/>
      <c r="ID12" s="4"/>
      <c r="IE12" s="4"/>
      <c r="IF12" s="6" t="s">
        <v>613</v>
      </c>
      <c r="IG12" s="4"/>
      <c r="IH12" s="4"/>
      <c r="II12" s="4"/>
      <c r="IJ12" s="4"/>
      <c r="IK12" s="4">
        <v>32804745740</v>
      </c>
      <c r="IL12" s="4">
        <v>172419774160</v>
      </c>
      <c r="IM12" s="4">
        <v>305320473040</v>
      </c>
      <c r="IN12" s="4">
        <v>249768643360</v>
      </c>
      <c r="IO12" s="4">
        <v>210140743550</v>
      </c>
      <c r="IP12" s="4">
        <v>225794233030</v>
      </c>
      <c r="IQ12" s="4">
        <v>357566721200</v>
      </c>
      <c r="IR12" s="4">
        <v>404543663560</v>
      </c>
      <c r="IS12" s="4">
        <v>449486392990</v>
      </c>
      <c r="IT12" s="4">
        <v>309744775920</v>
      </c>
      <c r="IU12" s="4">
        <v>335114392280</v>
      </c>
      <c r="IV12" s="4">
        <v>483122116620</v>
      </c>
      <c r="IW12" s="5">
        <v>517776710510</v>
      </c>
      <c r="IX12" s="4">
        <v>3532458000</v>
      </c>
      <c r="IY12" s="4">
        <v>15130660000</v>
      </c>
      <c r="IZ12" s="4">
        <v>252178527000</v>
      </c>
      <c r="JA12" s="4">
        <v>234521920000</v>
      </c>
      <c r="JB12" s="4">
        <v>155125397000</v>
      </c>
      <c r="JC12" s="4"/>
      <c r="JD12" s="4"/>
      <c r="JE12" s="4"/>
      <c r="JF12" s="4"/>
      <c r="JG12" s="4"/>
      <c r="JH12" s="4"/>
      <c r="JI12" s="4"/>
      <c r="JJ12" s="4"/>
      <c r="JK12" s="6" t="s">
        <v>613</v>
      </c>
      <c r="JL12" s="4"/>
      <c r="JM12" s="4"/>
      <c r="JN12" s="4"/>
      <c r="JO12" s="4"/>
      <c r="JP12" s="4">
        <v>-329579643430</v>
      </c>
      <c r="JQ12" s="4">
        <v>-297429288220</v>
      </c>
      <c r="JR12" s="4">
        <v>107669796540</v>
      </c>
      <c r="JS12" s="4">
        <v>98206281800</v>
      </c>
      <c r="JT12" s="4">
        <v>48874680150</v>
      </c>
      <c r="JU12" s="4">
        <v>63997498640</v>
      </c>
      <c r="JV12" s="4">
        <v>90939383490</v>
      </c>
      <c r="JW12" s="4">
        <v>177804584710</v>
      </c>
      <c r="JX12" s="4">
        <v>75151184650</v>
      </c>
      <c r="JY12" s="4">
        <v>30120270730</v>
      </c>
      <c r="JZ12" s="4">
        <v>58041544890</v>
      </c>
      <c r="KA12" s="4">
        <v>-93259075800</v>
      </c>
      <c r="KB12" s="5">
        <v>49487773220</v>
      </c>
      <c r="KC12" s="4">
        <v>-8634209000</v>
      </c>
      <c r="KD12" s="4">
        <v>-31615589000</v>
      </c>
      <c r="KE12" s="4">
        <v>16984861000</v>
      </c>
      <c r="KF12" s="4">
        <v>17979903000</v>
      </c>
      <c r="KG12" s="4">
        <v>9055856000</v>
      </c>
      <c r="KH12" s="4"/>
      <c r="KI12" s="4"/>
      <c r="KJ12" s="4"/>
      <c r="KK12" s="4"/>
      <c r="KL12" s="4"/>
      <c r="KM12" s="4"/>
      <c r="KN12" s="4"/>
      <c r="KO12" s="4"/>
      <c r="KP12" s="6" t="s">
        <v>613</v>
      </c>
      <c r="KQ12" s="4"/>
      <c r="KR12" s="4"/>
      <c r="KS12" s="4"/>
      <c r="KT12" s="4"/>
      <c r="KU12" s="4">
        <v>-937810520150</v>
      </c>
      <c r="KV12" s="4">
        <v>-967620459429</v>
      </c>
      <c r="KW12" s="4">
        <v>32066919683</v>
      </c>
      <c r="KX12" s="4">
        <v>28791053307</v>
      </c>
      <c r="KY12" s="4">
        <v>9516946984</v>
      </c>
      <c r="KZ12" s="4">
        <v>16250866202</v>
      </c>
      <c r="LA12" s="4">
        <v>29338025796</v>
      </c>
      <c r="LB12" s="4">
        <v>67559305961</v>
      </c>
      <c r="LC12" s="4">
        <v>51857031148</v>
      </c>
      <c r="LD12" s="4">
        <v>11766676436</v>
      </c>
      <c r="LE12" s="4">
        <v>27434451809</v>
      </c>
      <c r="LF12" s="4">
        <v>-180455427019</v>
      </c>
      <c r="LG12" s="5">
        <v>33252728897</v>
      </c>
      <c r="LH12" s="4">
        <v>-30610795000</v>
      </c>
      <c r="LI12" s="4">
        <v>-52061836000</v>
      </c>
      <c r="LJ12" s="4">
        <v>25152438000</v>
      </c>
      <c r="LK12" s="4">
        <v>14565038000</v>
      </c>
      <c r="LL12" s="4">
        <v>682513000</v>
      </c>
      <c r="LM12" s="4"/>
      <c r="LN12" s="4"/>
      <c r="LO12" s="4"/>
      <c r="LP12" s="4"/>
      <c r="LQ12" s="4"/>
      <c r="LR12" s="4"/>
      <c r="LS12" s="4"/>
      <c r="LT12" s="4"/>
      <c r="LU12" s="6" t="s">
        <v>613</v>
      </c>
      <c r="LV12" s="4"/>
      <c r="LW12" s="4"/>
      <c r="LX12" s="4"/>
      <c r="LY12" s="4"/>
      <c r="LZ12" s="4">
        <v>-12857437100</v>
      </c>
      <c r="MA12" s="4">
        <v>-42010400180</v>
      </c>
      <c r="MB12" s="4">
        <v>139942523040</v>
      </c>
      <c r="MC12" s="4">
        <v>126208185480</v>
      </c>
      <c r="MD12" s="4">
        <v>81706880220</v>
      </c>
      <c r="ME12" s="4">
        <v>99487346740</v>
      </c>
      <c r="MF12" s="4">
        <v>142004845810</v>
      </c>
      <c r="MK12" s="1">
        <v>-922128824290</v>
      </c>
      <c r="ML12" s="1">
        <v>-987520341470</v>
      </c>
      <c r="MM12" s="1">
        <v>45792570510</v>
      </c>
      <c r="MN12" s="1">
        <v>32871462000</v>
      </c>
      <c r="MO12" s="1">
        <v>2038622270</v>
      </c>
      <c r="MP12" s="1">
        <v>11100805110</v>
      </c>
      <c r="MQ12" s="1">
        <v>26377654980</v>
      </c>
      <c r="MR12" s="4">
        <v>67632300810</v>
      </c>
      <c r="MS12" s="4">
        <v>56735886400</v>
      </c>
      <c r="MT12" s="4">
        <v>13968872260</v>
      </c>
      <c r="MU12" s="4">
        <v>26588172750</v>
      </c>
      <c r="MV12" s="4">
        <v>-175609146650</v>
      </c>
      <c r="MW12" s="5">
        <v>34480177380</v>
      </c>
      <c r="MX12" s="4">
        <v>-35827608000</v>
      </c>
      <c r="MY12" s="1">
        <v>-43220659000</v>
      </c>
      <c r="MZ12" s="1">
        <v>4740413000</v>
      </c>
      <c r="NA12" s="1">
        <v>4079563000</v>
      </c>
      <c r="NB12" s="1">
        <v>1660530000</v>
      </c>
      <c r="NC12" s="1"/>
      <c r="ND12" s="1"/>
      <c r="NK12" s="6" t="s">
        <v>613</v>
      </c>
      <c r="NP12" s="35">
        <v>-957193562820</v>
      </c>
      <c r="NQ12" s="35">
        <v>-987102131000</v>
      </c>
      <c r="NR12" s="35">
        <v>32803582080</v>
      </c>
      <c r="NS12" s="35">
        <v>28883854200</v>
      </c>
      <c r="NT12" s="35">
        <v>9229123970</v>
      </c>
      <c r="NU12" s="35">
        <v>17803077240</v>
      </c>
      <c r="NV12" s="35">
        <v>29671253850</v>
      </c>
      <c r="NW12" s="47">
        <v>66431882190</v>
      </c>
      <c r="NX12" s="47">
        <v>51857031150</v>
      </c>
      <c r="NY12" s="47">
        <v>11766676440</v>
      </c>
      <c r="NZ12" s="47">
        <v>27434451810</v>
      </c>
      <c r="OA12" s="47">
        <v>-180455427020</v>
      </c>
      <c r="OB12" s="48">
        <v>33252727900</v>
      </c>
      <c r="OC12" s="47">
        <v>-30610795000</v>
      </c>
      <c r="OD12" s="35">
        <v>-39848557000</v>
      </c>
      <c r="OE12" s="35">
        <v>3238014000</v>
      </c>
      <c r="OF12" s="35">
        <v>2932787000</v>
      </c>
      <c r="OG12" s="35">
        <v>682513000</v>
      </c>
      <c r="OH12" s="35"/>
      <c r="OI12" s="35"/>
      <c r="OP12" s="6" t="s">
        <v>613</v>
      </c>
      <c r="OQ12" s="4">
        <v>189457560950</v>
      </c>
      <c r="OR12" s="4">
        <v>117190525760</v>
      </c>
      <c r="OS12" s="4">
        <v>72072649500</v>
      </c>
      <c r="OT12" s="4">
        <v>98552454030</v>
      </c>
      <c r="OU12" s="4">
        <v>104481696070</v>
      </c>
      <c r="OV12" s="5">
        <v>85793744740</v>
      </c>
      <c r="OW12" s="4">
        <v>-7794193000</v>
      </c>
      <c r="OX12" s="4">
        <v>-30209389000</v>
      </c>
      <c r="OY12" s="4">
        <v>20717025000</v>
      </c>
      <c r="OZ12" s="4">
        <v>21712067000</v>
      </c>
      <c r="PA12" s="4">
        <v>12765118000</v>
      </c>
      <c r="PB12" s="4"/>
      <c r="PC12" s="4"/>
      <c r="PD12" s="4"/>
      <c r="PE12" s="4"/>
      <c r="PF12" s="4"/>
      <c r="PG12" s="4"/>
      <c r="PH12" s="4"/>
      <c r="PI12" s="4"/>
      <c r="PJ12" s="6" t="s">
        <v>613</v>
      </c>
      <c r="PK12" s="4"/>
      <c r="PL12" s="4"/>
      <c r="PM12" s="4"/>
      <c r="PN12" s="4"/>
      <c r="PO12" s="4">
        <v>-770962630</v>
      </c>
      <c r="PP12" s="4">
        <v>-38428139070</v>
      </c>
      <c r="PQ12" s="4">
        <v>-76472379440</v>
      </c>
      <c r="PR12" s="4">
        <v>-57975673180</v>
      </c>
      <c r="PS12" s="4">
        <v>-62938663730</v>
      </c>
      <c r="PT12" s="4">
        <v>-73272448220</v>
      </c>
      <c r="PU12" s="4">
        <v>-56548332180</v>
      </c>
      <c r="PV12" s="4">
        <v>-40085254810</v>
      </c>
      <c r="PW12" s="4">
        <v>-31598157220</v>
      </c>
      <c r="PX12" s="4">
        <v>-29237595320</v>
      </c>
      <c r="PY12" s="4">
        <v>-43051858880</v>
      </c>
      <c r="PZ12" s="4"/>
      <c r="QA12" s="5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6" t="s">
        <v>613</v>
      </c>
      <c r="QP12" s="4"/>
      <c r="QQ12" s="4"/>
      <c r="QR12" s="4"/>
      <c r="QS12" s="4"/>
      <c r="QT12" s="4">
        <v>-16148294491</v>
      </c>
      <c r="QU12" s="4">
        <v>-11397303252</v>
      </c>
      <c r="QV12" s="4">
        <v>131765570894</v>
      </c>
      <c r="QW12" s="4">
        <v>208102114002</v>
      </c>
      <c r="QX12" s="4">
        <v>25401409531</v>
      </c>
      <c r="QY12" s="4">
        <v>-382330144471</v>
      </c>
      <c r="QZ12" s="4">
        <v>67572896621</v>
      </c>
      <c r="RA12" s="4">
        <v>1343103975</v>
      </c>
      <c r="RB12" s="4">
        <v>32730138030</v>
      </c>
      <c r="RC12" s="4">
        <v>7801306489</v>
      </c>
      <c r="RD12" s="4">
        <v>69309259706</v>
      </c>
      <c r="RE12" s="4">
        <v>114902031532</v>
      </c>
      <c r="RF12" s="5">
        <v>113207656670</v>
      </c>
      <c r="RG12" s="4">
        <v>-5851414000</v>
      </c>
      <c r="RH12" s="4">
        <v>11536331000</v>
      </c>
      <c r="RI12" s="4">
        <v>3399975000</v>
      </c>
      <c r="RJ12" s="4">
        <v>-15281099000</v>
      </c>
      <c r="RK12" s="4">
        <v>-31215185000</v>
      </c>
      <c r="RL12" s="4"/>
      <c r="RM12" s="4"/>
      <c r="RN12" s="4"/>
      <c r="RO12" s="4"/>
      <c r="RP12" s="4"/>
      <c r="RQ12" s="4"/>
      <c r="RR12" s="4"/>
      <c r="RS12" s="4"/>
      <c r="RT12" s="6" t="s">
        <v>613</v>
      </c>
      <c r="RU12" s="4"/>
      <c r="RV12" s="4"/>
      <c r="RW12" s="4"/>
      <c r="RX12" s="4"/>
      <c r="RY12" s="4">
        <v>-94119660</v>
      </c>
      <c r="RZ12" s="4">
        <v>-3197266370</v>
      </c>
      <c r="SA12" s="4">
        <v>-236130925580</v>
      </c>
      <c r="SB12" s="4">
        <v>-235162449950</v>
      </c>
      <c r="SC12" s="4">
        <v>-21181558600</v>
      </c>
      <c r="SD12" s="4">
        <v>-410277376360</v>
      </c>
      <c r="SE12" s="4">
        <v>-120235266770</v>
      </c>
      <c r="SF12" s="4">
        <v>-74305206790</v>
      </c>
      <c r="SG12" s="4">
        <v>-40530399410</v>
      </c>
      <c r="SH12" s="4">
        <v>-62878843880</v>
      </c>
      <c r="SI12" s="4">
        <v>60395578290</v>
      </c>
      <c r="SJ12" s="4">
        <v>-47087796680</v>
      </c>
      <c r="SK12" s="5">
        <v>-852884555170</v>
      </c>
      <c r="SL12" s="4">
        <v>10875000</v>
      </c>
      <c r="SM12" s="4">
        <v>375414000</v>
      </c>
      <c r="SN12" s="4">
        <v>-2876619000</v>
      </c>
      <c r="SO12" s="4">
        <v>-5388648000</v>
      </c>
      <c r="SP12" s="4">
        <v>-2115786000</v>
      </c>
      <c r="SQ12" s="4"/>
      <c r="SR12" s="4"/>
      <c r="SS12" s="4"/>
      <c r="ST12" s="4"/>
      <c r="SU12" s="4"/>
      <c r="SV12" s="4"/>
      <c r="SW12" s="4"/>
      <c r="SX12" s="4"/>
      <c r="SY12" s="6" t="s">
        <v>613</v>
      </c>
      <c r="SZ12" s="4"/>
      <c r="TA12" s="4"/>
      <c r="TB12" s="4"/>
      <c r="TC12" s="4"/>
      <c r="TD12" s="4">
        <v>10012730670</v>
      </c>
      <c r="TE12" s="4">
        <v>7900994920</v>
      </c>
      <c r="TF12" s="4">
        <v>104682073520</v>
      </c>
      <c r="TG12" s="4">
        <v>8458315870</v>
      </c>
      <c r="TH12" s="4">
        <v>11161405330</v>
      </c>
      <c r="TI12" s="4">
        <v>755101813230</v>
      </c>
      <c r="TJ12" s="4">
        <v>70285202910</v>
      </c>
      <c r="TK12" s="4">
        <v>76356490870</v>
      </c>
      <c r="TL12" s="4">
        <v>23161356890</v>
      </c>
      <c r="TM12" s="4">
        <v>3453471200</v>
      </c>
      <c r="TN12" s="4">
        <v>-80319635310</v>
      </c>
      <c r="TO12" s="4">
        <v>-80763206870</v>
      </c>
      <c r="TP12" s="5">
        <v>720988574070</v>
      </c>
      <c r="TQ12" s="4">
        <v>5099584000</v>
      </c>
      <c r="TR12" s="35">
        <v>2936609000</v>
      </c>
      <c r="TS12" s="35">
        <v>3230459000</v>
      </c>
      <c r="TT12" s="35">
        <v>30463409000</v>
      </c>
      <c r="TU12" s="35">
        <v>36250806000</v>
      </c>
      <c r="TV12" s="35"/>
      <c r="TW12" s="35"/>
      <c r="UD12" s="6" t="s">
        <v>613</v>
      </c>
      <c r="UI12" s="37">
        <v>0.68631283578030211</v>
      </c>
      <c r="UJ12" s="37">
        <v>0.18351942085814801</v>
      </c>
      <c r="UK12" s="37">
        <v>0.66465568911053297</v>
      </c>
      <c r="UL12" s="37">
        <v>0.67823461243969607</v>
      </c>
      <c r="UM12" s="37">
        <v>0.62854513834731196</v>
      </c>
      <c r="UN12" s="37">
        <v>0.55196836035575103</v>
      </c>
      <c r="UO12" s="37">
        <v>0.45599748246407201</v>
      </c>
      <c r="UP12" s="9"/>
      <c r="UQ12" s="9"/>
      <c r="UR12" s="9"/>
      <c r="US12" s="9"/>
      <c r="UT12" s="9"/>
      <c r="UU12" s="10"/>
      <c r="UV12" s="9"/>
      <c r="UW12" s="6" t="s">
        <v>613</v>
      </c>
      <c r="VB12" s="9">
        <v>3.72781129368858E-2</v>
      </c>
      <c r="VC12" s="9">
        <v>2.8121705189667598E-2</v>
      </c>
      <c r="VD12" s="9">
        <v>6.3815949242294195E-2</v>
      </c>
      <c r="VE12" s="9">
        <v>3.6401052375538E-2</v>
      </c>
      <c r="VF12" s="9">
        <v>2.87676069403024E-2</v>
      </c>
      <c r="VG12" s="9">
        <v>4.2050789499697899E-2</v>
      </c>
      <c r="VH12" s="9">
        <v>5.6708670639933095E-2</v>
      </c>
      <c r="VI12" s="9"/>
      <c r="VJ12" s="9"/>
      <c r="VK12" s="9"/>
      <c r="VL12" s="9"/>
      <c r="VM12" s="9"/>
      <c r="VN12" s="10"/>
      <c r="VO12" s="9"/>
      <c r="VP12" s="6" t="s">
        <v>613</v>
      </c>
      <c r="VU12" s="9">
        <v>0.313687164219698</v>
      </c>
      <c r="VV12" s="9">
        <v>0.81648057914185201</v>
      </c>
      <c r="VW12" s="9">
        <v>0.33534431088946698</v>
      </c>
      <c r="VX12" s="9">
        <v>0.32176538756030404</v>
      </c>
      <c r="VY12" s="9">
        <v>0.37145486165268798</v>
      </c>
      <c r="VZ12" s="9">
        <v>0.44803163964424897</v>
      </c>
      <c r="WA12" s="9">
        <v>0.54400251753592799</v>
      </c>
      <c r="WG12" s="53"/>
      <c r="WI12" s="54" t="s">
        <v>613</v>
      </c>
      <c r="WN12" s="9">
        <v>2.2513886364866099E-2</v>
      </c>
      <c r="WO12" s="9">
        <v>2.5595809625641598E-2</v>
      </c>
      <c r="WP12" s="9">
        <v>8.1477458427197599E-2</v>
      </c>
      <c r="WQ12" s="9">
        <v>8.6834039922721512E-2</v>
      </c>
      <c r="WR12" s="9">
        <v>0.10642610561346</v>
      </c>
      <c r="WS12" s="9">
        <v>0.115084649029356</v>
      </c>
      <c r="WT12" s="9">
        <v>0.10874545206729501</v>
      </c>
      <c r="WU12" s="9"/>
      <c r="WV12" s="9"/>
      <c r="WW12" s="9"/>
      <c r="WX12" s="9"/>
      <c r="WY12" s="9"/>
      <c r="WZ12" s="10"/>
      <c r="XA12" s="9"/>
      <c r="XB12" s="6" t="s">
        <v>613</v>
      </c>
      <c r="XG12" s="9">
        <v>0.2282508</v>
      </c>
      <c r="XH12" s="9">
        <v>0.24821459999999998</v>
      </c>
      <c r="XI12" s="9">
        <v>0.24713225000000003</v>
      </c>
      <c r="XJ12" s="9">
        <v>0.24582789999999999</v>
      </c>
      <c r="XK12" s="9">
        <v>0.24660084999999998</v>
      </c>
      <c r="XL12" s="9">
        <v>0.24974750000000001</v>
      </c>
      <c r="XM12" s="9">
        <v>0.10058182855908999</v>
      </c>
      <c r="XN12" s="9"/>
      <c r="XO12" s="9"/>
      <c r="XP12" s="9"/>
      <c r="XQ12" s="9"/>
      <c r="XR12" s="9"/>
      <c r="XS12" s="10"/>
      <c r="XT12" s="9"/>
      <c r="XU12" s="6" t="s">
        <v>613</v>
      </c>
      <c r="XV12" s="59">
        <f t="shared" si="153"/>
        <v>28729315540.898632</v>
      </c>
      <c r="XW12" s="59">
        <f t="shared" si="1"/>
        <v>31182029082.022175</v>
      </c>
      <c r="XX12" s="59">
        <f t="shared" si="1"/>
        <v>28292836425.290489</v>
      </c>
      <c r="XY12" s="59">
        <f t="shared" si="1"/>
        <v>40201100507.002449</v>
      </c>
      <c r="XZ12" s="59">
        <f t="shared" si="1"/>
        <v>-97231974268.615631</v>
      </c>
      <c r="YA12" s="59">
        <f t="shared" si="1"/>
        <v>35564335767.157745</v>
      </c>
      <c r="YB12" s="59">
        <f t="shared" si="1"/>
        <v>227826000.45490214</v>
      </c>
      <c r="YC12" s="6" t="s">
        <v>613</v>
      </c>
      <c r="YD12" s="4"/>
      <c r="YE12" s="4"/>
      <c r="YF12" s="4"/>
      <c r="YG12" s="4"/>
      <c r="YH12" s="4">
        <v>-16148294491</v>
      </c>
      <c r="YI12" s="4">
        <v>-11397303252</v>
      </c>
      <c r="YJ12" s="4">
        <v>131765570894</v>
      </c>
      <c r="YK12" s="4">
        <v>208102114002</v>
      </c>
      <c r="YL12" s="4">
        <v>25401409531</v>
      </c>
      <c r="YM12" s="4">
        <v>-382330144471</v>
      </c>
      <c r="YN12" s="4">
        <v>67572896621</v>
      </c>
      <c r="YO12" s="4">
        <v>1343103975</v>
      </c>
      <c r="YP12" s="4">
        <v>32730138030</v>
      </c>
      <c r="YQ12" s="4">
        <v>7801306489</v>
      </c>
      <c r="YR12" s="4">
        <v>69309259706</v>
      </c>
      <c r="YS12" s="4">
        <v>114902031532</v>
      </c>
      <c r="YT12" s="5">
        <v>113207656670</v>
      </c>
      <c r="YU12" s="4">
        <v>-5851414000</v>
      </c>
      <c r="YV12" s="4">
        <v>11536331000</v>
      </c>
      <c r="YW12" s="4">
        <v>3399975000</v>
      </c>
      <c r="YX12" s="4">
        <v>-15281099000</v>
      </c>
      <c r="YY12" s="4">
        <v>-31215185000</v>
      </c>
      <c r="YZ12" s="4"/>
      <c r="ZA12" s="4"/>
      <c r="ZB12" s="4"/>
      <c r="ZC12" s="4"/>
      <c r="ZD12" s="4"/>
      <c r="ZE12" s="4"/>
      <c r="ZF12" s="4"/>
      <c r="ZG12" s="4"/>
      <c r="ZH12" s="6" t="s">
        <v>613</v>
      </c>
      <c r="ZI12" s="4"/>
      <c r="ZJ12" s="4"/>
      <c r="ZK12" s="4"/>
      <c r="ZL12" s="4"/>
      <c r="ZM12" s="4">
        <v>-94119660</v>
      </c>
      <c r="ZN12" s="4">
        <v>-3197266370</v>
      </c>
      <c r="ZO12" s="4">
        <v>-236130925580</v>
      </c>
      <c r="ZP12" s="4">
        <v>-235162449950</v>
      </c>
      <c r="ZQ12" s="4">
        <v>-21181558600</v>
      </c>
      <c r="ZR12" s="4">
        <v>-410277376360</v>
      </c>
      <c r="ZS12" s="4">
        <v>-120235266770</v>
      </c>
      <c r="ZT12" s="4">
        <v>-74305206790</v>
      </c>
      <c r="ZU12" s="4">
        <v>-40530399410</v>
      </c>
      <c r="ZV12" s="4">
        <v>-62878843880</v>
      </c>
      <c r="ZW12" s="4">
        <v>60395578290</v>
      </c>
      <c r="ZX12" s="4">
        <v>-47087796680</v>
      </c>
      <c r="ZY12" s="5">
        <v>-852884555170</v>
      </c>
      <c r="ZZ12" s="4">
        <v>10875000</v>
      </c>
      <c r="AAA12" s="4">
        <v>375414000</v>
      </c>
      <c r="AAB12" s="4">
        <v>-2876619000</v>
      </c>
      <c r="AAC12" s="4">
        <v>-5388648000</v>
      </c>
      <c r="AAD12" s="4">
        <v>-2115786000</v>
      </c>
      <c r="AAE12" s="4"/>
      <c r="AAF12" s="4"/>
      <c r="AAG12" s="4"/>
      <c r="AAH12" s="4"/>
      <c r="AAI12" s="4"/>
      <c r="AAJ12" s="4"/>
      <c r="AAK12" s="4"/>
      <c r="AAL12" s="4"/>
      <c r="AAM12" s="6" t="s">
        <v>613</v>
      </c>
      <c r="AAN12" s="4"/>
      <c r="AAO12" s="4"/>
      <c r="AAP12" s="4"/>
      <c r="AAQ12" s="4"/>
      <c r="AAR12" s="4">
        <v>10012730670</v>
      </c>
      <c r="AAS12" s="4">
        <v>7900994920</v>
      </c>
      <c r="AAT12" s="4">
        <v>104682073520</v>
      </c>
      <c r="AAU12" s="4">
        <v>8458315870</v>
      </c>
      <c r="AAV12" s="4">
        <v>11161405330</v>
      </c>
      <c r="AAW12" s="4">
        <v>755101813230</v>
      </c>
      <c r="AAX12" s="4">
        <v>70285202910</v>
      </c>
      <c r="AAY12" s="4">
        <v>76356490870</v>
      </c>
      <c r="AAZ12" s="4">
        <v>23161356890</v>
      </c>
      <c r="ABA12" s="4">
        <v>3453471200</v>
      </c>
      <c r="ABB12" s="4">
        <v>-80319635310</v>
      </c>
      <c r="ABC12" s="4">
        <v>-80763206870</v>
      </c>
      <c r="ABD12" s="5">
        <v>720988574070</v>
      </c>
      <c r="ABE12" s="4">
        <v>5099584000</v>
      </c>
      <c r="ABF12" s="35">
        <v>2936609000</v>
      </c>
      <c r="ABG12" s="35">
        <v>3230459000</v>
      </c>
      <c r="ABH12" s="35">
        <v>30463409000</v>
      </c>
      <c r="ABI12" s="35">
        <v>36250806000</v>
      </c>
      <c r="ABJ12" s="35"/>
      <c r="ABK12" s="35"/>
      <c r="ABR12" s="6" t="s">
        <v>613</v>
      </c>
      <c r="ABW12" s="37">
        <v>0.68631283578030211</v>
      </c>
      <c r="ABX12" s="37">
        <v>0.18351942085814801</v>
      </c>
      <c r="ABY12" s="37">
        <v>0.66465568911053297</v>
      </c>
      <c r="ABZ12" s="37">
        <v>0.67823461243969607</v>
      </c>
      <c r="ACA12" s="37">
        <v>0.62854513834731196</v>
      </c>
      <c r="ACB12" s="37">
        <v>0.55196836035575103</v>
      </c>
      <c r="ACC12" s="37">
        <v>0.45599748246407201</v>
      </c>
      <c r="ACD12" s="9"/>
      <c r="ACE12" s="9"/>
      <c r="ACF12" s="9"/>
      <c r="ACG12" s="9"/>
      <c r="ACH12" s="9"/>
      <c r="ACI12" s="10"/>
      <c r="ACJ12" s="9"/>
      <c r="ACK12" s="6" t="s">
        <v>613</v>
      </c>
      <c r="ACP12" s="9">
        <v>3.72781129368858E-2</v>
      </c>
      <c r="ACQ12" s="9">
        <v>2.8121705189667598E-2</v>
      </c>
      <c r="ACR12" s="9">
        <v>6.3815949242294195E-2</v>
      </c>
      <c r="ACS12" s="9">
        <v>3.6401052375538E-2</v>
      </c>
      <c r="ACT12" s="9">
        <v>2.87676069403024E-2</v>
      </c>
      <c r="ACU12" s="9">
        <v>4.2050789499697899E-2</v>
      </c>
      <c r="ACV12" s="9">
        <v>5.6708670639933095E-2</v>
      </c>
      <c r="ACW12" s="9"/>
      <c r="ACX12" s="9"/>
      <c r="ACY12" s="9"/>
      <c r="ACZ12" s="9"/>
      <c r="ADA12" s="9"/>
      <c r="ADB12" s="10"/>
      <c r="ADC12" s="9"/>
      <c r="ADD12" s="6" t="s">
        <v>613</v>
      </c>
      <c r="ADI12" s="9">
        <v>0.313687164219698</v>
      </c>
      <c r="ADJ12" s="9">
        <v>0.81648057914185201</v>
      </c>
      <c r="ADK12" s="9">
        <v>0.33534431088946698</v>
      </c>
      <c r="ADL12" s="9">
        <v>0.32176538756030404</v>
      </c>
      <c r="ADM12" s="9">
        <v>0.37145486165268798</v>
      </c>
      <c r="ADN12" s="9">
        <v>0.44803163964424897</v>
      </c>
      <c r="ADO12" s="9">
        <v>0.54400251753592799</v>
      </c>
      <c r="ADU12" s="53"/>
      <c r="ADW12" s="54" t="s">
        <v>613</v>
      </c>
      <c r="AEB12" s="9">
        <v>2.2513886364866099E-2</v>
      </c>
      <c r="AEC12" s="9">
        <v>2.5595809625641598E-2</v>
      </c>
      <c r="AED12" s="9">
        <v>8.1477458427197599E-2</v>
      </c>
      <c r="AEE12" s="9">
        <v>8.6834039922721512E-2</v>
      </c>
      <c r="AEF12" s="9">
        <v>0.10642610561346</v>
      </c>
      <c r="AEG12" s="9">
        <v>0.115084649029356</v>
      </c>
      <c r="AEH12" s="9">
        <v>0.10874545206729501</v>
      </c>
      <c r="AEI12" s="9"/>
      <c r="AEJ12" s="9"/>
      <c r="AEK12" s="9"/>
      <c r="AEL12" s="9"/>
      <c r="AEM12" s="9"/>
      <c r="AEN12" s="10"/>
      <c r="AEO12" s="9"/>
      <c r="AEP12" s="6" t="s">
        <v>613</v>
      </c>
      <c r="AEU12" s="9">
        <v>0.2282508</v>
      </c>
      <c r="AEV12" s="9">
        <v>0.24821459999999998</v>
      </c>
      <c r="AEW12" s="9">
        <v>0.24713225000000003</v>
      </c>
      <c r="AEX12" s="9">
        <v>0.24582789999999999</v>
      </c>
      <c r="AEY12" s="9">
        <v>0.24660084999999998</v>
      </c>
      <c r="AEZ12" s="9">
        <v>0.24974750000000001</v>
      </c>
      <c r="AFA12" s="9">
        <v>0.10058182855908999</v>
      </c>
      <c r="AFB12" s="9"/>
      <c r="AFC12" s="9"/>
      <c r="AFD12" s="9"/>
      <c r="AFE12" s="9"/>
      <c r="AFF12" s="9"/>
      <c r="AFG12" s="10"/>
      <c r="AFH12" s="9"/>
      <c r="AFI12" s="6" t="s">
        <v>613</v>
      </c>
      <c r="AFJ12" s="7">
        <f t="shared" si="2"/>
        <v>4.2828656207972916E-2</v>
      </c>
      <c r="AFK12" s="7">
        <f t="shared" si="3"/>
        <v>3.6206971343355945E-2</v>
      </c>
      <c r="AFL12" s="7">
        <f t="shared" si="4"/>
        <v>8.5092649044078983E-3</v>
      </c>
      <c r="AFM12" s="7">
        <f t="shared" si="5"/>
        <v>2.0055266617331622E-2</v>
      </c>
      <c r="AFN12" s="7">
        <f t="shared" si="6"/>
        <v>-0.12825738769082795</v>
      </c>
      <c r="AFO12" s="8">
        <f t="shared" si="7"/>
        <v>2.4839847141148241E-2</v>
      </c>
      <c r="AFP12" s="7">
        <f t="shared" si="8"/>
        <v>-0.43726819298776881</v>
      </c>
      <c r="AFQ12" s="6" t="s">
        <v>613</v>
      </c>
      <c r="AFR12" s="7">
        <f t="shared" si="9"/>
        <v>7.7308253227469773E-2</v>
      </c>
      <c r="AFS12" s="7">
        <f t="shared" si="10"/>
        <v>6.2142639787763979E-2</v>
      </c>
      <c r="AFT12" s="7">
        <f t="shared" si="11"/>
        <v>1.4670521796283123E-2</v>
      </c>
      <c r="AFU12" s="7">
        <f t="shared" si="12"/>
        <v>3.4539581050282833E-2</v>
      </c>
      <c r="AFV12" s="7">
        <f t="shared" si="13"/>
        <v>-0.23629570703404518</v>
      </c>
      <c r="AFW12" s="8">
        <f t="shared" si="14"/>
        <v>5.749966531793882E-2</v>
      </c>
      <c r="AFX12" s="7">
        <f t="shared" si="15"/>
        <v>-0.90918272684410939</v>
      </c>
      <c r="AFY12" s="6" t="s">
        <v>613</v>
      </c>
      <c r="AFZ12" s="1">
        <f t="shared" si="16"/>
        <v>1401700702040</v>
      </c>
      <c r="AGA12" s="1">
        <f t="shared" si="17"/>
        <v>1264304922100</v>
      </c>
      <c r="AGB12" s="1">
        <f t="shared" si="18"/>
        <v>1216391091490</v>
      </c>
      <c r="AGC12" s="1">
        <f t="shared" si="19"/>
        <v>1241405079920</v>
      </c>
      <c r="AGD12" s="1">
        <f t="shared" si="20"/>
        <v>1241204271250</v>
      </c>
      <c r="AGE12" s="2">
        <f t="shared" si="21"/>
        <v>1105768947130</v>
      </c>
      <c r="AGF12" s="1">
        <f t="shared" si="22"/>
        <v>65013856000</v>
      </c>
      <c r="AGG12" s="6" t="s">
        <v>613</v>
      </c>
      <c r="AGH12" s="7">
        <f t="shared" si="23"/>
        <v>0.12684918003624288</v>
      </c>
      <c r="AGI12" s="7">
        <f t="shared" si="24"/>
        <v>5.9440711917165129E-2</v>
      </c>
      <c r="AGJ12" s="7">
        <f t="shared" si="25"/>
        <v>2.4761995496945497E-2</v>
      </c>
      <c r="AGK12" s="7">
        <f t="shared" si="26"/>
        <v>4.6754718366176153E-2</v>
      </c>
      <c r="AGL12" s="7">
        <f t="shared" si="27"/>
        <v>-7.5135961066327986E-2</v>
      </c>
      <c r="AGM12" s="8">
        <f t="shared" si="28"/>
        <v>4.4754171609217706E-2</v>
      </c>
      <c r="AGN12" s="7">
        <f t="shared" si="29"/>
        <v>-0.13280567453190287</v>
      </c>
      <c r="AGO12" s="6" t="s">
        <v>613</v>
      </c>
      <c r="AGP12" s="7">
        <f t="shared" si="30"/>
        <v>0.16700127092950975</v>
      </c>
      <c r="AGQ12" s="7">
        <f t="shared" si="31"/>
        <v>0.11536952387600684</v>
      </c>
      <c r="AGR12" s="7">
        <f t="shared" si="32"/>
        <v>3.7988296658275404E-2</v>
      </c>
      <c r="AGS12" s="7">
        <f t="shared" si="33"/>
        <v>8.1865931279004989E-2</v>
      </c>
      <c r="AGT12" s="7">
        <f t="shared" si="34"/>
        <v>-0.37351928386449201</v>
      </c>
      <c r="AGU12" s="8">
        <f t="shared" si="35"/>
        <v>6.4222140977037587E-2</v>
      </c>
      <c r="AGV12" s="7">
        <f t="shared" si="36"/>
        <v>-8.6655793218206707</v>
      </c>
      <c r="AGW12" s="6" t="s">
        <v>613</v>
      </c>
      <c r="AGX12" s="7">
        <f t="shared" si="37"/>
        <v>0.46832413411883922</v>
      </c>
      <c r="AGY12" s="7">
        <f t="shared" si="38"/>
        <v>0.26072096416633284</v>
      </c>
      <c r="AGZ12" s="7">
        <f t="shared" si="39"/>
        <v>0.23268398727930353</v>
      </c>
      <c r="AHA12" s="7">
        <f t="shared" si="40"/>
        <v>0.29408600854019995</v>
      </c>
      <c r="AHB12" s="7">
        <f t="shared" si="41"/>
        <v>0.21626353353676031</v>
      </c>
      <c r="AHC12" s="8">
        <f t="shared" si="42"/>
        <v>0.16569641507339106</v>
      </c>
      <c r="AHD12" s="7">
        <f t="shared" si="43"/>
        <v>-2.2064502960827843</v>
      </c>
      <c r="AHE12" s="6" t="s">
        <v>613</v>
      </c>
      <c r="AHF12" s="15">
        <f t="shared" ref="AHF12:AHF43" si="158">IR12/BN12</f>
        <v>1.6201799817868772</v>
      </c>
      <c r="AHG12" s="15">
        <f t="shared" ref="AHG12:AHG43" si="159">IS12/BO12</f>
        <v>2.1278007234964242</v>
      </c>
      <c r="AHH12" s="15">
        <f t="shared" ref="AHH12:AHH43" si="160">IT12/BP12</f>
        <v>2.6284535868508554</v>
      </c>
      <c r="AHI12" s="15">
        <f t="shared" ref="AHI12:AHI43" si="161">IU12/BQ12</f>
        <v>3.9195467744271126</v>
      </c>
      <c r="AHJ12" s="15">
        <f t="shared" ref="AHJ12:AHJ43" si="162">IV12/BR12</f>
        <v>4.7476178220961271</v>
      </c>
      <c r="AHK12" s="16">
        <f t="shared" ref="AHK12:AHK43" si="163">IW12/BS12</f>
        <v>4.246163299556402</v>
      </c>
      <c r="AHL12" s="15">
        <v>1</v>
      </c>
      <c r="AHM12" s="6" t="s">
        <v>613</v>
      </c>
      <c r="AHN12" s="12">
        <f t="shared" si="51"/>
        <v>225.28361299554254</v>
      </c>
      <c r="AHO12" s="12">
        <f t="shared" si="52"/>
        <v>171.53862012051025</v>
      </c>
      <c r="AHP12" s="12">
        <f t="shared" si="53"/>
        <v>138.86492111785992</v>
      </c>
      <c r="AHQ12" s="12">
        <f t="shared" si="54"/>
        <v>93.123011665895731</v>
      </c>
      <c r="AHR12" s="12">
        <f t="shared" si="55"/>
        <v>76.880661771306677</v>
      </c>
      <c r="AHS12" s="13">
        <f t="shared" si="56"/>
        <v>85.959953551040215</v>
      </c>
      <c r="AHT12" s="12">
        <f t="shared" si="57"/>
        <v>365</v>
      </c>
      <c r="AHU12" s="6" t="s">
        <v>613</v>
      </c>
      <c r="AHV12" s="15">
        <f t="shared" si="58"/>
        <v>0.25645706747974772</v>
      </c>
      <c r="AHW12" s="15">
        <f t="shared" si="59"/>
        <v>0.3138347990607061</v>
      </c>
      <c r="AHX12" s="15">
        <f t="shared" si="60"/>
        <v>0.22399701099928712</v>
      </c>
      <c r="AHY12" s="15">
        <f t="shared" si="61"/>
        <v>0.24497695566403355</v>
      </c>
      <c r="AHZ12" s="15">
        <f t="shared" si="62"/>
        <v>0.34337554506920209</v>
      </c>
      <c r="AIA12" s="16">
        <f t="shared" si="63"/>
        <v>0.38678011606666374</v>
      </c>
      <c r="AIB12" s="15">
        <f t="shared" si="64"/>
        <v>5.0460353168390037E-2</v>
      </c>
      <c r="AIC12" s="6" t="s">
        <v>613</v>
      </c>
      <c r="AID12" s="4">
        <f t="shared" si="65"/>
        <v>335841180620</v>
      </c>
      <c r="AIE12" s="4">
        <f t="shared" si="66"/>
        <v>87049740580</v>
      </c>
      <c r="AIF12" s="4">
        <f t="shared" si="67"/>
        <v>111450825770</v>
      </c>
      <c r="AIG12" s="4">
        <f t="shared" si="68"/>
        <v>103031645690</v>
      </c>
      <c r="AIH12" s="4">
        <f t="shared" si="69"/>
        <v>198788716260</v>
      </c>
      <c r="AII12" s="14">
        <f t="shared" si="70"/>
        <v>-95974898930</v>
      </c>
      <c r="AIJ12" s="4">
        <f t="shared" si="71"/>
        <v>-21540619000</v>
      </c>
      <c r="AIK12" s="6" t="s">
        <v>613</v>
      </c>
      <c r="AIL12" s="15">
        <f t="shared" si="72"/>
        <v>1.204568370124139</v>
      </c>
      <c r="AIM12" s="15">
        <f t="shared" si="73"/>
        <v>5.1635580990263303</v>
      </c>
      <c r="AIN12" s="15">
        <f t="shared" si="74"/>
        <v>2.7792057508772285</v>
      </c>
      <c r="AIO12" s="15">
        <f t="shared" si="75"/>
        <v>3.2525384801509132</v>
      </c>
      <c r="AIP12" s="15">
        <f t="shared" si="76"/>
        <v>2.4303296772041842</v>
      </c>
      <c r="AIQ12" s="16">
        <f t="shared" si="77"/>
        <v>-5.3949180075474139</v>
      </c>
      <c r="AIR12" s="15">
        <f t="shared" si="78"/>
        <v>-0.16399055198924414</v>
      </c>
      <c r="AIS12" s="6" t="s">
        <v>613</v>
      </c>
      <c r="AIT12" s="15">
        <f t="shared" si="79"/>
        <v>3.601890953969646</v>
      </c>
      <c r="AIU12" s="15">
        <f t="shared" si="80"/>
        <v>1.4277107426087068</v>
      </c>
      <c r="AIV12" s="15">
        <f t="shared" si="81"/>
        <v>1.9830476679161317</v>
      </c>
      <c r="AIW12" s="15">
        <f t="shared" si="82"/>
        <v>1.820625537156465</v>
      </c>
      <c r="AIX12" s="15">
        <f t="shared" si="83"/>
        <v>2.0182773194244605</v>
      </c>
      <c r="AIY12" s="16">
        <f t="shared" si="84"/>
        <v>0.67428031773606967</v>
      </c>
      <c r="AIZ12" s="15">
        <f t="shared" si="85"/>
        <v>0.40718488337372011</v>
      </c>
      <c r="AJA12" s="6" t="s">
        <v>613</v>
      </c>
      <c r="AJB12" s="15">
        <f t="shared" si="86"/>
        <v>2.2353199554771011</v>
      </c>
      <c r="AJC12" s="15">
        <f t="shared" si="87"/>
        <v>1.1856990698011887</v>
      </c>
      <c r="AJD12" s="15">
        <f t="shared" si="88"/>
        <v>1.1692089308520857</v>
      </c>
      <c r="AJE12" s="15">
        <f t="shared" si="89"/>
        <v>1.2129367849836761</v>
      </c>
      <c r="AJF12" s="15">
        <f t="shared" si="90"/>
        <v>0.60942955709192037</v>
      </c>
      <c r="AJG12" s="16">
        <f t="shared" si="91"/>
        <v>0.51729085365058436</v>
      </c>
      <c r="AJH12" s="15">
        <f t="shared" si="92"/>
        <v>4.155366212435825E-4</v>
      </c>
      <c r="AJI12" s="6" t="s">
        <v>613</v>
      </c>
      <c r="AJJ12" s="15">
        <f t="shared" si="154"/>
        <v>4.4356605827448403</v>
      </c>
      <c r="AJK12" s="15">
        <f t="shared" si="93"/>
        <v>2.3783407407832375</v>
      </c>
      <c r="AJL12" s="15">
        <f t="shared" si="93"/>
        <v>1.0301897403100113</v>
      </c>
      <c r="AJM12" s="15">
        <f t="shared" si="93"/>
        <v>1.3481774399516939</v>
      </c>
      <c r="AJN12" s="15" t="e">
        <f t="shared" si="93"/>
        <v>#DIV/0!</v>
      </c>
      <c r="AJO12" s="16" t="e">
        <f t="shared" si="93"/>
        <v>#DIV/0!</v>
      </c>
      <c r="AJP12" s="15" t="e">
        <f t="shared" si="93"/>
        <v>#DIV/0!</v>
      </c>
      <c r="AJQ12" s="6" t="s">
        <v>613</v>
      </c>
      <c r="AJV12" s="1">
        <v>-7.6909599999999996</v>
      </c>
      <c r="AJW12" s="1">
        <v>-6.6346800000000004</v>
      </c>
      <c r="AJX12" s="1">
        <v>1.4156299999999999</v>
      </c>
      <c r="AJY12" s="1">
        <v>1.7053</v>
      </c>
      <c r="AJZ12" s="1">
        <v>0.79237999999999997</v>
      </c>
      <c r="AKA12" s="1">
        <v>0.88636999999999999</v>
      </c>
      <c r="AKB12" s="1">
        <v>1.6291599999999999</v>
      </c>
      <c r="AKC12" s="1">
        <v>6.1889599999999998</v>
      </c>
      <c r="AKD12" s="1">
        <v>2.4100799999999998</v>
      </c>
      <c r="AKE12" s="1">
        <v>1.0645899999999999</v>
      </c>
      <c r="AKF12" s="1">
        <v>1.4437800000000001</v>
      </c>
      <c r="AKG12" s="1">
        <v>0.95913999999999999</v>
      </c>
      <c r="AKH12" s="2">
        <v>1.3915</v>
      </c>
      <c r="AKI12" s="1">
        <v>-37.898260000000001</v>
      </c>
      <c r="AKJ12" s="6" t="s">
        <v>613</v>
      </c>
      <c r="AKK12" s="15">
        <f t="shared" si="94"/>
        <v>1.8050590439276541</v>
      </c>
      <c r="AKL12" s="15">
        <f t="shared" si="95"/>
        <v>1.7163169821208282</v>
      </c>
      <c r="AKM12" s="15">
        <f t="shared" si="96"/>
        <v>1.7240645297907722</v>
      </c>
      <c r="AKN12" s="15">
        <f t="shared" si="97"/>
        <v>1.7222199888598821</v>
      </c>
      <c r="AKO12" s="15">
        <f t="shared" si="98"/>
        <v>1.8423555265576592</v>
      </c>
      <c r="AKP12" s="16">
        <f t="shared" si="99"/>
        <v>2.3148155860705049</v>
      </c>
      <c r="AKQ12" s="15">
        <f t="shared" si="100"/>
        <v>2.0792336177754893</v>
      </c>
      <c r="AKR12" s="6" t="s">
        <v>613</v>
      </c>
      <c r="AKS12" s="15">
        <f t="shared" si="101"/>
        <v>0.60396900591289782</v>
      </c>
      <c r="AKT12" s="15">
        <f t="shared" si="102"/>
        <v>0.5150741108129836</v>
      </c>
      <c r="AKU12" s="15">
        <f t="shared" si="103"/>
        <v>0.51657879925310324</v>
      </c>
      <c r="AKV12" s="15">
        <f t="shared" si="104"/>
        <v>0.5629111772542682</v>
      </c>
      <c r="AKW12" s="15">
        <f t="shared" si="105"/>
        <v>0.6252835710937924</v>
      </c>
      <c r="AKX12" s="16">
        <f t="shared" si="106"/>
        <v>0.91206395649172656</v>
      </c>
      <c r="AKY12" s="15">
        <f t="shared" si="107"/>
        <v>0.93100097141319804</v>
      </c>
      <c r="AKZ12" s="6" t="s">
        <v>613</v>
      </c>
      <c r="ALA12" s="7">
        <f t="shared" si="108"/>
        <v>0.37654655650228686</v>
      </c>
      <c r="ALB12" s="7">
        <f t="shared" si="109"/>
        <v>0.33996628094753506</v>
      </c>
      <c r="ALC12" s="7">
        <f t="shared" si="110"/>
        <v>0.34062113983626313</v>
      </c>
      <c r="ALD12" s="7">
        <f t="shared" si="111"/>
        <v>0.36016837389517808</v>
      </c>
      <c r="ALE12" s="7">
        <f t="shared" si="112"/>
        <v>0.3847227537487416</v>
      </c>
      <c r="ALF12" s="8">
        <f t="shared" si="113"/>
        <v>0.47700494190852816</v>
      </c>
      <c r="ALG12" s="7">
        <f t="shared" si="114"/>
        <v>0.4821338700476403</v>
      </c>
      <c r="ALH12" s="6" t="s">
        <v>613</v>
      </c>
      <c r="ALI12" s="7">
        <f t="shared" si="155"/>
        <v>5.4431626023530605E-2</v>
      </c>
      <c r="ALJ12" s="7">
        <f t="shared" si="115"/>
        <v>7.2546539163224316E-2</v>
      </c>
      <c r="ALK12" s="7">
        <f t="shared" si="115"/>
        <v>6.8285997836959114E-2</v>
      </c>
      <c r="ALL12" s="7">
        <f t="shared" si="115"/>
        <v>8.9912246481441943E-2</v>
      </c>
      <c r="ALM12" s="7">
        <f t="shared" si="115"/>
        <v>-0.20361884517264894</v>
      </c>
      <c r="ALN12" s="20">
        <f t="shared" si="115"/>
        <v>6.7426005815655374E-2</v>
      </c>
      <c r="ALO12" s="7">
        <f t="shared" si="115"/>
        <v>7.2682476945057535E-3</v>
      </c>
      <c r="ALP12" s="6" t="s">
        <v>613</v>
      </c>
      <c r="ALQ12" s="17">
        <f t="shared" si="116"/>
        <v>0.37654655650228686</v>
      </c>
      <c r="ALR12" s="17">
        <f t="shared" si="117"/>
        <v>0.33996628094753506</v>
      </c>
      <c r="ALS12" s="17">
        <f t="shared" si="118"/>
        <v>0.34062113983626313</v>
      </c>
      <c r="ALT12" s="17">
        <f t="shared" si="119"/>
        <v>0.36016837389517808</v>
      </c>
      <c r="ALU12" s="17">
        <f t="shared" si="120"/>
        <v>0.3847227537487416</v>
      </c>
      <c r="ALV12" s="21">
        <f t="shared" si="121"/>
        <v>0.47700494190852816</v>
      </c>
      <c r="ALW12" s="17">
        <f t="shared" si="122"/>
        <v>0.4821338700476403</v>
      </c>
      <c r="ALX12" s="6" t="s">
        <v>613</v>
      </c>
      <c r="ALY12" s="17">
        <f t="shared" si="123"/>
        <v>0.62345344349771314</v>
      </c>
      <c r="ALZ12" s="17">
        <f t="shared" si="124"/>
        <v>0.660033719052465</v>
      </c>
      <c r="AMA12" s="17">
        <f t="shared" si="125"/>
        <v>0.65937886016373692</v>
      </c>
      <c r="AMB12" s="17">
        <f t="shared" si="126"/>
        <v>0.63983162610482192</v>
      </c>
      <c r="AMC12" s="17">
        <f t="shared" si="127"/>
        <v>0.61527724625125846</v>
      </c>
      <c r="AMD12" s="21">
        <f t="shared" si="128"/>
        <v>0.52299505809147184</v>
      </c>
      <c r="AME12" s="17">
        <f t="shared" si="129"/>
        <v>0.5178661299523597</v>
      </c>
      <c r="AMF12" s="6" t="s">
        <v>613</v>
      </c>
      <c r="AMK12" s="18">
        <v>4.5713591950970072</v>
      </c>
      <c r="AML12" s="18">
        <v>6.1982279139587186</v>
      </c>
      <c r="AMM12" s="18">
        <v>6.218300505319057</v>
      </c>
      <c r="AMN12" s="18">
        <v>6.0281565269948612</v>
      </c>
      <c r="AMO12" s="18">
        <v>6.8453170762465918</v>
      </c>
      <c r="AMP12" s="18">
        <v>7.4264531209904705</v>
      </c>
      <c r="AMQ12" s="18">
        <v>7.1765482946952046</v>
      </c>
      <c r="AMR12" s="18">
        <v>5.8431999502304244</v>
      </c>
      <c r="AMS12" s="18">
        <v>4.5730186003318511</v>
      </c>
      <c r="AMT12" s="18">
        <v>5.7790687746391765</v>
      </c>
      <c r="AMU12" s="18">
        <v>6.1667526536031421</v>
      </c>
      <c r="AMV12" s="19">
        <v>8.2581800191838628</v>
      </c>
      <c r="AMW12" s="18">
        <v>10.561990087171512</v>
      </c>
      <c r="AMX12" s="18">
        <v>4.5730186003318511</v>
      </c>
      <c r="AMY12" s="18">
        <v>5.7790687746391765</v>
      </c>
      <c r="AMZ12" s="18">
        <v>6.1667526536031421</v>
      </c>
      <c r="ANA12" s="18">
        <v>8.2581800191838628</v>
      </c>
      <c r="ANB12" s="18">
        <v>10.561990087171512</v>
      </c>
      <c r="ANC12" s="18">
        <v>8.0313813664126421</v>
      </c>
      <c r="AND12" s="18">
        <v>11.291457076820459</v>
      </c>
      <c r="ANE12" s="18">
        <v>10.072101709964384</v>
      </c>
      <c r="ANF12" s="18">
        <v>8.1036149396627639</v>
      </c>
      <c r="ANH12" s="6" t="s">
        <v>613</v>
      </c>
      <c r="ANI12" s="7">
        <f t="shared" si="130"/>
        <v>7.176548294695205E-2</v>
      </c>
      <c r="ANJ12" s="7">
        <f t="shared" si="131"/>
        <v>5.8431999502304245E-2</v>
      </c>
      <c r="ANK12" s="7">
        <f t="shared" si="132"/>
        <v>4.5730186003318511E-2</v>
      </c>
      <c r="ANL12" s="7">
        <f t="shared" si="133"/>
        <v>5.7790687746391761E-2</v>
      </c>
      <c r="ANM12" s="7">
        <f t="shared" si="134"/>
        <v>6.1667526536031421E-2</v>
      </c>
      <c r="ANN12" s="20">
        <f t="shared" si="135"/>
        <v>8.2581800191838625E-2</v>
      </c>
      <c r="ANO12" s="7">
        <f t="shared" si="136"/>
        <v>0.10561990087171512</v>
      </c>
      <c r="ANP12" s="6" t="s">
        <v>613</v>
      </c>
      <c r="ANU12" s="7">
        <v>-1.5137246404285265E-2</v>
      </c>
      <c r="ANV12" s="7">
        <v>2.5564672332883953E-2</v>
      </c>
      <c r="ANW12" s="7">
        <v>-1.0702546631930043E-2</v>
      </c>
      <c r="ANX12" s="7">
        <v>0.20954451611318192</v>
      </c>
      <c r="ANY12" s="7">
        <v>0.18215498634196114</v>
      </c>
      <c r="ANZ12" s="7">
        <v>-0.11152965043334617</v>
      </c>
      <c r="AOA12" s="7">
        <v>0.2194132077705182</v>
      </c>
      <c r="AOB12" s="7">
        <v>5.1688907023796915E-3</v>
      </c>
      <c r="AOC12" s="7">
        <v>0.14404568362117454</v>
      </c>
      <c r="AOD12" s="7">
        <v>5.3476746432414846E-2</v>
      </c>
      <c r="AOE12" s="7">
        <v>0.46856062067014981</v>
      </c>
      <c r="AOF12" s="20">
        <v>0.81701072071858527</v>
      </c>
      <c r="AOG12" s="7">
        <v>-0.46667980509208173</v>
      </c>
      <c r="AOH12" s="7">
        <v>0.14404568362117454</v>
      </c>
      <c r="AOI12" s="7">
        <v>5.3476746432414846E-2</v>
      </c>
      <c r="AOJ12" s="7">
        <v>0.46856062067014981</v>
      </c>
      <c r="AOK12" s="7">
        <v>0.81701072071858527</v>
      </c>
      <c r="AOL12" s="7">
        <v>-0.46667980509208173</v>
      </c>
      <c r="AOM12" s="7">
        <v>0.53919448848064833</v>
      </c>
      <c r="AON12" s="7">
        <v>0.57657229599624027</v>
      </c>
      <c r="AOO12" s="7">
        <v>0.18054832872882143</v>
      </c>
      <c r="AOP12" s="7">
        <v>0.45513802777357104</v>
      </c>
      <c r="AOR12" s="6" t="s">
        <v>613</v>
      </c>
      <c r="AOW12" s="1">
        <v>-7.6909599999999996</v>
      </c>
      <c r="AOX12" s="1">
        <v>-6.6346800000000004</v>
      </c>
      <c r="AOY12" s="1">
        <v>1.4156299999999999</v>
      </c>
      <c r="AOZ12" s="1">
        <v>1.7053</v>
      </c>
      <c r="APA12" s="1">
        <v>0.79237999999999997</v>
      </c>
      <c r="APB12" s="1">
        <v>0.88636999999999999</v>
      </c>
      <c r="APC12" s="1">
        <v>1.6291599999999999</v>
      </c>
      <c r="APD12" s="1">
        <v>6.1889599999999998</v>
      </c>
      <c r="APE12" s="1">
        <v>2.4100799999999998</v>
      </c>
      <c r="APF12" s="1">
        <v>1.0645899999999999</v>
      </c>
      <c r="APG12" s="1">
        <v>1.4437800000000001</v>
      </c>
      <c r="APH12" s="1">
        <v>0.95913999999999999</v>
      </c>
      <c r="API12" s="2">
        <v>1.3915</v>
      </c>
      <c r="APJ12" s="1">
        <v>-37.898260000000001</v>
      </c>
      <c r="APK12" s="1">
        <v>-3.2103999999999999</v>
      </c>
      <c r="APL12" s="1">
        <v>2.94143</v>
      </c>
      <c r="APM12" s="1">
        <v>2.07857</v>
      </c>
      <c r="APN12" s="1">
        <v>0.94415000000000004</v>
      </c>
      <c r="APO12" s="1"/>
      <c r="APP12" s="1"/>
      <c r="APW12" s="22">
        <v>0.31032267730486573</v>
      </c>
      <c r="APX12" s="22">
        <v>0.21478037656640836</v>
      </c>
      <c r="APY12" s="22">
        <v>0.57414582871543052</v>
      </c>
      <c r="APZ12" s="22">
        <v>0.57414582871543052</v>
      </c>
      <c r="AQA12" s="22">
        <v>0.57414582871543052</v>
      </c>
      <c r="AQB12" s="39" t="s">
        <v>613</v>
      </c>
      <c r="AQC12" s="22">
        <v>0.57414582871543052</v>
      </c>
      <c r="AQD12" s="6" t="s">
        <v>613</v>
      </c>
      <c r="AQE12" s="4">
        <f t="shared" si="137"/>
        <v>110245278749</v>
      </c>
      <c r="AQF12" s="4">
        <f t="shared" si="138"/>
        <v>23294153502</v>
      </c>
      <c r="AQG12" s="4">
        <f t="shared" si="139"/>
        <v>18353594294</v>
      </c>
      <c r="AQH12" s="4">
        <f t="shared" si="140"/>
        <v>30607093081</v>
      </c>
      <c r="AQI12" s="4">
        <f t="shared" si="141"/>
        <v>87196351219</v>
      </c>
      <c r="AQJ12" s="5">
        <f t="shared" si="142"/>
        <v>16235044323</v>
      </c>
      <c r="AQK12" s="4">
        <f t="shared" si="143"/>
        <v>21976586000</v>
      </c>
      <c r="AQL12" s="6" t="s">
        <v>613</v>
      </c>
      <c r="AQM12" s="7">
        <f t="shared" si="144"/>
        <v>0.62003619832869039</v>
      </c>
      <c r="AQN12" s="7">
        <f t="shared" si="145"/>
        <v>0.30996388959784682</v>
      </c>
      <c r="AQO12" s="7">
        <f t="shared" si="146"/>
        <v>0.60934360313434011</v>
      </c>
      <c r="AQP12" s="7">
        <f t="shared" si="147"/>
        <v>0.52733077899643066</v>
      </c>
      <c r="AQQ12" s="7">
        <f t="shared" si="148"/>
        <v>-0.93499051401708189</v>
      </c>
      <c r="AQR12" s="20">
        <f t="shared" si="149"/>
        <v>0.32806172649608661</v>
      </c>
      <c r="AQS12" s="7">
        <f t="shared" si="150"/>
        <v>-2.5452923365649363</v>
      </c>
      <c r="AQT12" s="6" t="s">
        <v>613</v>
      </c>
      <c r="AQU12" s="9">
        <f t="shared" si="156"/>
        <v>0.11758392021217318</v>
      </c>
      <c r="AQV12" s="9">
        <f t="shared" si="151"/>
        <v>4.6992128937158872E-2</v>
      </c>
      <c r="AQW12" s="9">
        <f t="shared" si="151"/>
        <v>0.10217761885869239</v>
      </c>
      <c r="AQX12" s="9">
        <f t="shared" si="151"/>
        <v>5.5313856335648753E-2</v>
      </c>
      <c r="AQY12" s="9">
        <f t="shared" si="151"/>
        <v>0.29528349926625053</v>
      </c>
      <c r="AQZ12" s="10" t="e">
        <f t="shared" si="151"/>
        <v>#VALUE!</v>
      </c>
      <c r="ARA12" s="9">
        <f t="shared" si="151"/>
        <v>-0.22296358808246625</v>
      </c>
      <c r="ARB12" s="6" t="s">
        <v>613</v>
      </c>
      <c r="ARC12" s="17">
        <f t="shared" si="157"/>
        <v>8.1095853744510962E-2</v>
      </c>
      <c r="ARD12" s="17">
        <f t="shared" si="152"/>
        <v>4.8035010442357889E-2</v>
      </c>
      <c r="ARE12" s="17">
        <f t="shared" si="152"/>
        <v>7.6460294644597526E-2</v>
      </c>
      <c r="ARF12" s="17">
        <f t="shared" si="152"/>
        <v>5.0698260866800494E-2</v>
      </c>
      <c r="ARG12" s="17">
        <f t="shared" si="152"/>
        <v>3.0100247917574707E-2</v>
      </c>
      <c r="ARH12" s="21" t="e">
        <f t="shared" si="152"/>
        <v>#VALUE!</v>
      </c>
      <c r="ARI12" s="17">
        <f t="shared" si="152"/>
        <v>-0.10304163461429239</v>
      </c>
      <c r="ARJ12" s="6" t="s">
        <v>613</v>
      </c>
    </row>
    <row r="13" spans="1:1154" collapsed="1" x14ac:dyDescent="0.15">
      <c r="A13" s="26" t="s">
        <v>374</v>
      </c>
      <c r="B13" s="34">
        <v>39624</v>
      </c>
      <c r="C13" s="34">
        <v>39624</v>
      </c>
      <c r="D13" s="35">
        <v>9.3479918918918905</v>
      </c>
      <c r="E13" s="26" t="s">
        <v>375</v>
      </c>
      <c r="F13" s="26" t="s">
        <v>43</v>
      </c>
      <c r="G13" s="26" t="s">
        <v>44</v>
      </c>
      <c r="H13" s="26" t="s">
        <v>23</v>
      </c>
      <c r="I13" s="56" t="s">
        <v>376</v>
      </c>
      <c r="J13" s="26" t="s">
        <v>485</v>
      </c>
      <c r="K13" s="26" t="s">
        <v>427</v>
      </c>
      <c r="L13" s="26" t="s">
        <v>43</v>
      </c>
      <c r="M13" s="26" t="s">
        <v>44</v>
      </c>
      <c r="N13" s="26" t="s">
        <v>23</v>
      </c>
      <c r="O13" s="26"/>
      <c r="P13" s="26"/>
      <c r="Q13" s="26" t="s">
        <v>25</v>
      </c>
      <c r="R13" s="26" t="s">
        <v>377</v>
      </c>
      <c r="S13" s="35"/>
      <c r="T13" s="26" t="s">
        <v>27</v>
      </c>
      <c r="U13" s="26" t="s">
        <v>23</v>
      </c>
      <c r="V13" s="3">
        <v>2008</v>
      </c>
      <c r="W13" s="3">
        <f t="shared" si="0"/>
        <v>1</v>
      </c>
      <c r="AA13" s="35">
        <v>1050982000000</v>
      </c>
      <c r="AB13" s="35">
        <v>479882000000</v>
      </c>
      <c r="AC13" s="35">
        <v>491544000000</v>
      </c>
      <c r="AD13" s="35">
        <v>273682000000</v>
      </c>
      <c r="AE13" s="35">
        <v>676587000000</v>
      </c>
      <c r="AF13" s="35">
        <v>277798000000</v>
      </c>
      <c r="AG13" s="35">
        <v>468337000000</v>
      </c>
      <c r="AH13" s="35">
        <v>355907000000</v>
      </c>
      <c r="AI13" s="4">
        <v>290904000000</v>
      </c>
      <c r="AJ13" s="4">
        <v>153298000000</v>
      </c>
      <c r="AK13" s="4">
        <v>194945000000</v>
      </c>
      <c r="AL13" s="4">
        <v>211075000000</v>
      </c>
      <c r="AM13" s="4">
        <v>176263775600</v>
      </c>
      <c r="AN13" s="5">
        <v>135071497300</v>
      </c>
      <c r="AO13" s="4">
        <v>153540867000</v>
      </c>
      <c r="AP13" s="4">
        <v>157330341000</v>
      </c>
      <c r="AQ13" s="4">
        <v>128748630000</v>
      </c>
      <c r="AR13" s="4">
        <v>195464006000</v>
      </c>
      <c r="AS13" s="4">
        <v>121441842000</v>
      </c>
      <c r="AT13" s="4">
        <v>126559721000</v>
      </c>
      <c r="AU13" s="4"/>
      <c r="AV13" s="4"/>
      <c r="AW13" s="4"/>
      <c r="AX13" s="4"/>
      <c r="AY13" s="4"/>
      <c r="AZ13" s="4"/>
      <c r="BA13" s="4"/>
      <c r="BB13" s="6" t="s">
        <v>613</v>
      </c>
      <c r="BC13" s="4"/>
      <c r="BD13" s="4"/>
      <c r="BE13" s="4"/>
      <c r="BF13" s="4">
        <v>750862000000</v>
      </c>
      <c r="BG13" s="4">
        <v>552438000000</v>
      </c>
      <c r="BH13" s="4">
        <v>930655000000</v>
      </c>
      <c r="BI13" s="4">
        <v>667103000000</v>
      </c>
      <c r="BJ13" s="4">
        <v>665252000000</v>
      </c>
      <c r="BK13" s="4">
        <v>367407000000</v>
      </c>
      <c r="BL13" s="4">
        <v>354098000000</v>
      </c>
      <c r="BM13" s="4">
        <v>478197000000</v>
      </c>
      <c r="BN13" s="4">
        <v>346808000000</v>
      </c>
      <c r="BO13" s="4">
        <v>346197000000</v>
      </c>
      <c r="BP13" s="4">
        <v>363843000000</v>
      </c>
      <c r="BQ13" s="4">
        <v>319270000000</v>
      </c>
      <c r="BR13" s="4">
        <v>126203090140</v>
      </c>
      <c r="BS13" s="5">
        <v>167083079620</v>
      </c>
      <c r="BT13" s="4">
        <v>105723985000</v>
      </c>
      <c r="BU13" s="4">
        <v>98355703000</v>
      </c>
      <c r="BV13" s="4">
        <v>81777676000</v>
      </c>
      <c r="BW13" s="4">
        <v>69336353000</v>
      </c>
      <c r="BX13" s="4">
        <v>60021473000</v>
      </c>
      <c r="BY13" s="4">
        <v>132782957000</v>
      </c>
      <c r="BZ13" s="4"/>
      <c r="CA13" s="4"/>
      <c r="CB13" s="4"/>
      <c r="CC13" s="4"/>
      <c r="CD13" s="4"/>
      <c r="CE13" s="4"/>
      <c r="CF13" s="4"/>
      <c r="CG13" s="6" t="s">
        <v>613</v>
      </c>
      <c r="CH13" s="4"/>
      <c r="CI13" s="4"/>
      <c r="CJ13" s="4"/>
      <c r="CK13" s="4">
        <v>2226977000000</v>
      </c>
      <c r="CL13" s="4">
        <v>1742927000000</v>
      </c>
      <c r="CM13" s="4">
        <v>2351295000000</v>
      </c>
      <c r="CN13" s="4">
        <v>1764349000000</v>
      </c>
      <c r="CO13" s="4">
        <v>1902849000000</v>
      </c>
      <c r="CP13" s="4">
        <v>1241982000000</v>
      </c>
      <c r="CQ13" s="4">
        <v>1436237000000</v>
      </c>
      <c r="CR13" s="4">
        <v>1253487000000</v>
      </c>
      <c r="CS13" s="4">
        <v>1055818000000</v>
      </c>
      <c r="CT13" s="4">
        <v>863400000000</v>
      </c>
      <c r="CU13" s="4">
        <v>865169000000</v>
      </c>
      <c r="CV13" s="4">
        <v>747674000000</v>
      </c>
      <c r="CW13" s="4">
        <v>530797308790</v>
      </c>
      <c r="CX13" s="5">
        <v>587704066440</v>
      </c>
      <c r="CY13" s="4">
        <v>399385006000</v>
      </c>
      <c r="CZ13" s="4">
        <v>370125946000</v>
      </c>
      <c r="DA13" s="4">
        <v>309828702000</v>
      </c>
      <c r="DB13" s="4">
        <v>371016721000</v>
      </c>
      <c r="DC13" s="4">
        <v>453155762000</v>
      </c>
      <c r="DD13" s="4">
        <v>394955220000</v>
      </c>
      <c r="DE13" s="4"/>
      <c r="DF13" s="4"/>
      <c r="DG13" s="4"/>
      <c r="DH13" s="4"/>
      <c r="DI13" s="4"/>
      <c r="DJ13" s="4"/>
      <c r="DK13" s="4"/>
      <c r="DL13" s="6" t="s">
        <v>613</v>
      </c>
      <c r="DM13" s="4"/>
      <c r="DN13" s="4"/>
      <c r="DO13" s="4"/>
      <c r="DP13" s="4">
        <v>2655278000000</v>
      </c>
      <c r="DQ13" s="4">
        <v>2288831000000</v>
      </c>
      <c r="DR13" s="4">
        <v>2896840000000</v>
      </c>
      <c r="DS13" s="4">
        <v>2271344000000</v>
      </c>
      <c r="DT13" s="4">
        <v>2411872000000</v>
      </c>
      <c r="DU13" s="4">
        <v>1723468000000</v>
      </c>
      <c r="DV13" s="4">
        <v>1810083000000</v>
      </c>
      <c r="DW13" s="4">
        <v>1633339000000</v>
      </c>
      <c r="DX13" s="4">
        <v>1451020000000</v>
      </c>
      <c r="DY13" s="4">
        <v>1239927000000</v>
      </c>
      <c r="DZ13" s="4">
        <v>1126055000000</v>
      </c>
      <c r="EA13" s="4">
        <v>986898000000</v>
      </c>
      <c r="EB13" s="4">
        <v>774856830143</v>
      </c>
      <c r="EC13" s="5">
        <v>841054201855</v>
      </c>
      <c r="ED13" s="4">
        <v>624557292000</v>
      </c>
      <c r="EE13" s="4">
        <v>584838895000</v>
      </c>
      <c r="EF13" s="4">
        <v>518803623000</v>
      </c>
      <c r="EG13" s="4">
        <v>571015222000</v>
      </c>
      <c r="EH13" s="4">
        <v>704664153000</v>
      </c>
      <c r="EI13" s="4">
        <v>722880879000</v>
      </c>
      <c r="EJ13" s="4"/>
      <c r="EK13" s="4"/>
      <c r="EL13" s="4"/>
      <c r="EM13" s="4"/>
      <c r="EN13" s="4"/>
      <c r="EO13" s="4"/>
      <c r="EP13" s="4"/>
      <c r="EQ13" s="6" t="s">
        <v>613</v>
      </c>
      <c r="ER13" s="4"/>
      <c r="ES13" s="4"/>
      <c r="ET13" s="4"/>
      <c r="EU13" s="4">
        <v>941897000000</v>
      </c>
      <c r="EV13" s="4">
        <v>614162000000</v>
      </c>
      <c r="EW13" s="4">
        <v>1197865000000</v>
      </c>
      <c r="EX13" s="4">
        <v>724854000000</v>
      </c>
      <c r="EY13" s="4">
        <v>1029675000000</v>
      </c>
      <c r="EZ13" s="4">
        <v>506475000000</v>
      </c>
      <c r="FA13" s="4">
        <v>688006000000</v>
      </c>
      <c r="FB13" s="4">
        <v>671560000000</v>
      </c>
      <c r="FC13" s="4">
        <v>666602000000</v>
      </c>
      <c r="FD13" s="4">
        <v>542001000000</v>
      </c>
      <c r="FE13" s="4">
        <v>543580000000</v>
      </c>
      <c r="FF13" s="4">
        <v>495056000000</v>
      </c>
      <c r="FG13" s="4">
        <v>362817179780</v>
      </c>
      <c r="FH13" s="5">
        <v>471361527210</v>
      </c>
      <c r="FI13" s="4">
        <v>298995082000</v>
      </c>
      <c r="FJ13" s="4">
        <v>152613468000</v>
      </c>
      <c r="FK13" s="4">
        <v>93033386000</v>
      </c>
      <c r="FL13" s="4">
        <v>77994081000</v>
      </c>
      <c r="FM13" s="4">
        <v>213961783000</v>
      </c>
      <c r="FN13" s="4">
        <v>146279242000</v>
      </c>
      <c r="FO13" s="4"/>
      <c r="FP13" s="4"/>
      <c r="FQ13" s="4"/>
      <c r="FR13" s="4"/>
      <c r="FS13" s="4"/>
      <c r="FT13" s="4"/>
      <c r="FU13" s="4"/>
      <c r="FV13" s="6" t="s">
        <v>613</v>
      </c>
      <c r="FW13" s="4"/>
      <c r="FX13" s="4"/>
      <c r="FY13" s="4"/>
      <c r="FZ13" s="4">
        <v>44182000000</v>
      </c>
      <c r="GA13" s="4">
        <v>47990000000</v>
      </c>
      <c r="GB13" s="4">
        <v>0</v>
      </c>
      <c r="GC13" s="4">
        <v>0</v>
      </c>
      <c r="GD13" s="4">
        <v>0</v>
      </c>
      <c r="GE13" s="4">
        <v>3864000000</v>
      </c>
      <c r="GF13" s="4">
        <v>14610000000</v>
      </c>
      <c r="GG13" s="4">
        <v>31896000000</v>
      </c>
      <c r="GH13" s="4">
        <v>31122000000</v>
      </c>
      <c r="GI13" s="4">
        <v>68675000000</v>
      </c>
      <c r="GJ13" s="4">
        <v>68675000000</v>
      </c>
      <c r="GK13" s="4">
        <v>68675000000</v>
      </c>
      <c r="GL13" s="4">
        <v>95994416950</v>
      </c>
      <c r="GM13" s="5">
        <v>192419643890</v>
      </c>
      <c r="GN13" s="4">
        <v>68675000000</v>
      </c>
      <c r="GO13" s="4">
        <v>117267114000</v>
      </c>
      <c r="GP13" s="4">
        <v>116865533000</v>
      </c>
      <c r="GQ13" s="4">
        <v>148047397000</v>
      </c>
      <c r="GR13" s="4">
        <v>147536912000</v>
      </c>
      <c r="GS13" s="4">
        <v>242676608000</v>
      </c>
      <c r="GT13" s="4"/>
      <c r="GU13" s="4"/>
      <c r="GV13" s="4"/>
      <c r="GW13" s="4"/>
      <c r="GX13" s="4"/>
      <c r="GY13" s="4"/>
      <c r="GZ13" s="4"/>
      <c r="HA13" s="6" t="s">
        <v>613</v>
      </c>
      <c r="HB13" s="4"/>
      <c r="HC13" s="4"/>
      <c r="HD13" s="4"/>
      <c r="HE13" s="4">
        <v>1627649000000</v>
      </c>
      <c r="HF13" s="4">
        <v>1562774000000</v>
      </c>
      <c r="HG13" s="4">
        <v>1626006000000</v>
      </c>
      <c r="HH13" s="4">
        <v>1484227000000</v>
      </c>
      <c r="HI13" s="4">
        <v>1321180000000</v>
      </c>
      <c r="HJ13" s="4">
        <v>1166306000000</v>
      </c>
      <c r="HK13" s="4">
        <v>1059940000000</v>
      </c>
      <c r="HL13" s="4">
        <v>902303000000</v>
      </c>
      <c r="HM13" s="4">
        <v>736458000000</v>
      </c>
      <c r="HN13" s="4">
        <v>633008000000</v>
      </c>
      <c r="HO13" s="4">
        <v>556551000000</v>
      </c>
      <c r="HP13" s="4">
        <v>466983000000</v>
      </c>
      <c r="HQ13" s="4">
        <v>380938939780</v>
      </c>
      <c r="HR13" s="5">
        <v>332874440760</v>
      </c>
      <c r="HS13" s="4">
        <v>314076374000</v>
      </c>
      <c r="HT13" s="4">
        <v>295953594000</v>
      </c>
      <c r="HU13" s="4">
        <v>284875556000</v>
      </c>
      <c r="HV13" s="4">
        <v>331096747000</v>
      </c>
      <c r="HW13" s="4">
        <v>332551734000</v>
      </c>
      <c r="HX13" s="4">
        <v>319041581000</v>
      </c>
      <c r="HY13" s="4"/>
      <c r="HZ13" s="4"/>
      <c r="IA13" s="4"/>
      <c r="IB13" s="4"/>
      <c r="IC13" s="4"/>
      <c r="ID13" s="4"/>
      <c r="IE13" s="4"/>
      <c r="IF13" s="6" t="s">
        <v>613</v>
      </c>
      <c r="IG13" s="4"/>
      <c r="IH13" s="4"/>
      <c r="II13" s="4"/>
      <c r="IJ13" s="4">
        <v>3299105000000</v>
      </c>
      <c r="IK13" s="4">
        <v>3348871000000</v>
      </c>
      <c r="IL13" s="4">
        <v>4771800000000</v>
      </c>
      <c r="IM13" s="4">
        <v>4069975000000</v>
      </c>
      <c r="IN13" s="4">
        <v>3918428000000</v>
      </c>
      <c r="IO13" s="4">
        <v>2712784000000</v>
      </c>
      <c r="IP13" s="4">
        <v>2654641000000</v>
      </c>
      <c r="IQ13" s="4">
        <v>2282232000000</v>
      </c>
      <c r="IR13" s="4">
        <v>2261253000000</v>
      </c>
      <c r="IS13" s="4">
        <v>2064054000000</v>
      </c>
      <c r="IT13" s="4">
        <v>1724640000000</v>
      </c>
      <c r="IU13" s="4">
        <v>1565567350660</v>
      </c>
      <c r="IV13" s="4">
        <v>1335237021820</v>
      </c>
      <c r="IW13" s="5">
        <v>1027737725000</v>
      </c>
      <c r="IX13" s="4">
        <v>725580692000</v>
      </c>
      <c r="IY13" s="4">
        <v>619038682000</v>
      </c>
      <c r="IZ13" s="4">
        <v>545462164000</v>
      </c>
      <c r="JA13" s="4">
        <v>472266549000</v>
      </c>
      <c r="JB13" s="4">
        <v>446338838000</v>
      </c>
      <c r="JC13" s="4">
        <v>829487908000</v>
      </c>
      <c r="JD13" s="4"/>
      <c r="JE13" s="4"/>
      <c r="JF13" s="4"/>
      <c r="JG13" s="4"/>
      <c r="JH13" s="4"/>
      <c r="JI13" s="4"/>
      <c r="JJ13" s="4"/>
      <c r="JK13" s="6" t="s">
        <v>613</v>
      </c>
      <c r="JL13" s="4"/>
      <c r="JM13" s="4"/>
      <c r="JN13" s="4"/>
      <c r="JO13" s="4">
        <v>108507000000</v>
      </c>
      <c r="JP13" s="4">
        <v>76786000000</v>
      </c>
      <c r="JQ13" s="4">
        <v>347110000000</v>
      </c>
      <c r="JR13" s="4">
        <v>366341000000</v>
      </c>
      <c r="JS13" s="4">
        <v>344183000000</v>
      </c>
      <c r="JT13" s="4">
        <v>333546000000</v>
      </c>
      <c r="JU13" s="4">
        <v>348750000000</v>
      </c>
      <c r="JV13" s="4">
        <v>284823000000</v>
      </c>
      <c r="JW13" s="4">
        <v>282496000000</v>
      </c>
      <c r="JX13" s="4">
        <v>225528000000</v>
      </c>
      <c r="JY13" s="4">
        <v>168905000000</v>
      </c>
      <c r="JZ13" s="4">
        <v>158333034870</v>
      </c>
      <c r="KA13" s="4">
        <v>112860609420</v>
      </c>
      <c r="KB13" s="5">
        <v>105914832000</v>
      </c>
      <c r="KC13" s="4">
        <v>95049442000</v>
      </c>
      <c r="KD13" s="4">
        <v>76730715000</v>
      </c>
      <c r="KE13" s="4">
        <v>56320021000</v>
      </c>
      <c r="KF13" s="4">
        <v>56958853000</v>
      </c>
      <c r="KG13" s="4">
        <v>51076261000</v>
      </c>
      <c r="KH13" s="4">
        <v>62431116000</v>
      </c>
      <c r="KI13" s="4"/>
      <c r="KJ13" s="4"/>
      <c r="KK13" s="4"/>
      <c r="KL13" s="4"/>
      <c r="KM13" s="4"/>
      <c r="KN13" s="4"/>
      <c r="KO13" s="4"/>
      <c r="KP13" s="6" t="s">
        <v>613</v>
      </c>
      <c r="KQ13" s="4"/>
      <c r="KR13" s="4"/>
      <c r="KS13" s="4"/>
      <c r="KT13" s="4">
        <v>87311000000</v>
      </c>
      <c r="KU13" s="4">
        <v>47783000000</v>
      </c>
      <c r="KV13" s="4">
        <v>250992000000</v>
      </c>
      <c r="KW13" s="4">
        <v>270404000000</v>
      </c>
      <c r="KX13" s="4">
        <v>257225000000</v>
      </c>
      <c r="KY13" s="4">
        <v>255113000000</v>
      </c>
      <c r="KZ13" s="4">
        <v>265120000000</v>
      </c>
      <c r="LA13" s="4">
        <v>260221000000</v>
      </c>
      <c r="LB13" s="4">
        <v>209006000000</v>
      </c>
      <c r="LC13" s="4">
        <v>171192000000</v>
      </c>
      <c r="LD13" s="4">
        <v>139473000000</v>
      </c>
      <c r="LE13" s="4">
        <v>118414865534</v>
      </c>
      <c r="LF13" s="4">
        <v>66947559186</v>
      </c>
      <c r="LG13" s="5">
        <v>62486618000</v>
      </c>
      <c r="LH13" s="4">
        <v>72074000000</v>
      </c>
      <c r="LI13" s="4">
        <v>55565251000</v>
      </c>
      <c r="LJ13" s="4">
        <v>36066629000</v>
      </c>
      <c r="LK13" s="4">
        <v>43419291000</v>
      </c>
      <c r="LL13" s="4">
        <v>13134707000</v>
      </c>
      <c r="LM13" s="4">
        <v>71737726000</v>
      </c>
      <c r="LN13" s="4"/>
      <c r="LO13" s="4"/>
      <c r="LP13" s="4"/>
      <c r="LQ13" s="4"/>
      <c r="LR13" s="4"/>
      <c r="LS13" s="4"/>
      <c r="LT13" s="4"/>
      <c r="LU13" s="6" t="s">
        <v>613</v>
      </c>
      <c r="LV13" s="4"/>
      <c r="LW13" s="4"/>
      <c r="LX13" s="4"/>
      <c r="LY13" s="4">
        <v>328954000000</v>
      </c>
      <c r="LZ13" s="4">
        <v>314100000000</v>
      </c>
      <c r="MA13" s="4">
        <v>551738000000</v>
      </c>
      <c r="MB13" s="4">
        <v>557058000000</v>
      </c>
      <c r="MC13" s="4">
        <v>526150000000</v>
      </c>
      <c r="MD13" s="4">
        <v>490299000000</v>
      </c>
      <c r="ME13" s="4">
        <v>484086000000</v>
      </c>
      <c r="MF13" s="4">
        <v>406584000000</v>
      </c>
      <c r="MJ13" s="1">
        <v>111886000000</v>
      </c>
      <c r="MK13" s="1">
        <v>63720000000</v>
      </c>
      <c r="ML13" s="1">
        <v>337894000000</v>
      </c>
      <c r="MM13" s="1">
        <v>361128000000</v>
      </c>
      <c r="MN13" s="1">
        <v>349439000000</v>
      </c>
      <c r="MO13" s="1">
        <v>340105000000</v>
      </c>
      <c r="MP13" s="1">
        <v>347655000000</v>
      </c>
      <c r="MQ13" s="1">
        <v>340663000000</v>
      </c>
      <c r="MR13" s="4">
        <v>278388000000</v>
      </c>
      <c r="MS13" s="4">
        <v>226890000000</v>
      </c>
      <c r="MT13" s="4">
        <v>181978000000</v>
      </c>
      <c r="MU13" s="4">
        <v>158489832850</v>
      </c>
      <c r="MV13" s="4">
        <v>90692141320</v>
      </c>
      <c r="MW13" s="5">
        <v>83914944000</v>
      </c>
      <c r="MX13" s="4">
        <v>95279479000</v>
      </c>
      <c r="MY13" s="1">
        <v>81600124000</v>
      </c>
      <c r="MZ13" s="1">
        <v>54706849000</v>
      </c>
      <c r="NA13" s="1">
        <v>59374654000</v>
      </c>
      <c r="NB13" s="1">
        <v>17185544000</v>
      </c>
      <c r="NC13" s="1">
        <v>106585203000</v>
      </c>
      <c r="NK13" s="6" t="s">
        <v>613</v>
      </c>
      <c r="NO13" s="35">
        <v>87311000000</v>
      </c>
      <c r="NP13" s="35">
        <v>47783000000</v>
      </c>
      <c r="NQ13" s="35">
        <v>250992000000</v>
      </c>
      <c r="NR13" s="35">
        <v>270404000000</v>
      </c>
      <c r="NS13" s="35">
        <v>257225000000</v>
      </c>
      <c r="NT13" s="35">
        <v>255113000000</v>
      </c>
      <c r="NU13" s="35">
        <v>265120000000</v>
      </c>
      <c r="NV13" s="35">
        <v>260221000000</v>
      </c>
      <c r="NW13" s="47">
        <v>209006000000</v>
      </c>
      <c r="NX13" s="47">
        <v>171192000000</v>
      </c>
      <c r="NY13" s="47">
        <v>139473000000</v>
      </c>
      <c r="NZ13" s="47">
        <v>118414865530</v>
      </c>
      <c r="OA13" s="47">
        <v>66947559190</v>
      </c>
      <c r="OB13" s="48">
        <v>62486618000</v>
      </c>
      <c r="OC13" s="47">
        <v>72074000000</v>
      </c>
      <c r="OD13" s="35">
        <v>55565251000</v>
      </c>
      <c r="OE13" s="35">
        <v>36066629000</v>
      </c>
      <c r="OF13" s="35">
        <v>43419291000</v>
      </c>
      <c r="OG13" s="35">
        <v>13134707000</v>
      </c>
      <c r="OH13" s="35">
        <v>71737726000</v>
      </c>
      <c r="OP13" s="6" t="s">
        <v>613</v>
      </c>
      <c r="OQ13" s="4">
        <v>391466000000</v>
      </c>
      <c r="OR13" s="4">
        <v>319267000000</v>
      </c>
      <c r="OS13" s="4">
        <v>248620000000</v>
      </c>
      <c r="OT13" s="4">
        <v>232591929820</v>
      </c>
      <c r="OU13" s="4">
        <v>187749046840</v>
      </c>
      <c r="OV13" s="5">
        <v>181482325000</v>
      </c>
      <c r="OW13" s="4">
        <v>159956253000</v>
      </c>
      <c r="OX13" s="4">
        <v>140596708000</v>
      </c>
      <c r="OY13" s="4">
        <v>118316707000</v>
      </c>
      <c r="OZ13" s="4">
        <v>117544305000</v>
      </c>
      <c r="PA13" s="4">
        <v>109972106000</v>
      </c>
      <c r="PB13" s="4">
        <v>138829288000</v>
      </c>
      <c r="PC13" s="4"/>
      <c r="PD13" s="4"/>
      <c r="PE13" s="4"/>
      <c r="PF13" s="4"/>
      <c r="PG13" s="4"/>
      <c r="PH13" s="4"/>
      <c r="PI13" s="4"/>
      <c r="PJ13" s="6" t="s">
        <v>613</v>
      </c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>
        <v>-1396000000</v>
      </c>
      <c r="PW13" s="4">
        <v>-3323000000</v>
      </c>
      <c r="PX13" s="4">
        <v>-542000000</v>
      </c>
      <c r="PY13" s="4">
        <v>-3380000000</v>
      </c>
      <c r="PZ13" s="4">
        <v>-18920253960</v>
      </c>
      <c r="QA13" s="5">
        <v>-18808508000</v>
      </c>
      <c r="QB13" s="4">
        <v>-15782500000</v>
      </c>
      <c r="QC13" s="4">
        <v>-15782500000</v>
      </c>
      <c r="QD13" s="4">
        <v>-20190677000</v>
      </c>
      <c r="QE13" s="4">
        <v>-20062500000</v>
      </c>
      <c r="QF13" s="4">
        <v>-9863752000</v>
      </c>
      <c r="QG13" s="4">
        <v>-19180910000</v>
      </c>
      <c r="QH13" s="4"/>
      <c r="QI13" s="4"/>
      <c r="QJ13" s="4"/>
      <c r="QK13" s="4"/>
      <c r="QL13" s="4"/>
      <c r="QM13" s="4"/>
      <c r="QN13" s="4"/>
      <c r="QO13" s="6" t="s">
        <v>613</v>
      </c>
      <c r="QP13" s="4"/>
      <c r="QQ13" s="4"/>
      <c r="QR13" s="4"/>
      <c r="QS13" s="4">
        <v>609787000000</v>
      </c>
      <c r="QT13" s="4">
        <v>85311000000</v>
      </c>
      <c r="QU13" s="4">
        <v>359080000000</v>
      </c>
      <c r="QV13" s="4">
        <v>-253168000000</v>
      </c>
      <c r="QW13" s="4">
        <v>524515000000</v>
      </c>
      <c r="QX13" s="4">
        <v>39487000000</v>
      </c>
      <c r="QY13" s="4">
        <v>251969000000</v>
      </c>
      <c r="QZ13" s="4">
        <v>120231000000</v>
      </c>
      <c r="RA13" s="4">
        <v>302080000000</v>
      </c>
      <c r="RB13" s="4">
        <v>24416000000</v>
      </c>
      <c r="RC13" s="4">
        <v>54935000000</v>
      </c>
      <c r="RD13" s="4">
        <v>183429000000</v>
      </c>
      <c r="RE13" s="4">
        <v>177642564523</v>
      </c>
      <c r="RF13" s="5">
        <v>167217321000</v>
      </c>
      <c r="RG13" s="4">
        <v>121785351000</v>
      </c>
      <c r="RH13" s="4">
        <v>129170320000</v>
      </c>
      <c r="RI13" s="4">
        <v>109559608000</v>
      </c>
      <c r="RJ13" s="4">
        <v>63023818000</v>
      </c>
      <c r="RK13" s="4">
        <v>149276550000</v>
      </c>
      <c r="RL13" s="4">
        <v>157645667000</v>
      </c>
      <c r="RM13" s="4"/>
      <c r="RN13" s="4"/>
      <c r="RO13" s="4"/>
      <c r="RP13" s="4"/>
      <c r="RQ13" s="4"/>
      <c r="RR13" s="4"/>
      <c r="RS13" s="4"/>
      <c r="RT13" s="6" t="s">
        <v>613</v>
      </c>
      <c r="RU13" s="4"/>
      <c r="RV13" s="4"/>
      <c r="RW13" s="4"/>
      <c r="RX13" s="4">
        <v>-9282000000</v>
      </c>
      <c r="RY13" s="4">
        <v>-12090000000</v>
      </c>
      <c r="RZ13" s="4">
        <v>-39903000000</v>
      </c>
      <c r="SA13" s="4">
        <v>-40800000000</v>
      </c>
      <c r="SB13" s="4">
        <v>-22614000000</v>
      </c>
      <c r="SC13" s="4">
        <v>-56369000000</v>
      </c>
      <c r="SD13" s="4">
        <v>-25251000000</v>
      </c>
      <c r="SE13" s="4">
        <v>36175000000</v>
      </c>
      <c r="SF13" s="4">
        <v>-24474000000</v>
      </c>
      <c r="SG13" s="4">
        <v>-46502000000</v>
      </c>
      <c r="SH13" s="4">
        <v>-21978000000</v>
      </c>
      <c r="SI13" s="4">
        <v>-17231000000</v>
      </c>
      <c r="SJ13" s="4">
        <v>-14763286990</v>
      </c>
      <c r="SK13" s="5">
        <v>-212814574000</v>
      </c>
      <c r="SL13" s="4">
        <v>-71193711000</v>
      </c>
      <c r="SM13" s="4">
        <v>-59204366000</v>
      </c>
      <c r="SN13" s="4">
        <v>-67713831000</v>
      </c>
      <c r="SO13" s="4">
        <v>48289149000</v>
      </c>
      <c r="SP13" s="4">
        <v>-25315101000</v>
      </c>
      <c r="SQ13" s="4">
        <v>20276082000</v>
      </c>
      <c r="SR13" s="4"/>
      <c r="SS13" s="4"/>
      <c r="ST13" s="4"/>
      <c r="SU13" s="4"/>
      <c r="SV13" s="4"/>
      <c r="SW13" s="4"/>
      <c r="SX13" s="4"/>
      <c r="SY13" s="6" t="s">
        <v>613</v>
      </c>
      <c r="SZ13" s="4"/>
      <c r="TA13" s="4"/>
      <c r="TB13" s="4"/>
      <c r="TC13" s="4">
        <v>-35737000000</v>
      </c>
      <c r="TD13" s="4">
        <v>-101200000000</v>
      </c>
      <c r="TE13" s="4">
        <v>-116934000000</v>
      </c>
      <c r="TF13" s="4">
        <v>-118121000000</v>
      </c>
      <c r="TG13" s="4">
        <v>-112558000000</v>
      </c>
      <c r="TH13" s="4">
        <v>-181018000000</v>
      </c>
      <c r="TI13" s="4">
        <v>-128800000000</v>
      </c>
      <c r="TJ13" s="4">
        <v>-97407000000</v>
      </c>
      <c r="TK13" s="4">
        <v>-143128000000</v>
      </c>
      <c r="TL13" s="4">
        <v>-20328000000</v>
      </c>
      <c r="TM13" s="4">
        <v>-49483000000</v>
      </c>
      <c r="TN13" s="4">
        <v>-128365000000</v>
      </c>
      <c r="TO13" s="4">
        <v>-109530265410</v>
      </c>
      <c r="TP13" s="5">
        <v>-8305840000</v>
      </c>
      <c r="TQ13" s="4">
        <v>-53415554000</v>
      </c>
      <c r="TR13" s="35">
        <v>-43641002000</v>
      </c>
      <c r="TS13" s="35">
        <v>-109969148000</v>
      </c>
      <c r="TT13" s="35">
        <v>-38628350000</v>
      </c>
      <c r="TU13" s="35">
        <v>-94696990000</v>
      </c>
      <c r="TV13" s="35">
        <v>-141352247000</v>
      </c>
      <c r="UD13" s="6" t="s">
        <v>613</v>
      </c>
      <c r="UH13" s="37">
        <v>4.0924375115770906E-2</v>
      </c>
      <c r="UI13" s="37">
        <v>0.17106328122625</v>
      </c>
      <c r="UJ13" s="37">
        <v>4.4412348415698098E-2</v>
      </c>
      <c r="UK13" s="37">
        <v>0</v>
      </c>
      <c r="UL13" s="37">
        <v>1.03706232196079E-2</v>
      </c>
      <c r="UM13" s="37">
        <v>2.3822262680565499E-3</v>
      </c>
      <c r="UN13" s="37">
        <v>6.6496983478120299E-3</v>
      </c>
      <c r="UO13" s="37"/>
      <c r="UP13" s="9"/>
      <c r="UQ13" s="9"/>
      <c r="UR13" s="9"/>
      <c r="US13" s="9"/>
      <c r="UT13" s="9"/>
      <c r="UU13" s="10"/>
      <c r="UV13" s="9"/>
      <c r="UW13" s="6" t="s">
        <v>613</v>
      </c>
      <c r="VA13" s="9">
        <v>1.2902001648427499E-2</v>
      </c>
      <c r="VB13" s="9">
        <v>8.6537854115492294E-3</v>
      </c>
      <c r="VC13" s="9">
        <v>1.3923249177287999E-2</v>
      </c>
      <c r="VD13" s="9">
        <v>0</v>
      </c>
      <c r="VE13" s="9">
        <v>1.4710432131562E-2</v>
      </c>
      <c r="VF13" s="9">
        <v>9.5858204069999998E-3</v>
      </c>
      <c r="VG13" s="9">
        <v>1.4883987064758599E-2</v>
      </c>
      <c r="VH13" s="9"/>
      <c r="VI13" s="9"/>
      <c r="VJ13" s="9"/>
      <c r="VK13" s="9"/>
      <c r="VL13" s="9"/>
      <c r="VM13" s="9"/>
      <c r="VN13" s="10"/>
      <c r="VO13" s="9"/>
      <c r="VP13" s="6" t="s">
        <v>613</v>
      </c>
      <c r="VT13" s="9">
        <v>0.95907562488422893</v>
      </c>
      <c r="VU13" s="9">
        <v>0.82893671877375097</v>
      </c>
      <c r="VV13" s="9">
        <v>0.95558765158430203</v>
      </c>
      <c r="VW13" s="9">
        <v>1</v>
      </c>
      <c r="VX13" s="9">
        <v>0.98962937678039198</v>
      </c>
      <c r="VY13" s="9">
        <v>0.99761777373194305</v>
      </c>
      <c r="VZ13" s="9">
        <v>0.99335030165218796</v>
      </c>
      <c r="WA13" s="9"/>
      <c r="WG13" s="53"/>
      <c r="WI13" s="54" t="s">
        <v>613</v>
      </c>
      <c r="WM13" s="9">
        <v>5.4368790632641203E-2</v>
      </c>
      <c r="WN13" s="9">
        <v>4.9986054782847296E-2</v>
      </c>
      <c r="WO13" s="9">
        <v>5.06467655053566E-2</v>
      </c>
      <c r="WP13" s="9">
        <v>5.4360496548392402E-2</v>
      </c>
      <c r="WQ13" s="9">
        <v>0.10840683527157101</v>
      </c>
      <c r="WR13" s="9">
        <v>0.121957144213693</v>
      </c>
      <c r="WS13" s="9">
        <v>0.137798565416724</v>
      </c>
      <c r="WT13" s="9"/>
      <c r="WU13" s="9"/>
      <c r="WV13" s="9"/>
      <c r="WW13" s="9"/>
      <c r="WX13" s="9"/>
      <c r="WY13" s="9"/>
      <c r="WZ13" s="10"/>
      <c r="XA13" s="9"/>
      <c r="XB13" s="6" t="s">
        <v>613</v>
      </c>
      <c r="XF13" s="9">
        <v>0.2512239</v>
      </c>
      <c r="XG13" s="9">
        <v>0.2512239</v>
      </c>
      <c r="XH13" s="9">
        <v>0.24989930000000002</v>
      </c>
      <c r="XI13" s="9">
        <v>0.2492277</v>
      </c>
      <c r="XJ13" s="9">
        <v>0.2454846</v>
      </c>
      <c r="XK13" s="9">
        <v>0.2374049</v>
      </c>
      <c r="XL13" s="9">
        <v>0.2454846</v>
      </c>
      <c r="XM13" s="9"/>
      <c r="XN13" s="9"/>
      <c r="XO13" s="9"/>
      <c r="XP13" s="9"/>
      <c r="XQ13" s="9"/>
      <c r="XR13" s="9"/>
      <c r="XS13" s="10"/>
      <c r="XT13" s="9"/>
      <c r="XU13" s="6" t="s">
        <v>613</v>
      </c>
      <c r="XV13" s="59">
        <f t="shared" si="153"/>
        <v>1396000010.4763255</v>
      </c>
      <c r="XW13" s="59">
        <f t="shared" si="1"/>
        <v>3323000159.5726104</v>
      </c>
      <c r="XX13" s="59">
        <f t="shared" si="1"/>
        <v>542000002.31041121</v>
      </c>
      <c r="XY13" s="59">
        <f t="shared" si="1"/>
        <v>3379623624.5528479</v>
      </c>
      <c r="XZ13" s="59">
        <f t="shared" si="1"/>
        <v>16868583802.899002</v>
      </c>
      <c r="YA13" s="59">
        <f t="shared" si="1"/>
        <v>18011194966.414421</v>
      </c>
      <c r="YB13" s="59">
        <f t="shared" si="1"/>
        <v>15826327637.709007</v>
      </c>
      <c r="YC13" s="6" t="s">
        <v>613</v>
      </c>
      <c r="YD13" s="4"/>
      <c r="YE13" s="4"/>
      <c r="YF13" s="4"/>
      <c r="YG13" s="4">
        <v>609787000000</v>
      </c>
      <c r="YH13" s="4">
        <v>85311000000</v>
      </c>
      <c r="YI13" s="4">
        <v>359080000000</v>
      </c>
      <c r="YJ13" s="4">
        <v>-253168000000</v>
      </c>
      <c r="YK13" s="4">
        <v>524515000000</v>
      </c>
      <c r="YL13" s="4">
        <v>39487000000</v>
      </c>
      <c r="YM13" s="4">
        <v>251969000000</v>
      </c>
      <c r="YN13" s="4">
        <v>120231000000</v>
      </c>
      <c r="YO13" s="4">
        <v>302080000000</v>
      </c>
      <c r="YP13" s="4">
        <v>24416000000</v>
      </c>
      <c r="YQ13" s="4">
        <v>54935000000</v>
      </c>
      <c r="YR13" s="4">
        <v>183429000000</v>
      </c>
      <c r="YS13" s="4">
        <v>177642564523</v>
      </c>
      <c r="YT13" s="5">
        <v>167217321000</v>
      </c>
      <c r="YU13" s="4">
        <v>121785351000</v>
      </c>
      <c r="YV13" s="4">
        <v>129170320000</v>
      </c>
      <c r="YW13" s="4">
        <v>109559608000</v>
      </c>
      <c r="YX13" s="4">
        <v>63023818000</v>
      </c>
      <c r="YY13" s="4">
        <v>149276550000</v>
      </c>
      <c r="YZ13" s="4">
        <v>157645667000</v>
      </c>
      <c r="ZA13" s="4"/>
      <c r="ZB13" s="4"/>
      <c r="ZC13" s="4"/>
      <c r="ZD13" s="4"/>
      <c r="ZE13" s="4"/>
      <c r="ZF13" s="4"/>
      <c r="ZG13" s="4"/>
      <c r="ZH13" s="6" t="s">
        <v>613</v>
      </c>
      <c r="ZI13" s="4"/>
      <c r="ZJ13" s="4"/>
      <c r="ZK13" s="4"/>
      <c r="ZL13" s="4">
        <v>-9282000000</v>
      </c>
      <c r="ZM13" s="4">
        <v>-12090000000</v>
      </c>
      <c r="ZN13" s="4">
        <v>-39903000000</v>
      </c>
      <c r="ZO13" s="4">
        <v>-40800000000</v>
      </c>
      <c r="ZP13" s="4">
        <v>-22614000000</v>
      </c>
      <c r="ZQ13" s="4">
        <v>-56369000000</v>
      </c>
      <c r="ZR13" s="4">
        <v>-25251000000</v>
      </c>
      <c r="ZS13" s="4">
        <v>36175000000</v>
      </c>
      <c r="ZT13" s="4">
        <v>-24474000000</v>
      </c>
      <c r="ZU13" s="4">
        <v>-46502000000</v>
      </c>
      <c r="ZV13" s="4">
        <v>-21978000000</v>
      </c>
      <c r="ZW13" s="4">
        <v>-17231000000</v>
      </c>
      <c r="ZX13" s="4">
        <v>-14763286990</v>
      </c>
      <c r="ZY13" s="5">
        <v>-212814574000</v>
      </c>
      <c r="ZZ13" s="4">
        <v>-71193711000</v>
      </c>
      <c r="AAA13" s="4">
        <v>-59204366000</v>
      </c>
      <c r="AAB13" s="4">
        <v>-67713831000</v>
      </c>
      <c r="AAC13" s="4">
        <v>48289149000</v>
      </c>
      <c r="AAD13" s="4">
        <v>-25315101000</v>
      </c>
      <c r="AAE13" s="4">
        <v>20276082000</v>
      </c>
      <c r="AAF13" s="4"/>
      <c r="AAG13" s="4"/>
      <c r="AAH13" s="4"/>
      <c r="AAI13" s="4"/>
      <c r="AAJ13" s="4"/>
      <c r="AAK13" s="4"/>
      <c r="AAL13" s="4"/>
      <c r="AAM13" s="6" t="s">
        <v>613</v>
      </c>
      <c r="AAN13" s="4"/>
      <c r="AAO13" s="4"/>
      <c r="AAP13" s="4"/>
      <c r="AAQ13" s="4">
        <v>-35737000000</v>
      </c>
      <c r="AAR13" s="4">
        <v>-101200000000</v>
      </c>
      <c r="AAS13" s="4">
        <v>-116934000000</v>
      </c>
      <c r="AAT13" s="4">
        <v>-118121000000</v>
      </c>
      <c r="AAU13" s="4">
        <v>-112558000000</v>
      </c>
      <c r="AAV13" s="4">
        <v>-181018000000</v>
      </c>
      <c r="AAW13" s="4">
        <v>-128800000000</v>
      </c>
      <c r="AAX13" s="4">
        <v>-97407000000</v>
      </c>
      <c r="AAY13" s="4">
        <v>-143128000000</v>
      </c>
      <c r="AAZ13" s="4">
        <v>-20328000000</v>
      </c>
      <c r="ABA13" s="4">
        <v>-49483000000</v>
      </c>
      <c r="ABB13" s="4">
        <v>-128365000000</v>
      </c>
      <c r="ABC13" s="4">
        <v>-109530265410</v>
      </c>
      <c r="ABD13" s="5">
        <v>-8305840000</v>
      </c>
      <c r="ABE13" s="4">
        <v>-53415554000</v>
      </c>
      <c r="ABF13" s="35">
        <v>-43641002000</v>
      </c>
      <c r="ABG13" s="35">
        <v>-109969148000</v>
      </c>
      <c r="ABH13" s="35">
        <v>-38628350000</v>
      </c>
      <c r="ABI13" s="35">
        <v>-94696990000</v>
      </c>
      <c r="ABJ13" s="35">
        <v>-141352247000</v>
      </c>
      <c r="ABR13" s="6" t="s">
        <v>613</v>
      </c>
      <c r="ABV13" s="37">
        <v>4.0924375115770906E-2</v>
      </c>
      <c r="ABW13" s="37">
        <v>0.17106328122625</v>
      </c>
      <c r="ABX13" s="37">
        <v>4.4412348415698098E-2</v>
      </c>
      <c r="ABY13" s="37">
        <v>0</v>
      </c>
      <c r="ABZ13" s="37">
        <v>1.03706232196079E-2</v>
      </c>
      <c r="ACA13" s="37">
        <v>2.3822262680565499E-3</v>
      </c>
      <c r="ACB13" s="37">
        <v>6.6496983478120299E-3</v>
      </c>
      <c r="ACC13" s="37"/>
      <c r="ACD13" s="9"/>
      <c r="ACE13" s="9"/>
      <c r="ACF13" s="9"/>
      <c r="ACG13" s="9"/>
      <c r="ACH13" s="9"/>
      <c r="ACI13" s="10"/>
      <c r="ACJ13" s="9"/>
      <c r="ACK13" s="6" t="s">
        <v>613</v>
      </c>
      <c r="ACO13" s="9">
        <v>1.2902001648427499E-2</v>
      </c>
      <c r="ACP13" s="9">
        <v>8.6537854115492294E-3</v>
      </c>
      <c r="ACQ13" s="9">
        <v>1.3923249177287999E-2</v>
      </c>
      <c r="ACR13" s="9">
        <v>0</v>
      </c>
      <c r="ACS13" s="9">
        <v>1.4710432131562E-2</v>
      </c>
      <c r="ACT13" s="9">
        <v>9.5858204069999998E-3</v>
      </c>
      <c r="ACU13" s="9">
        <v>1.4883987064758599E-2</v>
      </c>
      <c r="ACV13" s="9"/>
      <c r="ACW13" s="9"/>
      <c r="ACX13" s="9"/>
      <c r="ACY13" s="9"/>
      <c r="ACZ13" s="9"/>
      <c r="ADA13" s="9"/>
      <c r="ADB13" s="10"/>
      <c r="ADC13" s="9"/>
      <c r="ADD13" s="6" t="s">
        <v>613</v>
      </c>
      <c r="ADH13" s="9">
        <v>0.95907562488422893</v>
      </c>
      <c r="ADI13" s="9">
        <v>0.82893671877375097</v>
      </c>
      <c r="ADJ13" s="9">
        <v>0.95558765158430203</v>
      </c>
      <c r="ADK13" s="9">
        <v>1</v>
      </c>
      <c r="ADL13" s="9">
        <v>0.98962937678039198</v>
      </c>
      <c r="ADM13" s="9">
        <v>0.99761777373194305</v>
      </c>
      <c r="ADN13" s="9">
        <v>0.99335030165218796</v>
      </c>
      <c r="ADO13" s="9"/>
      <c r="ADU13" s="53"/>
      <c r="ADW13" s="54" t="s">
        <v>613</v>
      </c>
      <c r="AEA13" s="9">
        <v>5.4368790632641203E-2</v>
      </c>
      <c r="AEB13" s="9">
        <v>4.9986054782847296E-2</v>
      </c>
      <c r="AEC13" s="9">
        <v>5.06467655053566E-2</v>
      </c>
      <c r="AED13" s="9">
        <v>5.4360496548392402E-2</v>
      </c>
      <c r="AEE13" s="9">
        <v>0.10840683527157101</v>
      </c>
      <c r="AEF13" s="9">
        <v>0.121957144213693</v>
      </c>
      <c r="AEG13" s="9">
        <v>0.137798565416724</v>
      </c>
      <c r="AEH13" s="9"/>
      <c r="AEI13" s="9"/>
      <c r="AEJ13" s="9"/>
      <c r="AEK13" s="9"/>
      <c r="AEL13" s="9"/>
      <c r="AEM13" s="9"/>
      <c r="AEN13" s="10"/>
      <c r="AEO13" s="9"/>
      <c r="AEP13" s="6" t="s">
        <v>613</v>
      </c>
      <c r="AET13" s="9">
        <v>0.2512239</v>
      </c>
      <c r="AEU13" s="9">
        <v>0.2512239</v>
      </c>
      <c r="AEV13" s="9">
        <v>0.24989930000000002</v>
      </c>
      <c r="AEW13" s="9">
        <v>0.2492277</v>
      </c>
      <c r="AEX13" s="9">
        <v>0.2454846</v>
      </c>
      <c r="AEY13" s="9">
        <v>0.2374049</v>
      </c>
      <c r="AEZ13" s="9">
        <v>0.2454846</v>
      </c>
      <c r="AFA13" s="9"/>
      <c r="AFB13" s="9"/>
      <c r="AFC13" s="9"/>
      <c r="AFD13" s="9"/>
      <c r="AFE13" s="9"/>
      <c r="AFF13" s="9"/>
      <c r="AFG13" s="10"/>
      <c r="AFH13" s="9"/>
      <c r="AFI13" s="6" t="s">
        <v>613</v>
      </c>
      <c r="AFJ13" s="7">
        <f t="shared" si="2"/>
        <v>0.14404074375267054</v>
      </c>
      <c r="AFK13" s="7">
        <f t="shared" si="3"/>
        <v>0.13806619260650022</v>
      </c>
      <c r="AFL13" s="7">
        <f t="shared" si="4"/>
        <v>0.12385984698793576</v>
      </c>
      <c r="AFM13" s="7">
        <f t="shared" si="5"/>
        <v>0.1199869343478252</v>
      </c>
      <c r="AFN13" s="7">
        <f t="shared" si="6"/>
        <v>8.6399908449725879E-2</v>
      </c>
      <c r="AFO13" s="8">
        <f t="shared" si="7"/>
        <v>7.4295589823083555E-2</v>
      </c>
      <c r="AFP13" s="7">
        <f t="shared" si="8"/>
        <v>0.11540014170549465</v>
      </c>
      <c r="AFQ13" s="6" t="s">
        <v>613</v>
      </c>
      <c r="AFR13" s="7">
        <f t="shared" si="9"/>
        <v>0.2837989403333252</v>
      </c>
      <c r="AFS13" s="7">
        <f t="shared" si="10"/>
        <v>0.27044207972095141</v>
      </c>
      <c r="AFT13" s="7">
        <f t="shared" si="11"/>
        <v>0.25060237067222951</v>
      </c>
      <c r="AFU13" s="7">
        <f t="shared" si="12"/>
        <v>0.25357425331114836</v>
      </c>
      <c r="AFV13" s="7">
        <f t="shared" si="13"/>
        <v>0.17574354363632025</v>
      </c>
      <c r="AFW13" s="8">
        <f t="shared" si="14"/>
        <v>0.18771828157588219</v>
      </c>
      <c r="AFX13" s="7">
        <f t="shared" si="15"/>
        <v>0.22947921577826164</v>
      </c>
      <c r="AFY13" s="6" t="s">
        <v>613</v>
      </c>
      <c r="AFZ13" s="1">
        <f t="shared" si="16"/>
        <v>767580000000</v>
      </c>
      <c r="AGA13" s="1">
        <f t="shared" si="17"/>
        <v>701683000000</v>
      </c>
      <c r="AGB13" s="1">
        <f t="shared" si="18"/>
        <v>625226000000</v>
      </c>
      <c r="AGC13" s="1">
        <f t="shared" si="19"/>
        <v>535658000000</v>
      </c>
      <c r="AGD13" s="1">
        <f t="shared" si="20"/>
        <v>476933356730</v>
      </c>
      <c r="AGE13" s="2">
        <f t="shared" si="21"/>
        <v>525294084650</v>
      </c>
      <c r="AGF13" s="1">
        <f t="shared" si="22"/>
        <v>382751374000</v>
      </c>
      <c r="AGG13" s="6" t="s">
        <v>613</v>
      </c>
      <c r="AGH13" s="7">
        <f t="shared" si="23"/>
        <v>0.3680346022564423</v>
      </c>
      <c r="AGI13" s="7">
        <f t="shared" si="24"/>
        <v>0.32141009544195881</v>
      </c>
      <c r="AGJ13" s="7">
        <f t="shared" si="25"/>
        <v>0.27015031364658537</v>
      </c>
      <c r="AGK13" s="7">
        <f t="shared" si="26"/>
        <v>0.29558605466547683</v>
      </c>
      <c r="AGL13" s="7">
        <f t="shared" si="27"/>
        <v>0.23663811269944848</v>
      </c>
      <c r="AGM13" s="8">
        <f t="shared" si="28"/>
        <v>0.20162959206093164</v>
      </c>
      <c r="AGN13" s="7">
        <f t="shared" si="29"/>
        <v>0.24833207261066553</v>
      </c>
      <c r="AGO13" s="6" t="s">
        <v>613</v>
      </c>
      <c r="AGP13" s="7">
        <f t="shared" si="30"/>
        <v>9.2429285887072346E-2</v>
      </c>
      <c r="AGQ13" s="7">
        <f t="shared" si="31"/>
        <v>8.2939690531352375E-2</v>
      </c>
      <c r="AGR13" s="7">
        <f t="shared" si="32"/>
        <v>8.0870790425827996E-2</v>
      </c>
      <c r="AGS13" s="7">
        <f t="shared" si="33"/>
        <v>7.5637030552585013E-2</v>
      </c>
      <c r="AGT13" s="7">
        <f t="shared" si="34"/>
        <v>5.0139082493943186E-2</v>
      </c>
      <c r="AGU13" s="8">
        <f t="shared" si="35"/>
        <v>6.0800159885149689E-2</v>
      </c>
      <c r="AGV13" s="7">
        <f t="shared" si="36"/>
        <v>9.9332852699448623E-2</v>
      </c>
      <c r="AGW13" s="6" t="s">
        <v>613</v>
      </c>
      <c r="AGX13" s="7">
        <f t="shared" si="37"/>
        <v>0.17311906274972327</v>
      </c>
      <c r="AGY13" s="7">
        <f t="shared" si="38"/>
        <v>0.15467957718160474</v>
      </c>
      <c r="AGZ13" s="7">
        <f t="shared" si="39"/>
        <v>0.14415762130067725</v>
      </c>
      <c r="AHA13" s="7">
        <f t="shared" si="40"/>
        <v>0.14856718219241458</v>
      </c>
      <c r="AHB13" s="7">
        <f t="shared" si="41"/>
        <v>0.14061102543733242</v>
      </c>
      <c r="AHC13" s="8">
        <f t="shared" si="42"/>
        <v>0.17658427883436895</v>
      </c>
      <c r="AHD13" s="7">
        <f t="shared" si="43"/>
        <v>0.22045274187092068</v>
      </c>
      <c r="AHE13" s="6" t="s">
        <v>613</v>
      </c>
      <c r="AHF13" s="15">
        <f t="shared" si="158"/>
        <v>6.5201869622384718</v>
      </c>
      <c r="AHG13" s="15">
        <f t="shared" si="159"/>
        <v>5.9620793941022017</v>
      </c>
      <c r="AHH13" s="15">
        <f t="shared" si="160"/>
        <v>4.7400664572356757</v>
      </c>
      <c r="AHI13" s="15">
        <f t="shared" si="161"/>
        <v>4.9035842724339904</v>
      </c>
      <c r="AHJ13" s="15">
        <f t="shared" si="162"/>
        <v>10.58006598997529</v>
      </c>
      <c r="AHK13" s="16">
        <f t="shared" si="163"/>
        <v>6.1510580684615226</v>
      </c>
      <c r="AHL13" s="15">
        <f t="shared" ref="AHL13:AHL44" si="164">IX13/BT13</f>
        <v>6.8629714629088188</v>
      </c>
      <c r="AHM13" s="6" t="s">
        <v>613</v>
      </c>
      <c r="AHN13" s="12">
        <f t="shared" si="51"/>
        <v>55.979989855182062</v>
      </c>
      <c r="AHO13" s="12">
        <f t="shared" si="52"/>
        <v>61.220251505047834</v>
      </c>
      <c r="AHP13" s="12">
        <f t="shared" si="53"/>
        <v>77.003139785694415</v>
      </c>
      <c r="AHQ13" s="12">
        <f t="shared" si="54"/>
        <v>74.435347639865299</v>
      </c>
      <c r="AHR13" s="12">
        <f t="shared" si="55"/>
        <v>34.498839642951268</v>
      </c>
      <c r="AHS13" s="13">
        <f t="shared" si="56"/>
        <v>59.339384531496108</v>
      </c>
      <c r="AHT13" s="12">
        <f t="shared" si="57"/>
        <v>53.183960034316897</v>
      </c>
      <c r="AHU13" s="6" t="s">
        <v>613</v>
      </c>
      <c r="AHV13" s="15">
        <f t="shared" si="58"/>
        <v>1.5583885818251988</v>
      </c>
      <c r="AHW13" s="15">
        <f t="shared" si="59"/>
        <v>1.6646576774277841</v>
      </c>
      <c r="AHX13" s="15">
        <f t="shared" si="60"/>
        <v>1.5315770544067564</v>
      </c>
      <c r="AHY13" s="15">
        <f t="shared" si="61"/>
        <v>1.5863517310400872</v>
      </c>
      <c r="AHZ13" s="15">
        <f t="shared" si="62"/>
        <v>1.7232048165253724</v>
      </c>
      <c r="AIA13" s="16">
        <f t="shared" si="63"/>
        <v>1.2219637244939237</v>
      </c>
      <c r="AIB13" s="15">
        <f t="shared" si="64"/>
        <v>1.1617520142571645</v>
      </c>
      <c r="AIC13" s="6" t="s">
        <v>613</v>
      </c>
      <c r="AID13" s="4">
        <f t="shared" si="65"/>
        <v>389216000000</v>
      </c>
      <c r="AIE13" s="4">
        <f t="shared" si="66"/>
        <v>321399000000</v>
      </c>
      <c r="AIF13" s="4">
        <f t="shared" si="67"/>
        <v>321589000000</v>
      </c>
      <c r="AIG13" s="4">
        <f t="shared" si="68"/>
        <v>252618000000</v>
      </c>
      <c r="AIH13" s="4">
        <f t="shared" si="69"/>
        <v>167980129010</v>
      </c>
      <c r="AII13" s="14">
        <f t="shared" si="70"/>
        <v>116342539230</v>
      </c>
      <c r="AIJ13" s="4">
        <f t="shared" si="71"/>
        <v>100389924000</v>
      </c>
      <c r="AIK13" s="6" t="s">
        <v>613</v>
      </c>
      <c r="AIL13" s="15">
        <f t="shared" si="72"/>
        <v>5.8097637301652556</v>
      </c>
      <c r="AIM13" s="15">
        <f t="shared" si="73"/>
        <v>6.4220921658125878</v>
      </c>
      <c r="AIN13" s="15">
        <f t="shared" si="74"/>
        <v>5.3628699986628892</v>
      </c>
      <c r="AIO13" s="15">
        <f t="shared" si="75"/>
        <v>6.1973705383622706</v>
      </c>
      <c r="AIP13" s="15">
        <f t="shared" si="76"/>
        <v>7.948779594880012</v>
      </c>
      <c r="AIQ13" s="16">
        <f t="shared" si="77"/>
        <v>8.83372265898584</v>
      </c>
      <c r="AIR13" s="15">
        <f t="shared" si="78"/>
        <v>7.2276246767554087</v>
      </c>
      <c r="AIS13" s="6" t="s">
        <v>613</v>
      </c>
      <c r="AIT13" s="15">
        <f t="shared" si="79"/>
        <v>1.5838806364217328</v>
      </c>
      <c r="AIU13" s="15">
        <f t="shared" si="80"/>
        <v>1.5929859908007549</v>
      </c>
      <c r="AIV13" s="15">
        <f t="shared" si="81"/>
        <v>1.5916130100445196</v>
      </c>
      <c r="AIW13" s="15">
        <f t="shared" si="82"/>
        <v>1.5102816651045539</v>
      </c>
      <c r="AIX13" s="15">
        <f t="shared" si="83"/>
        <v>1.462988354387897</v>
      </c>
      <c r="AIY13" s="16">
        <f t="shared" si="84"/>
        <v>1.246822306263802</v>
      </c>
      <c r="AIZ13" s="15">
        <f t="shared" si="85"/>
        <v>1.3357577767784155</v>
      </c>
      <c r="AJA13" s="6" t="s">
        <v>613</v>
      </c>
      <c r="AJB13" s="15">
        <f t="shared" si="86"/>
        <v>0.95666079609722143</v>
      </c>
      <c r="AJC13" s="15">
        <f t="shared" si="87"/>
        <v>0.92157579045057114</v>
      </c>
      <c r="AJD13" s="15">
        <f t="shared" si="88"/>
        <v>1.0279774826152543</v>
      </c>
      <c r="AJE13" s="15">
        <f t="shared" si="89"/>
        <v>1.0712828447690765</v>
      </c>
      <c r="AJF13" s="15">
        <f t="shared" si="90"/>
        <v>0.83366191734196715</v>
      </c>
      <c r="AJG13" s="16">
        <f t="shared" si="91"/>
        <v>0.64102511443490107</v>
      </c>
      <c r="AJH13" s="15">
        <f t="shared" si="92"/>
        <v>0.86712079097006689</v>
      </c>
      <c r="AJI13" s="6" t="s">
        <v>613</v>
      </c>
      <c r="AJJ13" s="15">
        <f t="shared" si="154"/>
        <v>202.36103151862463</v>
      </c>
      <c r="AJK13" s="15">
        <f t="shared" si="93"/>
        <v>67.868793259103214</v>
      </c>
      <c r="AJL13" s="15">
        <f t="shared" si="93"/>
        <v>311.63284132841329</v>
      </c>
      <c r="AJM13" s="15">
        <f t="shared" si="93"/>
        <v>46.844093156804732</v>
      </c>
      <c r="AJN13" s="15">
        <f t="shared" si="93"/>
        <v>5.9650684213120364</v>
      </c>
      <c r="AJO13" s="16">
        <f t="shared" si="93"/>
        <v>5.6312192333384443</v>
      </c>
      <c r="AJP13" s="15">
        <f t="shared" si="93"/>
        <v>6.0224579122445743</v>
      </c>
      <c r="AJQ13" s="6" t="s">
        <v>613</v>
      </c>
      <c r="AJU13" s="1">
        <v>17.1797</v>
      </c>
      <c r="AJV13" s="1">
        <v>4.7197699999999996</v>
      </c>
      <c r="AJW13" s="1">
        <v>22.003799999999998</v>
      </c>
      <c r="AJX13" s="1">
        <v>41.301130000000001</v>
      </c>
      <c r="AJY13" s="1">
        <v>38.741900000000001</v>
      </c>
      <c r="AJZ13" s="1">
        <v>39.622950000000003</v>
      </c>
      <c r="AKA13" s="1">
        <v>34.777619999999999</v>
      </c>
      <c r="AKB13" s="1">
        <v>51.458539999999999</v>
      </c>
      <c r="AKC13" s="1">
        <v>202.36103</v>
      </c>
      <c r="AKD13" s="1">
        <v>67.868790000000004</v>
      </c>
      <c r="AKE13" s="1">
        <v>311.63283999999999</v>
      </c>
      <c r="AKF13" s="1">
        <v>46.849310000000003</v>
      </c>
      <c r="AKG13" s="1">
        <v>6.6905799999999997</v>
      </c>
      <c r="AKH13" s="2">
        <v>5.8804999999999996</v>
      </c>
      <c r="AKI13" s="1">
        <v>6.0057799999999997</v>
      </c>
      <c r="AKJ13" s="6" t="s">
        <v>613</v>
      </c>
      <c r="AKK13" s="15">
        <f t="shared" si="94"/>
        <v>1.9702685013945127</v>
      </c>
      <c r="AKL13" s="15">
        <f t="shared" si="95"/>
        <v>1.9587856709551854</v>
      </c>
      <c r="AKM13" s="15">
        <f t="shared" si="96"/>
        <v>2.0232736981875874</v>
      </c>
      <c r="AKN13" s="15">
        <f t="shared" si="97"/>
        <v>2.1133488799378135</v>
      </c>
      <c r="AKO13" s="15">
        <f t="shared" si="98"/>
        <v>2.034070947408253</v>
      </c>
      <c r="AKP13" s="16">
        <f t="shared" si="99"/>
        <v>2.5266409759029647</v>
      </c>
      <c r="AKQ13" s="15">
        <f t="shared" si="100"/>
        <v>1.9885522876037789</v>
      </c>
      <c r="AKR13" s="6" t="s">
        <v>613</v>
      </c>
      <c r="AKS13" s="15">
        <f t="shared" si="101"/>
        <v>4.2259029028131952E-2</v>
      </c>
      <c r="AKT13" s="15">
        <f t="shared" si="102"/>
        <v>0.10848994009554382</v>
      </c>
      <c r="AKU13" s="15">
        <f t="shared" si="103"/>
        <v>0.12339390280495409</v>
      </c>
      <c r="AKV13" s="15">
        <f t="shared" si="104"/>
        <v>0.1470610279175045</v>
      </c>
      <c r="AKW13" s="15">
        <f t="shared" si="105"/>
        <v>0.25199423562589512</v>
      </c>
      <c r="AKX13" s="16">
        <f t="shared" si="106"/>
        <v>0.57805472673323433</v>
      </c>
      <c r="AKY13" s="15">
        <f t="shared" si="107"/>
        <v>0.21865700729211807</v>
      </c>
      <c r="AKZ13" s="6" t="s">
        <v>613</v>
      </c>
      <c r="ALA13" s="7">
        <f t="shared" si="108"/>
        <v>4.0545610880950517E-2</v>
      </c>
      <c r="ALB13" s="7">
        <f t="shared" si="109"/>
        <v>9.7871831012009691E-2</v>
      </c>
      <c r="ALC13" s="7">
        <f t="shared" si="110"/>
        <v>0.10984028175411771</v>
      </c>
      <c r="ALD13" s="7">
        <f t="shared" si="111"/>
        <v>0.12820680359483103</v>
      </c>
      <c r="ALE13" s="7">
        <f t="shared" si="112"/>
        <v>0.20127427783237239</v>
      </c>
      <c r="ALF13" s="8">
        <f t="shared" si="113"/>
        <v>0.3663084156338976</v>
      </c>
      <c r="ALG13" s="7">
        <f t="shared" si="114"/>
        <v>0.17942456817934244</v>
      </c>
      <c r="ALH13" s="6" t="s">
        <v>613</v>
      </c>
      <c r="ALI13" s="7">
        <f t="shared" si="155"/>
        <v>4.4855729402876597E-2</v>
      </c>
      <c r="ALJ13" s="7">
        <f t="shared" si="115"/>
        <v>4.8387333958101353E-2</v>
      </c>
      <c r="ALK13" s="7">
        <f t="shared" si="115"/>
        <v>7.892246120282654E-3</v>
      </c>
      <c r="ALL13" s="7">
        <f t="shared" si="115"/>
        <v>4.9211847463456103E-2</v>
      </c>
      <c r="ALM13" s="7">
        <f t="shared" si="115"/>
        <v>0.17572463419081169</v>
      </c>
      <c r="ALN13" s="20">
        <f t="shared" si="115"/>
        <v>9.3603722584118448E-2</v>
      </c>
      <c r="ALO13" s="7">
        <f t="shared" si="115"/>
        <v>0.23045253203799065</v>
      </c>
      <c r="ALP13" s="6" t="s">
        <v>613</v>
      </c>
      <c r="ALQ13" s="17">
        <f t="shared" si="116"/>
        <v>4.0545610880950517E-2</v>
      </c>
      <c r="ALR13" s="17">
        <f t="shared" si="117"/>
        <v>9.7871831012009691E-2</v>
      </c>
      <c r="ALS13" s="17">
        <f t="shared" si="118"/>
        <v>0.10984028175411771</v>
      </c>
      <c r="ALT13" s="17">
        <f t="shared" si="119"/>
        <v>0.12820680359483103</v>
      </c>
      <c r="ALU13" s="17">
        <f t="shared" si="120"/>
        <v>0.20127427783237239</v>
      </c>
      <c r="ALV13" s="21">
        <f t="shared" si="121"/>
        <v>0.3663084156338976</v>
      </c>
      <c r="ALW13" s="17">
        <f t="shared" si="122"/>
        <v>0.17942456817934244</v>
      </c>
      <c r="ALX13" s="6" t="s">
        <v>613</v>
      </c>
      <c r="ALY13" s="17">
        <f t="shared" si="123"/>
        <v>0.95945438911904946</v>
      </c>
      <c r="ALZ13" s="17">
        <f t="shared" si="124"/>
        <v>0.90212816898799031</v>
      </c>
      <c r="AMA13" s="17">
        <f t="shared" si="125"/>
        <v>0.89015971824588225</v>
      </c>
      <c r="AMB13" s="17">
        <f t="shared" si="126"/>
        <v>0.87179319640516895</v>
      </c>
      <c r="AMC13" s="17">
        <f t="shared" si="127"/>
        <v>0.79872572216762761</v>
      </c>
      <c r="AMD13" s="21">
        <f t="shared" si="128"/>
        <v>0.6336915843661024</v>
      </c>
      <c r="AME13" s="17">
        <f t="shared" si="129"/>
        <v>0.82057543182065751</v>
      </c>
      <c r="AMF13" s="6" t="s">
        <v>613</v>
      </c>
      <c r="AMJ13" s="18">
        <v>4.5713591950970072</v>
      </c>
      <c r="AMK13" s="18">
        <v>6.1982279139587186</v>
      </c>
      <c r="AML13" s="18">
        <v>6.218300505319057</v>
      </c>
      <c r="AMM13" s="18">
        <v>6.0281565269948612</v>
      </c>
      <c r="AMN13" s="18">
        <v>6.8453170762465918</v>
      </c>
      <c r="AMO13" s="18">
        <v>7.4264531209904705</v>
      </c>
      <c r="AMP13" s="18">
        <v>7.1765482946952046</v>
      </c>
      <c r="AMQ13" s="18">
        <v>5.8431999502304244</v>
      </c>
      <c r="AMR13" s="18">
        <v>4.5730186003318511</v>
      </c>
      <c r="AMS13" s="18">
        <v>5.7790687746391765</v>
      </c>
      <c r="AMT13" s="18">
        <v>6.1667526536031421</v>
      </c>
      <c r="AMU13" s="18">
        <v>8.2581800191838628</v>
      </c>
      <c r="AMV13" s="19">
        <v>10.561990087171512</v>
      </c>
      <c r="AMW13" s="18">
        <v>8.0313813664126421</v>
      </c>
      <c r="AMX13" s="18">
        <v>4.5730186003318511</v>
      </c>
      <c r="AMY13" s="18">
        <v>5.7790687746391765</v>
      </c>
      <c r="AMZ13" s="18">
        <v>6.1667526536031421</v>
      </c>
      <c r="ANA13" s="18">
        <v>8.2581800191838628</v>
      </c>
      <c r="ANB13" s="18">
        <v>10.561990087171512</v>
      </c>
      <c r="ANC13" s="18">
        <v>8.0313813664126421</v>
      </c>
      <c r="AND13" s="18">
        <v>11.291457076820459</v>
      </c>
      <c r="ANE13" s="18">
        <v>10.072101709964384</v>
      </c>
      <c r="ANF13" s="18">
        <v>8.1036149396627639</v>
      </c>
      <c r="ANH13" s="6" t="s">
        <v>613</v>
      </c>
      <c r="ANI13" s="7">
        <f t="shared" si="130"/>
        <v>5.8431999502304245E-2</v>
      </c>
      <c r="ANJ13" s="7">
        <f t="shared" si="131"/>
        <v>4.5730186003318511E-2</v>
      </c>
      <c r="ANK13" s="7">
        <f t="shared" si="132"/>
        <v>5.7790687746391761E-2</v>
      </c>
      <c r="ANL13" s="7">
        <f t="shared" si="133"/>
        <v>6.1667526536031421E-2</v>
      </c>
      <c r="ANM13" s="7">
        <f t="shared" si="134"/>
        <v>8.2581800191838625E-2</v>
      </c>
      <c r="ANN13" s="20">
        <f t="shared" si="135"/>
        <v>0.10561990087171512</v>
      </c>
      <c r="ANO13" s="7">
        <f t="shared" si="136"/>
        <v>8.0313813664126418E-2</v>
      </c>
      <c r="ANP13" s="6" t="s">
        <v>613</v>
      </c>
      <c r="ANT13" s="7">
        <v>-1.5137246404285265E-2</v>
      </c>
      <c r="ANU13" s="7">
        <v>2.5564672332883953E-2</v>
      </c>
      <c r="ANV13" s="7">
        <v>-1.0702546631930043E-2</v>
      </c>
      <c r="ANW13" s="7">
        <v>0.20954451611318192</v>
      </c>
      <c r="ANX13" s="7">
        <v>0.18215498634196114</v>
      </c>
      <c r="ANY13" s="7">
        <v>-0.11152965043334617</v>
      </c>
      <c r="ANZ13" s="7">
        <v>0.2194132077705182</v>
      </c>
      <c r="AOA13" s="7">
        <v>5.1688907023796915E-3</v>
      </c>
      <c r="AOB13" s="7">
        <v>0.14404568362117454</v>
      </c>
      <c r="AOC13" s="7">
        <v>5.3476746432414846E-2</v>
      </c>
      <c r="AOD13" s="7">
        <v>0.46856062067014981</v>
      </c>
      <c r="AOE13" s="7">
        <v>0.81701072071858527</v>
      </c>
      <c r="AOF13" s="20">
        <v>-0.46667980509208173</v>
      </c>
      <c r="AOG13" s="7">
        <v>0.53919448848064833</v>
      </c>
      <c r="AOH13" s="7">
        <v>0.14404568362117454</v>
      </c>
      <c r="AOI13" s="7">
        <v>5.3476746432414846E-2</v>
      </c>
      <c r="AOJ13" s="7">
        <v>0.46856062067014981</v>
      </c>
      <c r="AOK13" s="7">
        <v>0.81701072071858527</v>
      </c>
      <c r="AOL13" s="7">
        <v>-0.46667980509208173</v>
      </c>
      <c r="AOM13" s="7">
        <v>0.53919448848064833</v>
      </c>
      <c r="AON13" s="7">
        <v>0.57657229599624027</v>
      </c>
      <c r="AOO13" s="7">
        <v>0.18054832872882143</v>
      </c>
      <c r="AOP13" s="7">
        <v>0.45513802777357104</v>
      </c>
      <c r="AOR13" s="6" t="s">
        <v>613</v>
      </c>
      <c r="AOV13" s="1">
        <v>17.1797</v>
      </c>
      <c r="AOW13" s="1">
        <v>4.7197699999999996</v>
      </c>
      <c r="AOX13" s="1">
        <v>22.003799999999998</v>
      </c>
      <c r="AOY13" s="1">
        <v>41.301130000000001</v>
      </c>
      <c r="AOZ13" s="1">
        <v>38.741900000000001</v>
      </c>
      <c r="APA13" s="1">
        <v>39.622950000000003</v>
      </c>
      <c r="APB13" s="1">
        <v>34.777619999999999</v>
      </c>
      <c r="APC13" s="1">
        <v>51.458539999999999</v>
      </c>
      <c r="APD13" s="1">
        <v>202.36103</v>
      </c>
      <c r="APE13" s="1">
        <v>67.868790000000004</v>
      </c>
      <c r="APF13" s="1">
        <v>311.63283999999999</v>
      </c>
      <c r="APG13" s="1">
        <v>46.849310000000003</v>
      </c>
      <c r="APH13" s="1">
        <v>6.6905799999999997</v>
      </c>
      <c r="API13" s="2">
        <v>5.8804999999999996</v>
      </c>
      <c r="APJ13" s="1">
        <v>6.0057799999999997</v>
      </c>
      <c r="APK13" s="1">
        <v>4.8617600000000003</v>
      </c>
      <c r="APL13" s="1">
        <v>2.90042</v>
      </c>
      <c r="APM13" s="1">
        <v>2.83907</v>
      </c>
      <c r="APN13" s="1">
        <v>3.7873100000000002</v>
      </c>
      <c r="APO13" s="1">
        <v>3.2938100000000001</v>
      </c>
      <c r="APW13" s="22">
        <v>0.33946629669559314</v>
      </c>
      <c r="APX13" s="22">
        <v>0.45307098575422305</v>
      </c>
      <c r="APY13" s="22">
        <v>0.40897532996495756</v>
      </c>
      <c r="APZ13" s="22">
        <v>0.3029361152143884</v>
      </c>
      <c r="AQA13" s="22">
        <v>0.42680160081911256</v>
      </c>
      <c r="AQB13" s="39" t="s">
        <v>613</v>
      </c>
      <c r="AQC13" s="22">
        <v>0.96721530839357039</v>
      </c>
      <c r="AQD13" s="6" t="s">
        <v>613</v>
      </c>
      <c r="AQE13" s="4">
        <f t="shared" si="137"/>
        <v>73490000000</v>
      </c>
      <c r="AQF13" s="4">
        <f t="shared" si="138"/>
        <v>54336000000</v>
      </c>
      <c r="AQG13" s="4">
        <f t="shared" si="139"/>
        <v>29432000000</v>
      </c>
      <c r="AQH13" s="4">
        <f t="shared" si="140"/>
        <v>39918169336</v>
      </c>
      <c r="AQI13" s="4">
        <f t="shared" si="141"/>
        <v>45913050234</v>
      </c>
      <c r="AQJ13" s="5">
        <f t="shared" si="142"/>
        <v>43428214000</v>
      </c>
      <c r="AQK13" s="4">
        <f t="shared" si="143"/>
        <v>22975442000</v>
      </c>
      <c r="AQL13" s="6" t="s">
        <v>613</v>
      </c>
      <c r="AQM13" s="7">
        <f t="shared" si="144"/>
        <v>0.26014527639329404</v>
      </c>
      <c r="AQN13" s="7">
        <f t="shared" si="145"/>
        <v>0.24092795573055231</v>
      </c>
      <c r="AQO13" s="7">
        <f t="shared" si="146"/>
        <v>0.17425179834818388</v>
      </c>
      <c r="AQP13" s="7">
        <f t="shared" si="147"/>
        <v>0.25211522894622074</v>
      </c>
      <c r="AQQ13" s="7">
        <f t="shared" si="148"/>
        <v>0.40681199995242767</v>
      </c>
      <c r="AQR13" s="20">
        <f t="shared" si="149"/>
        <v>0.4100295792377785</v>
      </c>
      <c r="AQS13" s="7">
        <f t="shared" si="150"/>
        <v>0.24172095613144157</v>
      </c>
      <c r="AQT13" s="6" t="s">
        <v>613</v>
      </c>
      <c r="AQU13" s="9">
        <f t="shared" si="156"/>
        <v>4.03509692074994E-2</v>
      </c>
      <c r="AQV13" s="9">
        <f t="shared" si="151"/>
        <v>9.0274085423957512E-2</v>
      </c>
      <c r="AQW13" s="9">
        <f t="shared" si="151"/>
        <v>5.6026392174058588E-2</v>
      </c>
      <c r="AQX13" s="9">
        <f t="shared" si="151"/>
        <v>0.1849301397805837</v>
      </c>
      <c r="AQY13" s="9">
        <f t="shared" si="151"/>
        <v>0.39603723916050693</v>
      </c>
      <c r="AQZ13" s="10" t="e">
        <f t="shared" si="151"/>
        <v>#VALUE!</v>
      </c>
      <c r="ARA13" s="9">
        <f t="shared" si="151"/>
        <v>0.52415022707263836</v>
      </c>
      <c r="ARB13" s="6" t="s">
        <v>613</v>
      </c>
      <c r="ARC13" s="17">
        <f t="shared" si="157"/>
        <v>4.0060490479849019E-2</v>
      </c>
      <c r="ARD13" s="17">
        <f t="shared" si="152"/>
        <v>8.5033576116683718E-2</v>
      </c>
      <c r="ARE13" s="17">
        <f t="shared" si="152"/>
        <v>5.0588267471390481E-2</v>
      </c>
      <c r="ARF13" s="17">
        <f t="shared" si="152"/>
        <v>0.16593946231709966</v>
      </c>
      <c r="ARG13" s="17">
        <f t="shared" si="152"/>
        <v>0.33730550656357389</v>
      </c>
      <c r="ARH13" s="21" t="e">
        <f t="shared" si="152"/>
        <v>#VALUE!</v>
      </c>
      <c r="ARI13" s="17">
        <f t="shared" si="152"/>
        <v>0.46145876236442568</v>
      </c>
      <c r="ARJ13" s="6" t="s">
        <v>613</v>
      </c>
    </row>
    <row r="14" spans="1:1154" collapsed="1" x14ac:dyDescent="0.15">
      <c r="A14" s="26" t="s">
        <v>149</v>
      </c>
      <c r="B14" s="34">
        <v>41572</v>
      </c>
      <c r="C14" s="34">
        <v>41572</v>
      </c>
      <c r="D14" s="35">
        <v>60.844686648501401</v>
      </c>
      <c r="E14" s="26" t="s">
        <v>150</v>
      </c>
      <c r="F14" s="26" t="s">
        <v>110</v>
      </c>
      <c r="G14" s="26" t="s">
        <v>151</v>
      </c>
      <c r="H14" s="26" t="s">
        <v>23</v>
      </c>
      <c r="I14" s="56" t="s">
        <v>453</v>
      </c>
      <c r="J14" s="26" t="s">
        <v>526</v>
      </c>
      <c r="K14" s="26" t="s">
        <v>427</v>
      </c>
      <c r="L14" s="26" t="s">
        <v>38</v>
      </c>
      <c r="M14" s="26" t="s">
        <v>152</v>
      </c>
      <c r="N14" s="26" t="s">
        <v>23</v>
      </c>
      <c r="O14" s="26"/>
      <c r="P14" s="26"/>
      <c r="Q14" s="26" t="s">
        <v>25</v>
      </c>
      <c r="R14" s="26" t="s">
        <v>153</v>
      </c>
      <c r="S14" s="35" t="s">
        <v>154</v>
      </c>
      <c r="T14" s="26" t="s">
        <v>27</v>
      </c>
      <c r="U14" s="26" t="s">
        <v>23</v>
      </c>
      <c r="V14" s="36">
        <v>2013</v>
      </c>
      <c r="W14" s="3">
        <f t="shared" si="0"/>
        <v>0</v>
      </c>
      <c r="AF14" s="35">
        <v>6740197000000</v>
      </c>
      <c r="AG14" s="35">
        <v>6204554000000</v>
      </c>
      <c r="AH14" s="35">
        <v>6695319000000</v>
      </c>
      <c r="AI14" s="4">
        <v>7044719000000</v>
      </c>
      <c r="AJ14" s="4">
        <v>8381913000000</v>
      </c>
      <c r="AK14" s="4">
        <v>7660391000000</v>
      </c>
      <c r="AL14" s="4">
        <v>7566056000000</v>
      </c>
      <c r="AM14" s="4">
        <v>3772074000000</v>
      </c>
      <c r="AN14" s="5">
        <v>5961832000000</v>
      </c>
      <c r="AO14" s="4">
        <v>2836128000000</v>
      </c>
      <c r="AP14" s="4">
        <v>2519828000000</v>
      </c>
      <c r="AQ14" s="4">
        <v>2945702000000</v>
      </c>
      <c r="AR14" s="4">
        <v>3049721000000</v>
      </c>
      <c r="AS14" s="4">
        <v>1696158000000</v>
      </c>
      <c r="AT14" s="4">
        <v>1035175000000</v>
      </c>
      <c r="AU14" s="4">
        <v>220587000000</v>
      </c>
      <c r="AV14" s="4">
        <v>310041619000</v>
      </c>
      <c r="AW14" s="4">
        <v>299142431000</v>
      </c>
      <c r="AX14" s="4">
        <v>258063757000</v>
      </c>
      <c r="AY14" s="4">
        <v>426530132000</v>
      </c>
      <c r="AZ14" s="4"/>
      <c r="BA14" s="4"/>
      <c r="BB14" s="6" t="s">
        <v>613</v>
      </c>
      <c r="BC14" s="4"/>
      <c r="BD14" s="4"/>
      <c r="BE14" s="4"/>
      <c r="BF14" s="4"/>
      <c r="BG14" s="4"/>
      <c r="BH14" s="4"/>
      <c r="BI14" s="4"/>
      <c r="BJ14" s="4"/>
      <c r="BK14" s="4">
        <v>3380603000000</v>
      </c>
      <c r="BL14" s="4">
        <v>3235779000000</v>
      </c>
      <c r="BM14" s="4">
        <v>3137058000000</v>
      </c>
      <c r="BN14" s="4">
        <v>3359616000000</v>
      </c>
      <c r="BO14" s="4">
        <v>3221025000000</v>
      </c>
      <c r="BP14" s="4">
        <v>3552584000000</v>
      </c>
      <c r="BQ14" s="4">
        <v>3470882000000</v>
      </c>
      <c r="BR14" s="4">
        <v>3209104000000</v>
      </c>
      <c r="BS14" s="5">
        <v>2961008000000</v>
      </c>
      <c r="BT14" s="4">
        <v>2566639000000</v>
      </c>
      <c r="BU14" s="4">
        <v>2178776000000</v>
      </c>
      <c r="BV14" s="4">
        <v>1784621000000</v>
      </c>
      <c r="BW14" s="4">
        <v>1742163000000</v>
      </c>
      <c r="BX14" s="4">
        <v>1263558000000</v>
      </c>
      <c r="BY14" s="4">
        <v>931054000000</v>
      </c>
      <c r="BZ14" s="4">
        <v>59057000000</v>
      </c>
      <c r="CA14" s="4">
        <v>84418354000</v>
      </c>
      <c r="CB14" s="4">
        <v>42143253000</v>
      </c>
      <c r="CC14" s="4">
        <v>86804141000</v>
      </c>
      <c r="CD14" s="4">
        <v>51997098000</v>
      </c>
      <c r="CE14" s="4"/>
      <c r="CF14" s="4"/>
      <c r="CG14" s="6" t="s">
        <v>613</v>
      </c>
      <c r="CH14" s="4"/>
      <c r="CI14" s="4"/>
      <c r="CJ14" s="4"/>
      <c r="CK14" s="4"/>
      <c r="CL14" s="4"/>
      <c r="CM14" s="4"/>
      <c r="CN14" s="4"/>
      <c r="CO14" s="4"/>
      <c r="CP14" s="4">
        <v>21256425000000</v>
      </c>
      <c r="CQ14" s="4">
        <v>18707497000000</v>
      </c>
      <c r="CR14" s="4">
        <v>19185166000000</v>
      </c>
      <c r="CS14" s="4">
        <v>20195774000000</v>
      </c>
      <c r="CT14" s="4">
        <v>20532584000000</v>
      </c>
      <c r="CU14" s="4">
        <v>21341683000000</v>
      </c>
      <c r="CV14" s="4">
        <v>17952836000000</v>
      </c>
      <c r="CW14" s="4">
        <v>13039385000000</v>
      </c>
      <c r="CX14" s="5">
        <v>14446162000000</v>
      </c>
      <c r="CY14" s="4">
        <v>8279318000000</v>
      </c>
      <c r="CZ14" s="4">
        <v>7478897000000</v>
      </c>
      <c r="DA14" s="4">
        <v>7161194000000</v>
      </c>
      <c r="DB14" s="4">
        <v>7598118000000</v>
      </c>
      <c r="DC14" s="4">
        <v>8221074000000</v>
      </c>
      <c r="DD14" s="4">
        <v>5096033000000</v>
      </c>
      <c r="DE14" s="4">
        <v>410819000000</v>
      </c>
      <c r="DF14" s="4">
        <v>547795666000</v>
      </c>
      <c r="DG14" s="4">
        <v>436529733000</v>
      </c>
      <c r="DH14" s="4">
        <v>463785827000</v>
      </c>
      <c r="DI14" s="4">
        <v>687388962000</v>
      </c>
      <c r="DJ14" s="4"/>
      <c r="DK14" s="4"/>
      <c r="DL14" s="6" t="s">
        <v>613</v>
      </c>
      <c r="DM14" s="4"/>
      <c r="DN14" s="4"/>
      <c r="DO14" s="4"/>
      <c r="DP14" s="4"/>
      <c r="DQ14" s="4"/>
      <c r="DR14" s="4"/>
      <c r="DS14" s="4"/>
      <c r="DT14" s="4"/>
      <c r="DU14" s="4">
        <v>59484422000000</v>
      </c>
      <c r="DV14" s="4">
        <v>57613499000000</v>
      </c>
      <c r="DW14" s="4">
        <v>56421973000000</v>
      </c>
      <c r="DX14" s="4">
        <v>56523811000000</v>
      </c>
      <c r="DY14" s="4">
        <v>55292949000000</v>
      </c>
      <c r="DZ14" s="4">
        <v>53299268000000</v>
      </c>
      <c r="EA14" s="4">
        <v>47531672000000</v>
      </c>
      <c r="EB14" s="4">
        <v>31748619000000</v>
      </c>
      <c r="EC14" s="5">
        <v>27253915000000</v>
      </c>
      <c r="ED14" s="4">
        <v>18874629000000</v>
      </c>
      <c r="EE14" s="4">
        <v>18009976000000</v>
      </c>
      <c r="EF14" s="4">
        <v>17109256000000</v>
      </c>
      <c r="EG14" s="4">
        <v>17764631000000</v>
      </c>
      <c r="EH14" s="4">
        <v>19741809000000</v>
      </c>
      <c r="EI14" s="4">
        <v>10614016000000</v>
      </c>
      <c r="EJ14" s="4">
        <v>2010892000000</v>
      </c>
      <c r="EK14" s="4">
        <v>2121209050000</v>
      </c>
      <c r="EL14" s="4">
        <v>1619449232000</v>
      </c>
      <c r="EM14" s="4">
        <v>1556967618000</v>
      </c>
      <c r="EN14" s="4">
        <v>949046355000</v>
      </c>
      <c r="EO14" s="4"/>
      <c r="EP14" s="4"/>
      <c r="EQ14" s="6" t="s">
        <v>613</v>
      </c>
      <c r="ER14" s="4"/>
      <c r="ES14" s="4"/>
      <c r="ET14" s="4"/>
      <c r="EU14" s="4"/>
      <c r="EV14" s="4"/>
      <c r="EW14" s="4"/>
      <c r="EX14" s="4"/>
      <c r="EY14" s="4"/>
      <c r="EZ14" s="4">
        <v>20317500000000</v>
      </c>
      <c r="FA14" s="4">
        <v>17191092000000</v>
      </c>
      <c r="FB14" s="4">
        <v>17171841000000</v>
      </c>
      <c r="FC14" s="4">
        <v>20692112000000</v>
      </c>
      <c r="FD14" s="4">
        <v>18996986000000</v>
      </c>
      <c r="FE14" s="4">
        <v>19131427000000</v>
      </c>
      <c r="FF14" s="4">
        <v>10822188000000</v>
      </c>
      <c r="FG14" s="4">
        <v>4520609000000</v>
      </c>
      <c r="FH14" s="5">
        <v>4786454000000</v>
      </c>
      <c r="FI14" s="4">
        <v>3692306000000</v>
      </c>
      <c r="FJ14" s="4">
        <v>5038377000000</v>
      </c>
      <c r="FK14" s="4">
        <v>4089602000000</v>
      </c>
      <c r="FL14" s="4">
        <v>2820552000000</v>
      </c>
      <c r="FM14" s="4">
        <v>2347868000000</v>
      </c>
      <c r="FN14" s="4">
        <v>3165812000000</v>
      </c>
      <c r="FO14" s="4">
        <v>390212000000</v>
      </c>
      <c r="FP14" s="4">
        <v>488738463000</v>
      </c>
      <c r="FQ14" s="4">
        <v>387064987000</v>
      </c>
      <c r="FR14" s="4">
        <v>315374802000</v>
      </c>
      <c r="FS14" s="4">
        <v>274278120000</v>
      </c>
      <c r="FT14" s="4"/>
      <c r="FU14" s="4"/>
      <c r="FV14" s="6" t="s">
        <v>613</v>
      </c>
      <c r="FW14" s="4"/>
      <c r="FX14" s="4"/>
      <c r="FY14" s="4"/>
      <c r="FZ14" s="4"/>
      <c r="GA14" s="4"/>
      <c r="GB14" s="4"/>
      <c r="GC14" s="4"/>
      <c r="GD14" s="4"/>
      <c r="GE14" s="4">
        <v>23312744000000</v>
      </c>
      <c r="GF14" s="4">
        <v>23547910000000</v>
      </c>
      <c r="GG14" s="4">
        <v>27796570000000</v>
      </c>
      <c r="GH14" s="4">
        <v>27623089000000</v>
      </c>
      <c r="GI14" s="4">
        <v>26044301000000</v>
      </c>
      <c r="GJ14" s="4">
        <v>24896661000000</v>
      </c>
      <c r="GK14" s="4">
        <v>20679605000000</v>
      </c>
      <c r="GL14" s="4">
        <v>10160556000000</v>
      </c>
      <c r="GM14" s="5">
        <v>4653141000000</v>
      </c>
      <c r="GN14" s="4">
        <v>4131480000000</v>
      </c>
      <c r="GO14" s="4">
        <v>4552611000000</v>
      </c>
      <c r="GP14" s="4">
        <v>4472232000000</v>
      </c>
      <c r="GQ14" s="4">
        <v>5032228000000</v>
      </c>
      <c r="GR14" s="4">
        <v>6935350000000</v>
      </c>
      <c r="GS14" s="4">
        <v>4110140000000</v>
      </c>
      <c r="GT14" s="4">
        <v>479058000000</v>
      </c>
      <c r="GU14" s="4">
        <v>628948898000</v>
      </c>
      <c r="GV14" s="4">
        <v>472688732000</v>
      </c>
      <c r="GW14" s="4">
        <v>378581439000</v>
      </c>
      <c r="GX14" s="4">
        <v>333035511000</v>
      </c>
      <c r="GY14" s="4"/>
      <c r="GZ14" s="4"/>
      <c r="HA14" s="6" t="s">
        <v>613</v>
      </c>
      <c r="HB14" s="4"/>
      <c r="HC14" s="4"/>
      <c r="HD14" s="4"/>
      <c r="HE14" s="4"/>
      <c r="HF14" s="4"/>
      <c r="HG14" s="4"/>
      <c r="HH14" s="4"/>
      <c r="HI14" s="4"/>
      <c r="HJ14" s="4">
        <v>14585783000000</v>
      </c>
      <c r="HK14" s="4">
        <v>13674150000000</v>
      </c>
      <c r="HL14" s="4">
        <v>12334195000000</v>
      </c>
      <c r="HM14" s="4">
        <v>12047972000000</v>
      </c>
      <c r="HN14" s="4">
        <v>12103087000000</v>
      </c>
      <c r="HO14" s="4">
        <v>10440296000000</v>
      </c>
      <c r="HP14" s="4">
        <v>10915353000000</v>
      </c>
      <c r="HQ14" s="4">
        <v>8230964000000</v>
      </c>
      <c r="HR14" s="5">
        <v>9261554000000</v>
      </c>
      <c r="HS14" s="4">
        <v>5664527000000</v>
      </c>
      <c r="HT14" s="4">
        <v>5571776000000</v>
      </c>
      <c r="HU14" s="4">
        <v>4832430000000</v>
      </c>
      <c r="HV14" s="4">
        <v>4845336000000</v>
      </c>
      <c r="HW14" s="4">
        <v>6005114000000</v>
      </c>
      <c r="HX14" s="4">
        <v>1873030000000</v>
      </c>
      <c r="HY14" s="4">
        <v>1360657000000</v>
      </c>
      <c r="HZ14" s="4">
        <v>1330502393000</v>
      </c>
      <c r="IA14" s="4">
        <v>1011676208000</v>
      </c>
      <c r="IB14" s="4">
        <v>974691676000</v>
      </c>
      <c r="IC14" s="4">
        <v>590364503000</v>
      </c>
      <c r="ID14" s="4"/>
      <c r="IE14" s="4"/>
      <c r="IF14" s="6" t="s">
        <v>613</v>
      </c>
      <c r="IG14" s="4"/>
      <c r="IH14" s="4"/>
      <c r="II14" s="4"/>
      <c r="IJ14" s="4"/>
      <c r="IK14" s="4"/>
      <c r="IL14" s="4"/>
      <c r="IM14" s="4"/>
      <c r="IN14" s="4"/>
      <c r="IO14" s="4">
        <v>14795285000000</v>
      </c>
      <c r="IP14" s="4">
        <v>15967376000000</v>
      </c>
      <c r="IQ14" s="4">
        <v>14725851000000</v>
      </c>
      <c r="IR14" s="4">
        <v>13580269000000</v>
      </c>
      <c r="IS14" s="4">
        <v>12894525000000</v>
      </c>
      <c r="IT14" s="4">
        <v>12878191000000</v>
      </c>
      <c r="IU14" s="4">
        <v>12433400000000</v>
      </c>
      <c r="IV14" s="4">
        <v>11531675000000</v>
      </c>
      <c r="IW14" s="5">
        <v>9787237000000</v>
      </c>
      <c r="IX14" s="4">
        <v>7713275000000</v>
      </c>
      <c r="IY14" s="4">
        <v>6831838000000</v>
      </c>
      <c r="IZ14" s="4">
        <v>5465757000000</v>
      </c>
      <c r="JA14" s="4">
        <v>5943476000000</v>
      </c>
      <c r="JB14" s="4">
        <v>4848958000000</v>
      </c>
      <c r="JC14" s="4">
        <v>656670000000</v>
      </c>
      <c r="JD14" s="4">
        <v>169990000000</v>
      </c>
      <c r="JE14" s="4">
        <v>138902180000</v>
      </c>
      <c r="JF14" s="4">
        <v>85433144000</v>
      </c>
      <c r="JG14" s="4">
        <v>123489500000</v>
      </c>
      <c r="JH14" s="4">
        <v>141836728000</v>
      </c>
      <c r="JI14" s="4"/>
      <c r="JJ14" s="4"/>
      <c r="JK14" s="6" t="s">
        <v>613</v>
      </c>
      <c r="JL14" s="4"/>
      <c r="JM14" s="4"/>
      <c r="JN14" s="4"/>
      <c r="JO14" s="4"/>
      <c r="JP14" s="4"/>
      <c r="JQ14" s="4"/>
      <c r="JR14" s="4"/>
      <c r="JS14" s="4"/>
      <c r="JT14" s="4">
        <v>3634449000000</v>
      </c>
      <c r="JU14" s="4">
        <v>4097530000000</v>
      </c>
      <c r="JV14" s="4">
        <v>3763431000000</v>
      </c>
      <c r="JW14" s="4">
        <v>2241120000000</v>
      </c>
      <c r="JX14" s="4">
        <v>2137909000000</v>
      </c>
      <c r="JY14" s="4">
        <v>2008611000000</v>
      </c>
      <c r="JZ14" s="4">
        <v>2902165000000</v>
      </c>
      <c r="KA14" s="4">
        <v>2958570000000</v>
      </c>
      <c r="KB14" s="5">
        <v>2608492000000</v>
      </c>
      <c r="KC14" s="4">
        <v>1940345000000</v>
      </c>
      <c r="KD14" s="4">
        <v>1425245000000</v>
      </c>
      <c r="KE14" s="4">
        <v>592632000000</v>
      </c>
      <c r="KF14" s="4">
        <v>481018000000</v>
      </c>
      <c r="KG14" s="4">
        <v>1114127000000</v>
      </c>
      <c r="KH14" s="4">
        <v>209728000000</v>
      </c>
      <c r="KI14" s="4">
        <v>93733000000</v>
      </c>
      <c r="KJ14" s="4">
        <v>73242521000</v>
      </c>
      <c r="KK14" s="4">
        <v>38259826000</v>
      </c>
      <c r="KL14" s="4">
        <v>74062792000</v>
      </c>
      <c r="KM14" s="4">
        <v>91411055000</v>
      </c>
      <c r="KN14" s="4"/>
      <c r="KO14" s="4"/>
      <c r="KP14" s="6" t="s">
        <v>613</v>
      </c>
      <c r="KQ14" s="4"/>
      <c r="KR14" s="4"/>
      <c r="KS14" s="4"/>
      <c r="KT14" s="4"/>
      <c r="KU14" s="4"/>
      <c r="KV14" s="4"/>
      <c r="KW14" s="4"/>
      <c r="KX14" s="4"/>
      <c r="KY14" s="4">
        <v>1525889000000</v>
      </c>
      <c r="KZ14" s="4">
        <v>2087823000000</v>
      </c>
      <c r="LA14" s="4">
        <v>945195000000</v>
      </c>
      <c r="LB14" s="4">
        <v>524708000000</v>
      </c>
      <c r="LC14" s="4">
        <v>847943000000</v>
      </c>
      <c r="LD14" s="4">
        <v>-570323000000</v>
      </c>
      <c r="LE14" s="4">
        <v>1169863000000</v>
      </c>
      <c r="LF14" s="4">
        <v>394987000000</v>
      </c>
      <c r="LG14" s="5">
        <v>1975655000000</v>
      </c>
      <c r="LH14" s="4">
        <v>979070000000</v>
      </c>
      <c r="LI14" s="4">
        <v>773623000000</v>
      </c>
      <c r="LJ14" s="4">
        <v>171350000000</v>
      </c>
      <c r="LK14" s="4">
        <v>-241038000000</v>
      </c>
      <c r="LL14" s="4">
        <v>1676575000000</v>
      </c>
      <c r="LM14" s="4">
        <v>295918000000</v>
      </c>
      <c r="LN14" s="4">
        <v>53638000000</v>
      </c>
      <c r="LO14" s="4">
        <v>53109341000</v>
      </c>
      <c r="LP14" s="4">
        <v>62452503000</v>
      </c>
      <c r="LQ14" s="4">
        <v>101562346000</v>
      </c>
      <c r="LR14" s="4">
        <v>53236354000</v>
      </c>
      <c r="LS14" s="4"/>
      <c r="LT14" s="4"/>
      <c r="LU14" s="6" t="s">
        <v>613</v>
      </c>
      <c r="LV14" s="4"/>
      <c r="LW14" s="4"/>
      <c r="LX14" s="4"/>
      <c r="LY14" s="4"/>
      <c r="LZ14" s="4"/>
      <c r="MA14" s="4"/>
      <c r="MB14" s="4"/>
      <c r="MC14" s="4"/>
      <c r="MD14" s="4">
        <v>5223284000000</v>
      </c>
      <c r="ME14" s="4">
        <v>5769403000000</v>
      </c>
      <c r="MF14" s="4">
        <v>5320691000000</v>
      </c>
      <c r="MO14" s="1">
        <v>2187197000000</v>
      </c>
      <c r="MP14" s="1">
        <v>2713548000000</v>
      </c>
      <c r="MQ14" s="1">
        <v>1522284000000</v>
      </c>
      <c r="MR14" s="4">
        <v>1205454000000</v>
      </c>
      <c r="MS14" s="4">
        <v>1598840000000</v>
      </c>
      <c r="MT14" s="4">
        <v>-427115000000</v>
      </c>
      <c r="MU14" s="4">
        <v>1792883000000</v>
      </c>
      <c r="MV14" s="4">
        <v>706397000000</v>
      </c>
      <c r="MW14" s="5">
        <v>2565390000000</v>
      </c>
      <c r="MX14" s="4">
        <v>1384772000000</v>
      </c>
      <c r="MY14" s="1">
        <v>1093503000000</v>
      </c>
      <c r="MZ14" s="1">
        <v>523800000000</v>
      </c>
      <c r="NA14" s="1">
        <v>-327398000000</v>
      </c>
      <c r="NB14" s="1">
        <v>1556351000000</v>
      </c>
      <c r="NC14" s="1">
        <v>269583000000</v>
      </c>
      <c r="ND14" s="1">
        <v>47197000000</v>
      </c>
      <c r="NE14" s="1">
        <v>62117463000</v>
      </c>
      <c r="NF14" s="1">
        <v>44011216000</v>
      </c>
      <c r="NG14" s="1">
        <v>88246344000</v>
      </c>
      <c r="NH14" s="1">
        <v>62386520000</v>
      </c>
      <c r="NK14" s="6" t="s">
        <v>613</v>
      </c>
      <c r="NT14" s="35">
        <v>1525889000000</v>
      </c>
      <c r="NU14" s="35">
        <v>2087823000000</v>
      </c>
      <c r="NV14" s="35">
        <v>945195000000</v>
      </c>
      <c r="NW14" s="47">
        <v>524708000000</v>
      </c>
      <c r="NX14" s="47">
        <v>847943000000</v>
      </c>
      <c r="NY14" s="47">
        <v>-570323000000</v>
      </c>
      <c r="NZ14" s="47">
        <v>1169863000000</v>
      </c>
      <c r="OA14" s="47">
        <v>394987000000</v>
      </c>
      <c r="OB14" s="48">
        <v>1975655000000</v>
      </c>
      <c r="OC14" s="47">
        <v>979070000000</v>
      </c>
      <c r="OD14" s="35">
        <v>773623000000</v>
      </c>
      <c r="OE14" s="35">
        <v>171350000000</v>
      </c>
      <c r="OF14" s="35">
        <v>-241038000000</v>
      </c>
      <c r="OG14" s="35">
        <v>1498377000000</v>
      </c>
      <c r="OH14" s="35">
        <v>283611000000</v>
      </c>
      <c r="OI14" s="35">
        <v>53638000000</v>
      </c>
      <c r="OJ14" s="35">
        <v>53109341000</v>
      </c>
      <c r="OK14" s="35">
        <v>62452503000</v>
      </c>
      <c r="OL14" s="35">
        <v>101562346000</v>
      </c>
      <c r="OM14" s="35">
        <v>53236352000</v>
      </c>
      <c r="OP14" s="6" t="s">
        <v>613</v>
      </c>
      <c r="OQ14" s="4">
        <v>3677518000000</v>
      </c>
      <c r="OR14" s="4">
        <v>3442411000000</v>
      </c>
      <c r="OS14" s="4">
        <v>3396218000000</v>
      </c>
      <c r="OT14" s="4">
        <v>3319014000000</v>
      </c>
      <c r="OU14" s="4">
        <v>4039813000000</v>
      </c>
      <c r="OV14" s="5">
        <v>3417097000000</v>
      </c>
      <c r="OW14" s="4">
        <v>2570996000000</v>
      </c>
      <c r="OX14" s="4">
        <v>2030979000000</v>
      </c>
      <c r="OY14" s="4">
        <v>1127028000000</v>
      </c>
      <c r="OZ14" s="4">
        <v>1239539000000</v>
      </c>
      <c r="PA14" s="4">
        <v>1694054000000</v>
      </c>
      <c r="PB14" s="4">
        <v>358217000000</v>
      </c>
      <c r="PC14" s="4">
        <v>102111000000</v>
      </c>
      <c r="PD14" s="4">
        <v>78317846000</v>
      </c>
      <c r="PE14" s="4">
        <v>44623552000</v>
      </c>
      <c r="PF14" s="4">
        <v>78982742000</v>
      </c>
      <c r="PG14" s="4">
        <v>98190941000</v>
      </c>
      <c r="PH14" s="4"/>
      <c r="PI14" s="4"/>
      <c r="PJ14" s="6" t="s">
        <v>613</v>
      </c>
      <c r="PK14" s="4"/>
      <c r="PL14" s="4"/>
      <c r="PM14" s="4"/>
      <c r="PN14" s="4"/>
      <c r="PO14" s="4"/>
      <c r="PP14" s="4"/>
      <c r="PQ14" s="4"/>
      <c r="PR14" s="4"/>
      <c r="PS14" s="4">
        <v>-1760537000000</v>
      </c>
      <c r="PT14" s="4">
        <v>-1600718000000</v>
      </c>
      <c r="PU14" s="4">
        <v>-1493656000000</v>
      </c>
      <c r="PV14" s="4">
        <v>-1391862000000</v>
      </c>
      <c r="PW14" s="4">
        <v>-1120787000000</v>
      </c>
      <c r="PX14" s="4">
        <v>-1117717000000</v>
      </c>
      <c r="PY14" s="4">
        <v>-810889000000</v>
      </c>
      <c r="PZ14" s="4">
        <v>-673213000000</v>
      </c>
      <c r="QA14" s="5">
        <v>-403887000000</v>
      </c>
      <c r="QB14" s="4">
        <v>-538508000000</v>
      </c>
      <c r="QC14" s="4">
        <v>-483605000000</v>
      </c>
      <c r="QD14" s="4">
        <v>-611425000000</v>
      </c>
      <c r="QE14" s="4">
        <v>-816761000000</v>
      </c>
      <c r="QF14" s="4">
        <v>-699455000000</v>
      </c>
      <c r="QG14" s="4">
        <v>-135590000000</v>
      </c>
      <c r="QH14" s="4">
        <v>-77619000000</v>
      </c>
      <c r="QI14" s="4">
        <v>-39571507000</v>
      </c>
      <c r="QJ14" s="4">
        <v>-40447709000</v>
      </c>
      <c r="QK14" s="4">
        <v>-24242773000</v>
      </c>
      <c r="QL14" s="4">
        <v>-33674109000</v>
      </c>
      <c r="QM14" s="4"/>
      <c r="QN14" s="4"/>
      <c r="QO14" s="6" t="s">
        <v>613</v>
      </c>
      <c r="QP14" s="4"/>
      <c r="QQ14" s="4"/>
      <c r="QR14" s="4"/>
      <c r="QS14" s="4"/>
      <c r="QT14" s="4"/>
      <c r="QU14" s="4"/>
      <c r="QV14" s="4"/>
      <c r="QW14" s="4"/>
      <c r="QX14" s="4">
        <v>4374103000000</v>
      </c>
      <c r="QY14" s="4">
        <v>3089488000000</v>
      </c>
      <c r="QZ14" s="4">
        <v>2790511000000</v>
      </c>
      <c r="RA14" s="4">
        <v>578549000000</v>
      </c>
      <c r="RB14" s="4">
        <v>-316570000000</v>
      </c>
      <c r="RC14" s="4">
        <v>3804117000000</v>
      </c>
      <c r="RD14" s="4">
        <v>-969434000000</v>
      </c>
      <c r="RE14" s="4">
        <v>1061661000000</v>
      </c>
      <c r="RF14" s="5">
        <v>867741000000</v>
      </c>
      <c r="RG14" s="4">
        <v>917757000000</v>
      </c>
      <c r="RH14" s="4">
        <v>312816000000</v>
      </c>
      <c r="RI14" s="4">
        <v>339337000000</v>
      </c>
      <c r="RJ14" s="4">
        <v>234907000000</v>
      </c>
      <c r="RK14" s="4">
        <v>435408000000</v>
      </c>
      <c r="RL14" s="4">
        <v>725747000000</v>
      </c>
      <c r="RM14" s="4">
        <v>89360000000</v>
      </c>
      <c r="RN14" s="4">
        <v>15793464000</v>
      </c>
      <c r="RO14" s="4">
        <v>85464232000</v>
      </c>
      <c r="RP14" s="4">
        <v>216253345000</v>
      </c>
      <c r="RQ14" s="4">
        <v>52293326000</v>
      </c>
      <c r="RR14" s="4"/>
      <c r="RS14" s="4"/>
      <c r="RT14" s="6" t="s">
        <v>613</v>
      </c>
      <c r="RU14" s="4"/>
      <c r="RV14" s="4"/>
      <c r="RW14" s="4"/>
      <c r="RX14" s="4"/>
      <c r="RY14" s="4"/>
      <c r="RZ14" s="4"/>
      <c r="SA14" s="4"/>
      <c r="SB14" s="4"/>
      <c r="SC14" s="4">
        <v>-3246543000000</v>
      </c>
      <c r="SD14" s="4">
        <v>-3514695000000</v>
      </c>
      <c r="SE14" s="4">
        <v>-3630488000000</v>
      </c>
      <c r="SF14" s="4">
        <v>-2009725000000</v>
      </c>
      <c r="SG14" s="4">
        <v>-1975118000000</v>
      </c>
      <c r="SH14" s="4">
        <v>-3419872000000</v>
      </c>
      <c r="SI14" s="4">
        <v>-3582019000000</v>
      </c>
      <c r="SJ14" s="4">
        <v>-3999672000000</v>
      </c>
      <c r="SK14" s="5">
        <v>-3212789000000</v>
      </c>
      <c r="SL14" s="4">
        <v>-147985000000</v>
      </c>
      <c r="SM14" s="4">
        <v>-917288000000</v>
      </c>
      <c r="SN14" s="4">
        <v>-2668000000</v>
      </c>
      <c r="SO14" s="4">
        <v>-1688177000000</v>
      </c>
      <c r="SP14" s="4">
        <v>-5035900000000</v>
      </c>
      <c r="SQ14" s="4">
        <v>-498146000000</v>
      </c>
      <c r="SR14" s="4">
        <v>69567000000</v>
      </c>
      <c r="SS14" s="4">
        <v>-415707862000</v>
      </c>
      <c r="ST14" s="4">
        <v>-146731789000</v>
      </c>
      <c r="SU14" s="4">
        <v>-662207366000</v>
      </c>
      <c r="SV14" s="4">
        <v>-233941972000</v>
      </c>
      <c r="SW14" s="4"/>
      <c r="SX14" s="4"/>
      <c r="SY14" s="6" t="s">
        <v>613</v>
      </c>
      <c r="SZ14" s="4"/>
      <c r="TA14" s="4"/>
      <c r="TB14" s="4"/>
      <c r="TC14" s="4"/>
      <c r="TD14" s="4"/>
      <c r="TE14" s="4"/>
      <c r="TF14" s="4"/>
      <c r="TG14" s="4"/>
      <c r="TH14" s="4">
        <v>-574747000000</v>
      </c>
      <c r="TI14" s="4">
        <v>-357338000000</v>
      </c>
      <c r="TJ14" s="4">
        <v>457160000000</v>
      </c>
      <c r="TK14" s="4">
        <v>587704000000</v>
      </c>
      <c r="TL14" s="4">
        <v>1916866000000</v>
      </c>
      <c r="TM14" s="4">
        <v>49994000000</v>
      </c>
      <c r="TN14" s="4">
        <v>6373654000000</v>
      </c>
      <c r="TO14" s="4">
        <v>3626306000000</v>
      </c>
      <c r="TP14" s="5">
        <v>2632116000000</v>
      </c>
      <c r="TQ14" s="4">
        <v>-867985000000</v>
      </c>
      <c r="TR14" s="35">
        <v>321034000000</v>
      </c>
      <c r="TS14" s="35">
        <v>-116986000000</v>
      </c>
      <c r="TT14" s="35">
        <v>-186696000000</v>
      </c>
      <c r="TU14" s="35">
        <v>6411700000000</v>
      </c>
      <c r="TV14" s="35">
        <v>1347243000000</v>
      </c>
      <c r="TW14" s="35">
        <v>-173780000000</v>
      </c>
      <c r="TX14" s="35">
        <v>384967792000</v>
      </c>
      <c r="TY14" s="35">
        <v>-29593176000</v>
      </c>
      <c r="TZ14" s="35">
        <v>412927784000</v>
      </c>
      <c r="UA14" s="35">
        <v>156126505000</v>
      </c>
      <c r="UD14" s="6" t="s">
        <v>613</v>
      </c>
      <c r="UM14" s="37">
        <v>0.75741201489995602</v>
      </c>
      <c r="UN14" s="37">
        <v>0.87215599217000606</v>
      </c>
      <c r="UO14" s="37">
        <v>0.83381426207730602</v>
      </c>
      <c r="UP14" s="9">
        <v>0.85344131058119999</v>
      </c>
      <c r="UQ14" s="9">
        <v>0.84907544774563404</v>
      </c>
      <c r="UR14" s="9">
        <v>0.7463779751210331</v>
      </c>
      <c r="US14" s="9">
        <v>0.59441531794112001</v>
      </c>
      <c r="UT14" s="9"/>
      <c r="UU14" s="10"/>
      <c r="UV14" s="9"/>
      <c r="UW14" s="6" t="s">
        <v>613</v>
      </c>
      <c r="VF14" s="9">
        <v>2.4064500196156802E-2</v>
      </c>
      <c r="VG14" s="9">
        <v>3.4831423708112298E-2</v>
      </c>
      <c r="VH14" s="9">
        <v>3.11636204169396E-2</v>
      </c>
      <c r="VI14" s="9">
        <v>4.3869477438682802E-2</v>
      </c>
      <c r="VJ14" s="9">
        <v>2.99371017403075E-2</v>
      </c>
      <c r="VK14" s="9">
        <v>3.9862112483845705E-2</v>
      </c>
      <c r="VL14" s="9">
        <v>4.3978230659760698E-2</v>
      </c>
      <c r="VM14" s="9"/>
      <c r="VN14" s="10"/>
      <c r="VO14" s="9"/>
      <c r="VP14" s="6" t="s">
        <v>613</v>
      </c>
      <c r="VY14" s="9">
        <v>0.24258798510004401</v>
      </c>
      <c r="VZ14" s="9">
        <v>0.127844007829993</v>
      </c>
      <c r="WA14" s="9">
        <v>0.166185737922694</v>
      </c>
      <c r="WB14" s="52">
        <v>0.14655868941879999</v>
      </c>
      <c r="WC14" s="52">
        <v>0.15092455225436599</v>
      </c>
      <c r="WD14" s="52">
        <v>0.25362202487896701</v>
      </c>
      <c r="WE14" s="52">
        <v>0.40558468205887999</v>
      </c>
      <c r="WG14" s="53"/>
      <c r="WI14" s="54" t="s">
        <v>613</v>
      </c>
      <c r="WR14" s="9">
        <v>0.12017704043732501</v>
      </c>
      <c r="WS14" s="9">
        <v>0.10019981955988</v>
      </c>
      <c r="WT14" s="9">
        <v>0.109938464592921</v>
      </c>
      <c r="WU14" s="9">
        <v>9.6093559920283997E-2</v>
      </c>
      <c r="WV14" s="9">
        <v>0.101946220964742</v>
      </c>
      <c r="WW14" s="9">
        <v>0.117272240463156</v>
      </c>
      <c r="WX14" s="9">
        <v>0.144361387234231</v>
      </c>
      <c r="WY14" s="9"/>
      <c r="WZ14" s="10"/>
      <c r="XA14" s="9"/>
      <c r="XB14" s="6" t="s">
        <v>613</v>
      </c>
      <c r="XK14" s="9">
        <v>0.30331252731024</v>
      </c>
      <c r="XL14" s="9">
        <v>0.33587324142948</v>
      </c>
      <c r="XM14" s="9">
        <v>0.39748944646939999</v>
      </c>
      <c r="XN14" s="9">
        <v>0.42348300146267498</v>
      </c>
      <c r="XO14" s="9">
        <v>0.36180626363909496</v>
      </c>
      <c r="XP14" s="9">
        <v>0.31086832601575998</v>
      </c>
      <c r="XQ14" s="9">
        <v>0.28653860805952003</v>
      </c>
      <c r="XR14" s="9"/>
      <c r="XS14" s="10"/>
      <c r="XT14" s="9"/>
      <c r="XU14" s="6" t="s">
        <v>613</v>
      </c>
      <c r="XV14" s="59">
        <f t="shared" si="153"/>
        <v>1190818278427.2051</v>
      </c>
      <c r="XW14" s="59">
        <f t="shared" si="1"/>
        <v>960059725621.39331</v>
      </c>
      <c r="XX14" s="59">
        <f t="shared" si="1"/>
        <v>863383968638.77856</v>
      </c>
      <c r="XY14" s="59">
        <f t="shared" si="1"/>
        <v>820131066561.91895</v>
      </c>
      <c r="XZ14" s="59">
        <f t="shared" si="1"/>
        <v>658648494616.95325</v>
      </c>
      <c r="YA14" s="59">
        <f t="shared" si="1"/>
        <v>385746058974.88983</v>
      </c>
      <c r="YB14" s="59">
        <f t="shared" si="1"/>
        <v>497839657424.06085</v>
      </c>
      <c r="YC14" s="6" t="s">
        <v>613</v>
      </c>
      <c r="YD14" s="4"/>
      <c r="YE14" s="4"/>
      <c r="YF14" s="4"/>
      <c r="YG14" s="4"/>
      <c r="YH14" s="4"/>
      <c r="YI14" s="4"/>
      <c r="YJ14" s="4"/>
      <c r="YK14" s="4"/>
      <c r="YL14" s="4">
        <v>4374103000000</v>
      </c>
      <c r="YM14" s="4">
        <v>3089488000000</v>
      </c>
      <c r="YN14" s="4">
        <v>2790511000000</v>
      </c>
      <c r="YO14" s="4">
        <v>578549000000</v>
      </c>
      <c r="YP14" s="4">
        <v>-316570000000</v>
      </c>
      <c r="YQ14" s="4">
        <v>3804117000000</v>
      </c>
      <c r="YR14" s="4">
        <v>-969434000000</v>
      </c>
      <c r="YS14" s="4">
        <v>1061661000000</v>
      </c>
      <c r="YT14" s="5">
        <v>867741000000</v>
      </c>
      <c r="YU14" s="4">
        <v>917757000000</v>
      </c>
      <c r="YV14" s="4">
        <v>312816000000</v>
      </c>
      <c r="YW14" s="4">
        <v>339337000000</v>
      </c>
      <c r="YX14" s="4">
        <v>234907000000</v>
      </c>
      <c r="YY14" s="4">
        <v>435408000000</v>
      </c>
      <c r="YZ14" s="4">
        <v>725747000000</v>
      </c>
      <c r="ZA14" s="4">
        <v>89360000000</v>
      </c>
      <c r="ZB14" s="4">
        <v>15793464000</v>
      </c>
      <c r="ZC14" s="4">
        <v>85464232000</v>
      </c>
      <c r="ZD14" s="4">
        <v>216253345000</v>
      </c>
      <c r="ZE14" s="4">
        <v>52293326000</v>
      </c>
      <c r="ZF14" s="4"/>
      <c r="ZG14" s="4"/>
      <c r="ZH14" s="6" t="s">
        <v>613</v>
      </c>
      <c r="ZI14" s="4"/>
      <c r="ZJ14" s="4"/>
      <c r="ZK14" s="4"/>
      <c r="ZL14" s="4"/>
      <c r="ZM14" s="4"/>
      <c r="ZN14" s="4"/>
      <c r="ZO14" s="4"/>
      <c r="ZP14" s="4"/>
      <c r="ZQ14" s="4">
        <v>-3246543000000</v>
      </c>
      <c r="ZR14" s="4">
        <v>-3514695000000</v>
      </c>
      <c r="ZS14" s="4">
        <v>-3630488000000</v>
      </c>
      <c r="ZT14" s="4">
        <v>-2009725000000</v>
      </c>
      <c r="ZU14" s="4">
        <v>-1975118000000</v>
      </c>
      <c r="ZV14" s="4">
        <v>-3419872000000</v>
      </c>
      <c r="ZW14" s="4">
        <v>-3582019000000</v>
      </c>
      <c r="ZX14" s="4">
        <v>-3999672000000</v>
      </c>
      <c r="ZY14" s="5">
        <v>-3212789000000</v>
      </c>
      <c r="ZZ14" s="4">
        <v>-147985000000</v>
      </c>
      <c r="AAA14" s="4">
        <v>-917288000000</v>
      </c>
      <c r="AAB14" s="4">
        <v>-2668000000</v>
      </c>
      <c r="AAC14" s="4">
        <v>-1688177000000</v>
      </c>
      <c r="AAD14" s="4">
        <v>-5035900000000</v>
      </c>
      <c r="AAE14" s="4">
        <v>-498146000000</v>
      </c>
      <c r="AAF14" s="4">
        <v>69567000000</v>
      </c>
      <c r="AAG14" s="4">
        <v>-415707862000</v>
      </c>
      <c r="AAH14" s="4">
        <v>-146731789000</v>
      </c>
      <c r="AAI14" s="4">
        <v>-662207366000</v>
      </c>
      <c r="AAJ14" s="4">
        <v>-233941972000</v>
      </c>
      <c r="AAK14" s="4"/>
      <c r="AAL14" s="4"/>
      <c r="AAM14" s="6" t="s">
        <v>613</v>
      </c>
      <c r="AAN14" s="4"/>
      <c r="AAO14" s="4"/>
      <c r="AAP14" s="4"/>
      <c r="AAQ14" s="4"/>
      <c r="AAR14" s="4"/>
      <c r="AAS14" s="4"/>
      <c r="AAT14" s="4"/>
      <c r="AAU14" s="4"/>
      <c r="AAV14" s="4">
        <v>-574747000000</v>
      </c>
      <c r="AAW14" s="4">
        <v>-357338000000</v>
      </c>
      <c r="AAX14" s="4">
        <v>457160000000</v>
      </c>
      <c r="AAY14" s="4">
        <v>587704000000</v>
      </c>
      <c r="AAZ14" s="4">
        <v>1916866000000</v>
      </c>
      <c r="ABA14" s="4">
        <v>49994000000</v>
      </c>
      <c r="ABB14" s="4">
        <v>6373654000000</v>
      </c>
      <c r="ABC14" s="4">
        <v>3626306000000</v>
      </c>
      <c r="ABD14" s="5">
        <v>2632116000000</v>
      </c>
      <c r="ABE14" s="4">
        <v>-867985000000</v>
      </c>
      <c r="ABF14" s="35">
        <v>321034000000</v>
      </c>
      <c r="ABG14" s="35">
        <v>-116986000000</v>
      </c>
      <c r="ABH14" s="35">
        <v>-186696000000</v>
      </c>
      <c r="ABI14" s="35">
        <v>6411700000000</v>
      </c>
      <c r="ABJ14" s="35">
        <v>1347243000000</v>
      </c>
      <c r="ABK14" s="35">
        <v>-173780000000</v>
      </c>
      <c r="ABL14" s="35">
        <v>384967792000</v>
      </c>
      <c r="ABM14" s="35">
        <v>-29593176000</v>
      </c>
      <c r="ABN14" s="35">
        <v>412927784000</v>
      </c>
      <c r="ABO14" s="35">
        <v>156126505000</v>
      </c>
      <c r="ABR14" s="6" t="s">
        <v>613</v>
      </c>
      <c r="ACA14" s="37">
        <v>0.75741201489995602</v>
      </c>
      <c r="ACB14" s="37">
        <v>0.87215599217000606</v>
      </c>
      <c r="ACC14" s="37">
        <v>0.83381426207730602</v>
      </c>
      <c r="ACD14" s="9">
        <v>0.85344131058119999</v>
      </c>
      <c r="ACE14" s="9">
        <v>0.84907544774563404</v>
      </c>
      <c r="ACF14" s="9">
        <v>0.7463779751210331</v>
      </c>
      <c r="ACG14" s="9">
        <v>0.59441531794112001</v>
      </c>
      <c r="ACH14" s="9"/>
      <c r="ACI14" s="10"/>
      <c r="ACJ14" s="9"/>
      <c r="ACK14" s="6" t="s">
        <v>613</v>
      </c>
      <c r="ACT14" s="9">
        <v>2.4064500196156802E-2</v>
      </c>
      <c r="ACU14" s="9">
        <v>3.4831423708112298E-2</v>
      </c>
      <c r="ACV14" s="9">
        <v>3.11636204169396E-2</v>
      </c>
      <c r="ACW14" s="9">
        <v>4.3869477438682802E-2</v>
      </c>
      <c r="ACX14" s="9">
        <v>2.99371017403075E-2</v>
      </c>
      <c r="ACY14" s="9">
        <v>3.9862112483845705E-2</v>
      </c>
      <c r="ACZ14" s="9">
        <v>4.3978230659760698E-2</v>
      </c>
      <c r="ADA14" s="9"/>
      <c r="ADB14" s="10"/>
      <c r="ADC14" s="9"/>
      <c r="ADD14" s="6" t="s">
        <v>613</v>
      </c>
      <c r="ADM14" s="9">
        <v>0.24258798510004401</v>
      </c>
      <c r="ADN14" s="9">
        <v>0.127844007829993</v>
      </c>
      <c r="ADO14" s="9">
        <v>0.166185737922694</v>
      </c>
      <c r="ADP14" s="52">
        <v>0.14655868941879999</v>
      </c>
      <c r="ADQ14" s="52">
        <v>0.15092455225436599</v>
      </c>
      <c r="ADR14" s="52">
        <v>0.25362202487896701</v>
      </c>
      <c r="ADS14" s="52">
        <v>0.40558468205887999</v>
      </c>
      <c r="ADU14" s="53"/>
      <c r="ADW14" s="54" t="s">
        <v>613</v>
      </c>
      <c r="AEF14" s="9">
        <v>0.12017704043732501</v>
      </c>
      <c r="AEG14" s="9">
        <v>0.10019981955988</v>
      </c>
      <c r="AEH14" s="9">
        <v>0.109938464592921</v>
      </c>
      <c r="AEI14" s="9">
        <v>9.6093559920283997E-2</v>
      </c>
      <c r="AEJ14" s="9">
        <v>0.101946220964742</v>
      </c>
      <c r="AEK14" s="9">
        <v>0.117272240463156</v>
      </c>
      <c r="AEL14" s="9">
        <v>0.144361387234231</v>
      </c>
      <c r="AEM14" s="9"/>
      <c r="AEN14" s="10"/>
      <c r="AEO14" s="9"/>
      <c r="AEP14" s="6" t="s">
        <v>613</v>
      </c>
      <c r="AEY14" s="9">
        <v>0.30331252731024</v>
      </c>
      <c r="AEZ14" s="9">
        <v>0.33587324142948</v>
      </c>
      <c r="AFA14" s="9">
        <v>0.39748944646939999</v>
      </c>
      <c r="AFB14" s="9">
        <v>0.42348300146267498</v>
      </c>
      <c r="AFC14" s="9">
        <v>0.36180626363909496</v>
      </c>
      <c r="AFD14" s="9">
        <v>0.31086832601575998</v>
      </c>
      <c r="AFE14" s="9">
        <v>0.28653860805952003</v>
      </c>
      <c r="AFF14" s="9"/>
      <c r="AFG14" s="10"/>
      <c r="AFH14" s="9"/>
      <c r="AFI14" s="6" t="s">
        <v>613</v>
      </c>
      <c r="AFJ14" s="7">
        <f t="shared" si="2"/>
        <v>9.2829551071848294E-3</v>
      </c>
      <c r="AFK14" s="7">
        <f t="shared" si="3"/>
        <v>1.5335463478354175E-2</v>
      </c>
      <c r="AFL14" s="7">
        <f t="shared" si="4"/>
        <v>-1.0700390857150233E-2</v>
      </c>
      <c r="AFM14" s="7">
        <f t="shared" si="5"/>
        <v>2.4612283784168163E-2</v>
      </c>
      <c r="AFN14" s="7">
        <f t="shared" si="6"/>
        <v>1.2441076570921085E-2</v>
      </c>
      <c r="AFO14" s="8">
        <f t="shared" si="7"/>
        <v>7.2490686200496326E-2</v>
      </c>
      <c r="AFP14" s="7">
        <f t="shared" si="8"/>
        <v>5.1872277860401918E-2</v>
      </c>
      <c r="AFQ14" s="6" t="s">
        <v>613</v>
      </c>
      <c r="AFR14" s="7">
        <f t="shared" si="9"/>
        <v>4.3551562038822801E-2</v>
      </c>
      <c r="AFS14" s="7">
        <f t="shared" si="10"/>
        <v>7.0060059883895742E-2</v>
      </c>
      <c r="AFT14" s="7">
        <f t="shared" si="11"/>
        <v>-5.4627091032668038E-2</v>
      </c>
      <c r="AFU14" s="7">
        <f t="shared" si="12"/>
        <v>0.1071759200091834</v>
      </c>
      <c r="AFV14" s="7">
        <f t="shared" si="13"/>
        <v>4.798793920128918E-2</v>
      </c>
      <c r="AFW14" s="8">
        <f t="shared" si="14"/>
        <v>0.21331787300489746</v>
      </c>
      <c r="AFX14" s="7">
        <f t="shared" si="15"/>
        <v>0.17284232205089675</v>
      </c>
      <c r="AFY14" s="6" t="s">
        <v>613</v>
      </c>
      <c r="AFZ14" s="1">
        <f t="shared" si="16"/>
        <v>39671061000000</v>
      </c>
      <c r="AGA14" s="1">
        <f t="shared" si="17"/>
        <v>38147388000000</v>
      </c>
      <c r="AGB14" s="1">
        <f t="shared" si="18"/>
        <v>35336957000000</v>
      </c>
      <c r="AGC14" s="1">
        <f t="shared" si="19"/>
        <v>31594958000000</v>
      </c>
      <c r="AGD14" s="1">
        <f t="shared" si="20"/>
        <v>18391520000000</v>
      </c>
      <c r="AGE14" s="2">
        <f t="shared" si="21"/>
        <v>13914695000000</v>
      </c>
      <c r="AGF14" s="1">
        <f t="shared" si="22"/>
        <v>9796007000000</v>
      </c>
      <c r="AGG14" s="6" t="s">
        <v>613</v>
      </c>
      <c r="AGH14" s="7">
        <f t="shared" si="23"/>
        <v>5.6492565197588239E-2</v>
      </c>
      <c r="AGI14" s="7">
        <f t="shared" si="24"/>
        <v>5.6043391489870815E-2</v>
      </c>
      <c r="AGJ14" s="7">
        <f t="shared" si="25"/>
        <v>5.6841651645329845E-2</v>
      </c>
      <c r="AGK14" s="7">
        <f t="shared" si="26"/>
        <v>9.1855320712880828E-2</v>
      </c>
      <c r="AGL14" s="7">
        <f t="shared" si="27"/>
        <v>0.16086598606314215</v>
      </c>
      <c r="AGM14" s="8">
        <f t="shared" si="28"/>
        <v>0.18746311004301566</v>
      </c>
      <c r="AGN14" s="7">
        <f t="shared" si="29"/>
        <v>0.19807509324972919</v>
      </c>
      <c r="AGO14" s="6" t="s">
        <v>613</v>
      </c>
      <c r="AGP14" s="7">
        <f t="shared" si="30"/>
        <v>3.8637526252241393E-2</v>
      </c>
      <c r="AGQ14" s="7">
        <f t="shared" si="31"/>
        <v>6.5759925239588124E-2</v>
      </c>
      <c r="AGR14" s="7">
        <f t="shared" si="32"/>
        <v>-4.4285956001118482E-2</v>
      </c>
      <c r="AGS14" s="7">
        <f t="shared" si="33"/>
        <v>9.4090353402930815E-2</v>
      </c>
      <c r="AGT14" s="7">
        <f t="shared" si="34"/>
        <v>3.425235275881431E-2</v>
      </c>
      <c r="AGU14" s="8">
        <f t="shared" si="35"/>
        <v>0.20186034117698387</v>
      </c>
      <c r="AGV14" s="7">
        <f t="shared" si="36"/>
        <v>0.12693311206977581</v>
      </c>
      <c r="AGW14" s="6" t="s">
        <v>613</v>
      </c>
      <c r="AGX14" s="7">
        <f t="shared" si="37"/>
        <v>0.27079861231025687</v>
      </c>
      <c r="AGY14" s="7">
        <f t="shared" si="38"/>
        <v>0.26696687159860483</v>
      </c>
      <c r="AGZ14" s="7">
        <f t="shared" si="39"/>
        <v>0.26371856109293612</v>
      </c>
      <c r="AHA14" s="7">
        <f t="shared" si="40"/>
        <v>0.26694339440539194</v>
      </c>
      <c r="AHB14" s="7">
        <f t="shared" si="41"/>
        <v>0.35032317508081001</v>
      </c>
      <c r="AHC14" s="8">
        <f t="shared" si="42"/>
        <v>0.34913806623871474</v>
      </c>
      <c r="AHD14" s="7">
        <f t="shared" si="43"/>
        <v>0.33332093047376116</v>
      </c>
      <c r="AHE14" s="6" t="s">
        <v>613</v>
      </c>
      <c r="AHF14" s="15">
        <f t="shared" si="158"/>
        <v>4.0422086928982361</v>
      </c>
      <c r="AHG14" s="15">
        <f t="shared" si="159"/>
        <v>4.0032365473723424</v>
      </c>
      <c r="AHH14" s="15">
        <f t="shared" si="160"/>
        <v>3.6250208299085962</v>
      </c>
      <c r="AHI14" s="15">
        <f t="shared" si="161"/>
        <v>3.5822018726075964</v>
      </c>
      <c r="AHJ14" s="15">
        <f t="shared" si="162"/>
        <v>3.5934251429682553</v>
      </c>
      <c r="AHK14" s="16">
        <f t="shared" si="163"/>
        <v>3.3053733728514074</v>
      </c>
      <c r="AHL14" s="15">
        <f t="shared" si="164"/>
        <v>3.0052044716845647</v>
      </c>
      <c r="AHM14" s="6" t="s">
        <v>613</v>
      </c>
      <c r="AHN14" s="12">
        <f t="shared" si="51"/>
        <v>90.297168634877551</v>
      </c>
      <c r="AHO14" s="12">
        <f t="shared" si="52"/>
        <v>91.176225956365215</v>
      </c>
      <c r="AHP14" s="12">
        <f t="shared" si="53"/>
        <v>100.68907659468631</v>
      </c>
      <c r="AHQ14" s="12">
        <f t="shared" si="54"/>
        <v>101.89263837727412</v>
      </c>
      <c r="AHR14" s="12">
        <f t="shared" si="55"/>
        <v>101.57439920913484</v>
      </c>
      <c r="AHS14" s="13">
        <f t="shared" si="56"/>
        <v>110.42625411032756</v>
      </c>
      <c r="AHT14" s="12">
        <f t="shared" si="57"/>
        <v>121.45596196168295</v>
      </c>
      <c r="AHU14" s="6" t="s">
        <v>613</v>
      </c>
      <c r="AHV14" s="15">
        <f t="shared" si="58"/>
        <v>0.24025749077676309</v>
      </c>
      <c r="AHW14" s="15">
        <f t="shared" si="59"/>
        <v>0.23320378516978721</v>
      </c>
      <c r="AHX14" s="15">
        <f t="shared" si="60"/>
        <v>0.24162041024653472</v>
      </c>
      <c r="AHY14" s="15">
        <f t="shared" si="61"/>
        <v>0.26158137252146318</v>
      </c>
      <c r="AHZ14" s="15">
        <f t="shared" si="62"/>
        <v>0.36321816076472491</v>
      </c>
      <c r="AIA14" s="16">
        <f t="shared" si="63"/>
        <v>0.35911306687497924</v>
      </c>
      <c r="AIB14" s="15">
        <f t="shared" si="64"/>
        <v>0.40865836356306662</v>
      </c>
      <c r="AIC14" s="6" t="s">
        <v>613</v>
      </c>
      <c r="AID14" s="4">
        <f t="shared" si="65"/>
        <v>-496338000000</v>
      </c>
      <c r="AIE14" s="4">
        <f t="shared" si="66"/>
        <v>1535598000000</v>
      </c>
      <c r="AIF14" s="4">
        <f t="shared" si="67"/>
        <v>2210256000000</v>
      </c>
      <c r="AIG14" s="4">
        <f t="shared" si="68"/>
        <v>7130648000000</v>
      </c>
      <c r="AIH14" s="4">
        <f t="shared" si="69"/>
        <v>8518776000000</v>
      </c>
      <c r="AII14" s="14">
        <f t="shared" si="70"/>
        <v>9659708000000</v>
      </c>
      <c r="AIJ14" s="4">
        <f t="shared" si="71"/>
        <v>4587012000000</v>
      </c>
      <c r="AIK14" s="6" t="s">
        <v>613</v>
      </c>
      <c r="AIL14" s="15">
        <f t="shared" si="72"/>
        <v>-27.360929447271818</v>
      </c>
      <c r="AIM14" s="15">
        <f t="shared" si="73"/>
        <v>8.3970707177269048</v>
      </c>
      <c r="AIN14" s="15">
        <f t="shared" si="74"/>
        <v>5.8265608146748615</v>
      </c>
      <c r="AIO14" s="15">
        <f t="shared" si="75"/>
        <v>1.7436563970062748</v>
      </c>
      <c r="AIP14" s="15">
        <f t="shared" si="76"/>
        <v>1.3536774531928062</v>
      </c>
      <c r="AIQ14" s="16">
        <f t="shared" si="77"/>
        <v>1.0132021589058386</v>
      </c>
      <c r="AIR14" s="15">
        <f t="shared" si="78"/>
        <v>1.6815467236623753</v>
      </c>
      <c r="AIS14" s="6" t="s">
        <v>613</v>
      </c>
      <c r="AIT14" s="15">
        <f t="shared" si="79"/>
        <v>0.97601317835511425</v>
      </c>
      <c r="AIU14" s="15">
        <f t="shared" si="80"/>
        <v>1.0808337701570134</v>
      </c>
      <c r="AIV14" s="15">
        <f t="shared" si="81"/>
        <v>1.1155301170163627</v>
      </c>
      <c r="AIW14" s="15">
        <f t="shared" si="82"/>
        <v>1.6588915291436446</v>
      </c>
      <c r="AIX14" s="15">
        <f t="shared" si="83"/>
        <v>2.8844310578508336</v>
      </c>
      <c r="AIY14" s="16">
        <f t="shared" si="84"/>
        <v>3.0181345104329842</v>
      </c>
      <c r="AIZ14" s="15">
        <f t="shared" si="85"/>
        <v>2.2423163193949796</v>
      </c>
      <c r="AJA14" s="6" t="s">
        <v>613</v>
      </c>
      <c r="AJB14" s="15">
        <f t="shared" si="86"/>
        <v>0.50281648388526023</v>
      </c>
      <c r="AJC14" s="15">
        <f t="shared" si="87"/>
        <v>0.61077783602093516</v>
      </c>
      <c r="AJD14" s="15">
        <f t="shared" si="88"/>
        <v>0.58610238535787218</v>
      </c>
      <c r="AJE14" s="15">
        <f t="shared" si="89"/>
        <v>1.0198434919075514</v>
      </c>
      <c r="AJF14" s="15">
        <f t="shared" si="90"/>
        <v>1.5443003365254548</v>
      </c>
      <c r="AJG14" s="16">
        <f t="shared" si="91"/>
        <v>1.864185887924547</v>
      </c>
      <c r="AJH14" s="15">
        <f t="shared" si="92"/>
        <v>1.4632500664896138</v>
      </c>
      <c r="AJI14" s="6" t="s">
        <v>613</v>
      </c>
      <c r="AJJ14" s="15">
        <f t="shared" si="154"/>
        <v>1.6101596278941446</v>
      </c>
      <c r="AJK14" s="15">
        <f t="shared" si="93"/>
        <v>1.9075069571649208</v>
      </c>
      <c r="AJL14" s="15">
        <f t="shared" si="93"/>
        <v>1.7970658046714867</v>
      </c>
      <c r="AJM14" s="15">
        <f t="shared" si="93"/>
        <v>3.578991699233804</v>
      </c>
      <c r="AJN14" s="15">
        <f t="shared" si="93"/>
        <v>4.3947012312596456</v>
      </c>
      <c r="AJO14" s="16">
        <f t="shared" si="93"/>
        <v>6.4584698195287293</v>
      </c>
      <c r="AJP14" s="15">
        <f t="shared" si="93"/>
        <v>3.6031869535828625</v>
      </c>
      <c r="AJQ14" s="6" t="s">
        <v>613</v>
      </c>
      <c r="AJZ14" s="1">
        <v>3.23488</v>
      </c>
      <c r="AKA14" s="1">
        <v>2.7782300000000002</v>
      </c>
      <c r="AKB14" s="1">
        <v>2.8333300000000001</v>
      </c>
      <c r="AKC14" s="1">
        <v>1.8819999999999999</v>
      </c>
      <c r="AKD14" s="1">
        <v>2.2268500000000002</v>
      </c>
      <c r="AKE14" s="1">
        <v>2.3264399999999998</v>
      </c>
      <c r="AKF14" s="1">
        <v>3.5386600000000001</v>
      </c>
      <c r="AKG14" s="1">
        <v>4.4918800000000001</v>
      </c>
      <c r="AKH14" s="2">
        <v>6.7622</v>
      </c>
      <c r="AKI14" s="1">
        <v>3.8975300000000002</v>
      </c>
      <c r="AKJ14" s="6" t="s">
        <v>613</v>
      </c>
      <c r="AKK14" s="15">
        <f t="shared" si="94"/>
        <v>4.6915622811872408</v>
      </c>
      <c r="AKL14" s="15">
        <f t="shared" si="95"/>
        <v>4.5684996728520586</v>
      </c>
      <c r="AKM14" s="15">
        <f t="shared" si="96"/>
        <v>5.1051491260401045</v>
      </c>
      <c r="AKN14" s="15">
        <f t="shared" si="97"/>
        <v>4.3545703011162349</v>
      </c>
      <c r="AKO14" s="15">
        <f t="shared" si="98"/>
        <v>3.8572175750009356</v>
      </c>
      <c r="AKP14" s="16">
        <f t="shared" si="99"/>
        <v>2.9426935263779708</v>
      </c>
      <c r="AKQ14" s="15">
        <f t="shared" si="100"/>
        <v>3.3320750346851553</v>
      </c>
      <c r="AKR14" s="6" t="s">
        <v>613</v>
      </c>
      <c r="AKS14" s="15">
        <f t="shared" si="101"/>
        <v>2.2927583995049123</v>
      </c>
      <c r="AKT14" s="15">
        <f t="shared" si="102"/>
        <v>2.1518725759799957</v>
      </c>
      <c r="AKU14" s="15">
        <f t="shared" si="103"/>
        <v>2.3846700323439105</v>
      </c>
      <c r="AKV14" s="15">
        <f t="shared" si="104"/>
        <v>1.8945429433202938</v>
      </c>
      <c r="AKW14" s="15">
        <f t="shared" si="105"/>
        <v>1.2344308637481587</v>
      </c>
      <c r="AKX14" s="16">
        <f t="shared" si="106"/>
        <v>0.50241471355670986</v>
      </c>
      <c r="AKY14" s="15">
        <f t="shared" si="107"/>
        <v>0.72936010367679416</v>
      </c>
      <c r="AKZ14" s="6" t="s">
        <v>613</v>
      </c>
      <c r="ALA14" s="7">
        <f t="shared" si="108"/>
        <v>0.6963032574298933</v>
      </c>
      <c r="ALB14" s="7">
        <f t="shared" si="109"/>
        <v>0.68272829059751095</v>
      </c>
      <c r="ALC14" s="7">
        <f t="shared" si="110"/>
        <v>0.70455022485382657</v>
      </c>
      <c r="ALD14" s="7">
        <f t="shared" si="111"/>
        <v>0.65452231333872957</v>
      </c>
      <c r="ALE14" s="7">
        <f t="shared" si="112"/>
        <v>0.55245874185494181</v>
      </c>
      <c r="ALF14" s="8">
        <f t="shared" si="113"/>
        <v>0.33440481447850634</v>
      </c>
      <c r="ALG14" s="7">
        <f t="shared" si="114"/>
        <v>0.42175143402817089</v>
      </c>
      <c r="ALH14" s="6" t="s">
        <v>613</v>
      </c>
      <c r="ALI14" s="7">
        <f t="shared" si="155"/>
        <v>4.3109526180334326E-2</v>
      </c>
      <c r="ALJ14" s="7">
        <f t="shared" si="115"/>
        <v>3.6862564505816195E-2</v>
      </c>
      <c r="ALK14" s="7">
        <f t="shared" si="115"/>
        <v>3.46787052544427E-2</v>
      </c>
      <c r="ALL14" s="7">
        <f t="shared" si="115"/>
        <v>3.9658932874294214E-2</v>
      </c>
      <c r="ALM14" s="7">
        <f t="shared" si="115"/>
        <v>6.4824060279472226E-2</v>
      </c>
      <c r="ALN14" s="20">
        <f t="shared" si="115"/>
        <v>8.290014400485389E-2</v>
      </c>
      <c r="ALO14" s="7">
        <f t="shared" si="115"/>
        <v>0.12049910865454047</v>
      </c>
      <c r="ALP14" s="6" t="s">
        <v>613</v>
      </c>
      <c r="ALQ14" s="17">
        <f t="shared" si="116"/>
        <v>0.6963032574298933</v>
      </c>
      <c r="ALR14" s="17">
        <f t="shared" si="117"/>
        <v>0.68272829059751095</v>
      </c>
      <c r="ALS14" s="17">
        <f t="shared" si="118"/>
        <v>0.70455022485382657</v>
      </c>
      <c r="ALT14" s="17">
        <f t="shared" si="119"/>
        <v>0.65452231333872957</v>
      </c>
      <c r="ALU14" s="17">
        <f t="shared" si="120"/>
        <v>0.55245874185494181</v>
      </c>
      <c r="ALV14" s="21">
        <f t="shared" si="121"/>
        <v>0.33440481447850634</v>
      </c>
      <c r="ALW14" s="17">
        <f t="shared" si="122"/>
        <v>0.42175143402817089</v>
      </c>
      <c r="ALX14" s="6" t="s">
        <v>613</v>
      </c>
      <c r="ALY14" s="17">
        <f t="shared" si="123"/>
        <v>0.3036967425701067</v>
      </c>
      <c r="ALZ14" s="17">
        <f t="shared" si="124"/>
        <v>0.31727170940248911</v>
      </c>
      <c r="AMA14" s="17">
        <f t="shared" si="125"/>
        <v>0.29544977514617343</v>
      </c>
      <c r="AMB14" s="17">
        <f t="shared" si="126"/>
        <v>0.34547768666127043</v>
      </c>
      <c r="AMC14" s="17">
        <f t="shared" si="127"/>
        <v>0.44754125814505813</v>
      </c>
      <c r="AMD14" s="21">
        <f t="shared" si="128"/>
        <v>0.66559518552149366</v>
      </c>
      <c r="AME14" s="17">
        <f t="shared" si="129"/>
        <v>0.57824856597182916</v>
      </c>
      <c r="AMF14" s="6" t="s">
        <v>613</v>
      </c>
      <c r="AMO14" s="18">
        <v>4.5713591950970072</v>
      </c>
      <c r="AMP14" s="18">
        <v>6.1982279139587186</v>
      </c>
      <c r="AMQ14" s="18">
        <v>6.218300505319057</v>
      </c>
      <c r="AMR14" s="18">
        <v>6.0281565269948612</v>
      </c>
      <c r="AMS14" s="18">
        <v>6.8453170762465918</v>
      </c>
      <c r="AMT14" s="18">
        <v>7.4264531209904705</v>
      </c>
      <c r="AMU14" s="18">
        <v>7.1765482946952046</v>
      </c>
      <c r="AMV14" s="19">
        <v>5.8431999502304244</v>
      </c>
      <c r="AMW14" s="18">
        <v>4.5730186003318511</v>
      </c>
      <c r="AMX14" s="18">
        <v>4.5730186003318511</v>
      </c>
      <c r="AMY14" s="18">
        <v>5.7790687746391765</v>
      </c>
      <c r="AMZ14" s="18">
        <v>6.1667526536031421</v>
      </c>
      <c r="ANA14" s="18">
        <v>8.2581800191838628</v>
      </c>
      <c r="ANB14" s="18">
        <v>10.561990087171512</v>
      </c>
      <c r="ANC14" s="18">
        <v>8.0313813664126421</v>
      </c>
      <c r="AND14" s="18">
        <v>11.291457076820459</v>
      </c>
      <c r="ANE14" s="18">
        <v>10.072101709964384</v>
      </c>
      <c r="ANF14" s="18">
        <v>8.1036149396627639</v>
      </c>
      <c r="ANH14" s="6" t="s">
        <v>613</v>
      </c>
      <c r="ANI14" s="7">
        <f t="shared" si="130"/>
        <v>6.218300505319057E-2</v>
      </c>
      <c r="ANJ14" s="7">
        <f t="shared" si="131"/>
        <v>6.0281565269948614E-2</v>
      </c>
      <c r="ANK14" s="7">
        <f t="shared" si="132"/>
        <v>6.8453170762465917E-2</v>
      </c>
      <c r="ANL14" s="7">
        <f t="shared" si="133"/>
        <v>7.4264531209904699E-2</v>
      </c>
      <c r="ANM14" s="7">
        <f t="shared" si="134"/>
        <v>7.176548294695205E-2</v>
      </c>
      <c r="ANN14" s="20">
        <f t="shared" si="135"/>
        <v>5.8431999502304245E-2</v>
      </c>
      <c r="ANO14" s="7">
        <f t="shared" si="136"/>
        <v>4.5730186003318511E-2</v>
      </c>
      <c r="ANP14" s="6" t="s">
        <v>613</v>
      </c>
      <c r="ANY14" s="7">
        <v>-1.5137246404285265E-2</v>
      </c>
      <c r="ANZ14" s="7">
        <v>2.5564672332883953E-2</v>
      </c>
      <c r="AOA14" s="7">
        <v>-1.0702546631930043E-2</v>
      </c>
      <c r="AOB14" s="7">
        <v>0.20954451611318192</v>
      </c>
      <c r="AOC14" s="7">
        <v>0.18215498634196114</v>
      </c>
      <c r="AOD14" s="7">
        <v>-0.11152965043334617</v>
      </c>
      <c r="AOE14" s="7">
        <v>0.2194132077705182</v>
      </c>
      <c r="AOF14" s="20">
        <v>5.1688907023796915E-3</v>
      </c>
      <c r="AOG14" s="7">
        <v>0.14404568362117454</v>
      </c>
      <c r="AOH14" s="7">
        <v>0.14404568362117454</v>
      </c>
      <c r="AOI14" s="7">
        <v>5.3476746432414846E-2</v>
      </c>
      <c r="AOJ14" s="7">
        <v>0.46856062067014981</v>
      </c>
      <c r="AOK14" s="7">
        <v>0.81701072071858527</v>
      </c>
      <c r="AOL14" s="7">
        <v>-0.46667980509208173</v>
      </c>
      <c r="AOM14" s="7">
        <v>0.53919448848064833</v>
      </c>
      <c r="AON14" s="7">
        <v>0.57657229599624027</v>
      </c>
      <c r="AOO14" s="7">
        <v>0.18054832872882143</v>
      </c>
      <c r="AOP14" s="7">
        <v>0.45513802777357104</v>
      </c>
      <c r="AOR14" s="6" t="s">
        <v>613</v>
      </c>
      <c r="APA14" s="1">
        <v>3.23488</v>
      </c>
      <c r="APB14" s="1">
        <v>2.7782300000000002</v>
      </c>
      <c r="APC14" s="1">
        <v>2.8333300000000001</v>
      </c>
      <c r="APD14" s="1">
        <v>1.8819999999999999</v>
      </c>
      <c r="APE14" s="1">
        <v>2.2268500000000002</v>
      </c>
      <c r="APF14" s="1">
        <v>2.3264399999999998</v>
      </c>
      <c r="APG14" s="1">
        <v>3.5386600000000001</v>
      </c>
      <c r="APH14" s="1">
        <v>4.4918800000000001</v>
      </c>
      <c r="API14" s="2">
        <v>6.7622</v>
      </c>
      <c r="APJ14" s="1">
        <v>3.8975300000000002</v>
      </c>
      <c r="APK14" s="1">
        <v>3.25691</v>
      </c>
      <c r="APL14" s="1">
        <v>1.3598399999999999</v>
      </c>
      <c r="APM14" s="1">
        <v>0.87329999999999997</v>
      </c>
      <c r="APN14" s="1">
        <v>1.55281</v>
      </c>
      <c r="APO14" s="1">
        <v>1.3365400000000001</v>
      </c>
      <c r="APP14" s="1">
        <v>1.16919</v>
      </c>
      <c r="APQ14" s="1">
        <v>0.99409999999999998</v>
      </c>
      <c r="APR14" s="1">
        <v>0.48341000000000001</v>
      </c>
      <c r="APS14" s="1">
        <v>1.0810999999999999</v>
      </c>
      <c r="APT14" s="1"/>
      <c r="APW14" s="25">
        <v>0.46147233900826207</v>
      </c>
      <c r="APX14" s="25">
        <v>0.13807796114657064</v>
      </c>
      <c r="APY14" s="25">
        <v>2.9213337967757574E-2</v>
      </c>
      <c r="APZ14" s="25">
        <v>-0.21730271335744178</v>
      </c>
      <c r="AQA14" s="25">
        <v>0.23300446992396978</v>
      </c>
      <c r="AQB14" s="38" t="s">
        <v>613</v>
      </c>
      <c r="AQC14" s="25">
        <v>0.9822996771718111</v>
      </c>
      <c r="AQD14" s="6" t="s">
        <v>613</v>
      </c>
      <c r="AQE14" s="4">
        <f t="shared" si="137"/>
        <v>1716412000000</v>
      </c>
      <c r="AQF14" s="4">
        <f t="shared" si="138"/>
        <v>1289966000000</v>
      </c>
      <c r="AQG14" s="4">
        <f t="shared" si="139"/>
        <v>2578934000000</v>
      </c>
      <c r="AQH14" s="4">
        <f t="shared" si="140"/>
        <v>1732302000000</v>
      </c>
      <c r="AQI14" s="4">
        <f t="shared" si="141"/>
        <v>2563583000000</v>
      </c>
      <c r="AQJ14" s="5">
        <f t="shared" si="142"/>
        <v>632837000000</v>
      </c>
      <c r="AQK14" s="4">
        <f t="shared" si="143"/>
        <v>961275000000</v>
      </c>
      <c r="AQL14" s="6" t="s">
        <v>613</v>
      </c>
      <c r="AQM14" s="7">
        <f t="shared" si="144"/>
        <v>0.76587242093239094</v>
      </c>
      <c r="AQN14" s="7">
        <f t="shared" si="145"/>
        <v>0.60337741222849051</v>
      </c>
      <c r="AQO14" s="7">
        <f t="shared" si="146"/>
        <v>1.2839390006327756</v>
      </c>
      <c r="AQP14" s="7">
        <f t="shared" si="147"/>
        <v>0.59689990059145503</v>
      </c>
      <c r="AQQ14" s="7">
        <f t="shared" si="148"/>
        <v>0.86649394808978664</v>
      </c>
      <c r="AQR14" s="20">
        <f t="shared" si="149"/>
        <v>0.24260645614400964</v>
      </c>
      <c r="AQS14" s="7">
        <f t="shared" si="150"/>
        <v>0.49541447526084281</v>
      </c>
      <c r="AQT14" s="6" t="s">
        <v>613</v>
      </c>
      <c r="AQU14" s="9">
        <f t="shared" si="156"/>
        <v>2.8548339037150379E-2</v>
      </c>
      <c r="AQV14" s="9">
        <f t="shared" si="151"/>
        <v>8.0891489197103067E-2</v>
      </c>
      <c r="AQW14" s="9">
        <f t="shared" si="151"/>
        <v>7.177478032853736E-2</v>
      </c>
      <c r="AQX14" s="9">
        <f t="shared" si="151"/>
        <v>0.11463811100700852</v>
      </c>
      <c r="AQY14" s="9">
        <f t="shared" si="151"/>
        <v>0.10616806280494723</v>
      </c>
      <c r="AQZ14" s="10" t="e">
        <f t="shared" si="151"/>
        <v>#VALUE!</v>
      </c>
      <c r="ARA14" s="9">
        <f t="shared" si="151"/>
        <v>0.14230546757432444</v>
      </c>
      <c r="ARB14" s="6" t="s">
        <v>613</v>
      </c>
      <c r="ARC14" s="17">
        <f t="shared" si="157"/>
        <v>1.5697916171279469E-2</v>
      </c>
      <c r="ARD14" s="17">
        <f t="shared" si="152"/>
        <v>3.5646427590357195E-2</v>
      </c>
      <c r="ARE14" s="17">
        <f t="shared" si="152"/>
        <v>1.4268392457993846E-2</v>
      </c>
      <c r="ARF14" s="17">
        <f t="shared" si="152"/>
        <v>5.0068443305220693E-2</v>
      </c>
      <c r="ARG14" s="17">
        <f t="shared" si="152"/>
        <v>5.2295789744957154E-2</v>
      </c>
      <c r="ARH14" s="21" t="e">
        <f t="shared" si="152"/>
        <v>#VALUE!</v>
      </c>
      <c r="ARI14" s="17">
        <f t="shared" si="152"/>
        <v>0.10793130794002774</v>
      </c>
      <c r="ARJ14" s="6" t="s">
        <v>613</v>
      </c>
    </row>
    <row r="15" spans="1:1154" collapsed="1" x14ac:dyDescent="0.15">
      <c r="A15" s="26" t="s">
        <v>317</v>
      </c>
      <c r="B15" s="34">
        <v>40133</v>
      </c>
      <c r="C15" s="34">
        <v>40133</v>
      </c>
      <c r="D15" s="35">
        <v>161.11850865512699</v>
      </c>
      <c r="E15" s="26" t="s">
        <v>318</v>
      </c>
      <c r="F15" s="26" t="s">
        <v>110</v>
      </c>
      <c r="G15" s="26" t="s">
        <v>111</v>
      </c>
      <c r="H15" s="26" t="s">
        <v>23</v>
      </c>
      <c r="I15" s="56" t="s">
        <v>319</v>
      </c>
      <c r="J15" s="26" t="s">
        <v>534</v>
      </c>
      <c r="K15" s="26" t="s">
        <v>427</v>
      </c>
      <c r="L15" s="26" t="s">
        <v>110</v>
      </c>
      <c r="M15" s="26" t="s">
        <v>111</v>
      </c>
      <c r="N15" s="26" t="s">
        <v>23</v>
      </c>
      <c r="O15" s="26"/>
      <c r="P15" s="26"/>
      <c r="Q15" s="26" t="s">
        <v>25</v>
      </c>
      <c r="R15" s="26" t="s">
        <v>122</v>
      </c>
      <c r="S15" s="35" t="s">
        <v>320</v>
      </c>
      <c r="T15" s="26" t="s">
        <v>27</v>
      </c>
      <c r="U15" s="26" t="s">
        <v>23</v>
      </c>
      <c r="V15" s="36">
        <v>2009</v>
      </c>
      <c r="W15" s="3">
        <f t="shared" si="0"/>
        <v>1</v>
      </c>
      <c r="AB15" s="35">
        <v>147255918810</v>
      </c>
      <c r="AC15" s="35">
        <v>368908481330</v>
      </c>
      <c r="AD15" s="35">
        <v>251874910040</v>
      </c>
      <c r="AE15" s="35">
        <v>589160922870</v>
      </c>
      <c r="AF15" s="35">
        <v>308811001780</v>
      </c>
      <c r="AG15" s="35">
        <v>570123094540</v>
      </c>
      <c r="AH15" s="35">
        <v>245328635160</v>
      </c>
      <c r="AI15" s="4">
        <v>472084333790</v>
      </c>
      <c r="AJ15" s="4">
        <v>77697000830</v>
      </c>
      <c r="AK15" s="4">
        <v>89552454390</v>
      </c>
      <c r="AL15" s="4">
        <v>190979298890</v>
      </c>
      <c r="AM15" s="4">
        <v>11015301400</v>
      </c>
      <c r="AN15" s="5">
        <v>9198000860</v>
      </c>
      <c r="AO15" s="4">
        <v>13510824460</v>
      </c>
      <c r="AP15" s="4">
        <v>67583622000</v>
      </c>
      <c r="AQ15" s="4">
        <v>6411577000</v>
      </c>
      <c r="AR15" s="4">
        <v>18336962000</v>
      </c>
      <c r="AS15" s="4">
        <v>4098190000</v>
      </c>
      <c r="AT15" s="4">
        <v>7134877000</v>
      </c>
      <c r="AU15" s="4">
        <v>10929018000</v>
      </c>
      <c r="AV15" s="4"/>
      <c r="AW15" s="4"/>
      <c r="AX15" s="4"/>
      <c r="AY15" s="4"/>
      <c r="AZ15" s="4"/>
      <c r="BA15" s="4"/>
      <c r="BB15" s="6" t="s">
        <v>613</v>
      </c>
      <c r="BC15" s="4"/>
      <c r="BD15" s="4"/>
      <c r="BE15" s="4"/>
      <c r="BF15" s="4"/>
      <c r="BG15" s="4">
        <v>197405765570</v>
      </c>
      <c r="BH15" s="4">
        <v>846983273650</v>
      </c>
      <c r="BI15" s="4">
        <v>1149423178750</v>
      </c>
      <c r="BJ15" s="4">
        <v>1238609484400</v>
      </c>
      <c r="BK15" s="4">
        <v>953215524450</v>
      </c>
      <c r="BL15" s="4">
        <v>551551248280</v>
      </c>
      <c r="BM15" s="4">
        <v>586613945330</v>
      </c>
      <c r="BN15" s="4">
        <v>623999969950</v>
      </c>
      <c r="BO15" s="4">
        <v>464953520210</v>
      </c>
      <c r="BP15" s="4">
        <v>278111594380</v>
      </c>
      <c r="BQ15" s="4">
        <v>133112179410</v>
      </c>
      <c r="BR15" s="4">
        <v>142710367970</v>
      </c>
      <c r="BS15" s="5">
        <v>59664915670</v>
      </c>
      <c r="BT15" s="4">
        <v>44584401330</v>
      </c>
      <c r="BU15" s="4">
        <v>71699757000</v>
      </c>
      <c r="BV15" s="4">
        <v>15280046000</v>
      </c>
      <c r="BW15" s="4">
        <v>20326972000</v>
      </c>
      <c r="BX15" s="4">
        <v>29354154000</v>
      </c>
      <c r="BY15" s="4">
        <v>9287161000</v>
      </c>
      <c r="BZ15" s="4">
        <v>4277668000</v>
      </c>
      <c r="CA15" s="4"/>
      <c r="CB15" s="4"/>
      <c r="CC15" s="4"/>
      <c r="CD15" s="4"/>
      <c r="CE15" s="4"/>
      <c r="CF15" s="4"/>
      <c r="CG15" s="6" t="s">
        <v>613</v>
      </c>
      <c r="CH15" s="4"/>
      <c r="CI15" s="4"/>
      <c r="CJ15" s="4"/>
      <c r="CK15" s="4"/>
      <c r="CL15" s="4">
        <v>4588731043660</v>
      </c>
      <c r="CM15" s="4">
        <v>4726295211210</v>
      </c>
      <c r="CN15" s="4">
        <v>4547349270550</v>
      </c>
      <c r="CO15" s="4">
        <v>4596876388020</v>
      </c>
      <c r="CP15" s="4">
        <v>4019040145500</v>
      </c>
      <c r="CQ15" s="4">
        <v>4191414243140</v>
      </c>
      <c r="CR15" s="4">
        <v>3725936243350</v>
      </c>
      <c r="CS15" s="4">
        <v>6662604199640</v>
      </c>
      <c r="CT15" s="4">
        <v>2083499351650</v>
      </c>
      <c r="CU15" s="4">
        <v>1661358688760</v>
      </c>
      <c r="CV15" s="4">
        <v>1608400014240</v>
      </c>
      <c r="CW15" s="4">
        <v>1328209426970</v>
      </c>
      <c r="CX15" s="5">
        <v>1200532770210</v>
      </c>
      <c r="CY15" s="4">
        <v>1063275039530</v>
      </c>
      <c r="CZ15" s="4">
        <v>1133039790000</v>
      </c>
      <c r="DA15" s="4">
        <v>643584097000</v>
      </c>
      <c r="DB15" s="4">
        <v>687221201000</v>
      </c>
      <c r="DC15" s="4">
        <v>815444015000</v>
      </c>
      <c r="DD15" s="4">
        <v>880227559000</v>
      </c>
      <c r="DE15" s="4">
        <v>876565638000</v>
      </c>
      <c r="DF15" s="4"/>
      <c r="DG15" s="4"/>
      <c r="DH15" s="4"/>
      <c r="DI15" s="4"/>
      <c r="DJ15" s="4"/>
      <c r="DK15" s="4"/>
      <c r="DL15" s="6" t="s">
        <v>613</v>
      </c>
      <c r="DM15" s="4"/>
      <c r="DN15" s="4"/>
      <c r="DO15" s="4"/>
      <c r="DP15" s="4"/>
      <c r="DQ15" s="4">
        <v>18371229973821</v>
      </c>
      <c r="DR15" s="4">
        <v>17275272609213</v>
      </c>
      <c r="DS15" s="4">
        <v>16252732184207</v>
      </c>
      <c r="DT15" s="4">
        <v>14977041120833</v>
      </c>
      <c r="DU15" s="4">
        <v>11359506311011</v>
      </c>
      <c r="DV15" s="4">
        <v>11145896809593</v>
      </c>
      <c r="DW15" s="4">
        <v>9986973579779</v>
      </c>
      <c r="DX15" s="4">
        <v>10665713361698</v>
      </c>
      <c r="DY15" s="4">
        <v>6154231305371</v>
      </c>
      <c r="DZ15" s="4">
        <v>5290382916872</v>
      </c>
      <c r="EA15" s="4">
        <v>4814315153733</v>
      </c>
      <c r="EB15" s="4">
        <v>2784021782133</v>
      </c>
      <c r="EC15" s="5">
        <v>2543182987219</v>
      </c>
      <c r="ED15" s="4">
        <v>2488321454045</v>
      </c>
      <c r="EE15" s="4">
        <v>2636133693000</v>
      </c>
      <c r="EF15" s="4">
        <v>1922880655000</v>
      </c>
      <c r="EG15" s="4">
        <v>2076763394000</v>
      </c>
      <c r="EH15" s="4">
        <v>2194699423000</v>
      </c>
      <c r="EI15" s="4">
        <v>2211891370000</v>
      </c>
      <c r="EJ15" s="4">
        <v>2215603742000</v>
      </c>
      <c r="EK15" s="4"/>
      <c r="EL15" s="4"/>
      <c r="EM15" s="4"/>
      <c r="EN15" s="4"/>
      <c r="EO15" s="4"/>
      <c r="EP15" s="4"/>
      <c r="EQ15" s="6" t="s">
        <v>613</v>
      </c>
      <c r="ER15" s="4"/>
      <c r="ES15" s="4"/>
      <c r="ET15" s="4"/>
      <c r="EU15" s="4"/>
      <c r="EV15" s="4">
        <v>3270161549360</v>
      </c>
      <c r="EW15" s="4">
        <v>3303530868410</v>
      </c>
      <c r="EX15" s="4">
        <v>3093284238070</v>
      </c>
      <c r="EY15" s="4">
        <v>2954287128280</v>
      </c>
      <c r="EZ15" s="4">
        <v>2848671180830</v>
      </c>
      <c r="FA15" s="4">
        <v>3227924826610</v>
      </c>
      <c r="FB15" s="4">
        <v>2502326223460</v>
      </c>
      <c r="FC15" s="4">
        <v>1457383800770</v>
      </c>
      <c r="FD15" s="4">
        <v>654273848640</v>
      </c>
      <c r="FE15" s="4">
        <v>525096191340</v>
      </c>
      <c r="FF15" s="4">
        <v>290554785780</v>
      </c>
      <c r="FG15" s="4">
        <v>293220322690</v>
      </c>
      <c r="FH15" s="5">
        <v>243181734510</v>
      </c>
      <c r="FI15" s="4">
        <v>179936481070</v>
      </c>
      <c r="FJ15" s="4">
        <v>353932423000</v>
      </c>
      <c r="FK15" s="4">
        <v>482354661000</v>
      </c>
      <c r="FL15" s="4">
        <v>564252507000</v>
      </c>
      <c r="FM15" s="4">
        <v>546708350000</v>
      </c>
      <c r="FN15" s="4">
        <v>579000192000</v>
      </c>
      <c r="FO15" s="4">
        <v>529134873000</v>
      </c>
      <c r="FP15" s="4"/>
      <c r="FQ15" s="4"/>
      <c r="FR15" s="4"/>
      <c r="FS15" s="4"/>
      <c r="FT15" s="4"/>
      <c r="FU15" s="4"/>
      <c r="FV15" s="6" t="s">
        <v>613</v>
      </c>
      <c r="FW15" s="4"/>
      <c r="FX15" s="4"/>
      <c r="FY15" s="4"/>
      <c r="FZ15" s="4"/>
      <c r="GA15" s="4">
        <v>2927077534430</v>
      </c>
      <c r="GB15" s="4">
        <v>2929290713200</v>
      </c>
      <c r="GC15" s="4">
        <v>1944051124740</v>
      </c>
      <c r="GD15" s="4">
        <v>1490301091950</v>
      </c>
      <c r="GE15" s="4">
        <v>1219848341430</v>
      </c>
      <c r="GF15" s="4">
        <v>1422546520110</v>
      </c>
      <c r="GG15" s="4">
        <v>1387218035990</v>
      </c>
      <c r="GH15" s="4">
        <v>1895090055270</v>
      </c>
      <c r="GI15" s="4">
        <v>602856096380</v>
      </c>
      <c r="GJ15" s="4">
        <v>336713750230</v>
      </c>
      <c r="GK15" s="4">
        <v>288915720070</v>
      </c>
      <c r="GL15" s="4">
        <v>195000000000</v>
      </c>
      <c r="GM15" s="5">
        <v>91069934700</v>
      </c>
      <c r="GN15" s="4">
        <v>84563231440</v>
      </c>
      <c r="GO15" s="4">
        <v>104513231000</v>
      </c>
      <c r="GP15" s="4">
        <v>96015825000</v>
      </c>
      <c r="GQ15" s="4">
        <v>120935914000</v>
      </c>
      <c r="GR15" s="4">
        <v>160657355000</v>
      </c>
      <c r="GS15" s="4">
        <v>156229860000</v>
      </c>
      <c r="GT15" s="4">
        <v>193693807000</v>
      </c>
      <c r="GU15" s="4"/>
      <c r="GV15" s="4"/>
      <c r="GW15" s="4"/>
      <c r="GX15" s="4"/>
      <c r="GY15" s="4"/>
      <c r="GZ15" s="4"/>
      <c r="HA15" s="6" t="s">
        <v>613</v>
      </c>
      <c r="HB15" s="4"/>
      <c r="HC15" s="4"/>
      <c r="HD15" s="4"/>
      <c r="HE15" s="4"/>
      <c r="HF15" s="4">
        <v>8734595948070</v>
      </c>
      <c r="HG15" s="4">
        <v>9514117914790</v>
      </c>
      <c r="HH15" s="4">
        <v>9457160308490</v>
      </c>
      <c r="HI15" s="4">
        <v>9153316995660</v>
      </c>
      <c r="HJ15" s="4">
        <v>6379537878230</v>
      </c>
      <c r="HK15" s="4">
        <v>5814369630500</v>
      </c>
      <c r="HL15" s="4">
        <v>5514238366240</v>
      </c>
      <c r="HM15" s="4">
        <v>5427728746710</v>
      </c>
      <c r="HN15" s="4">
        <v>4797390726740</v>
      </c>
      <c r="HO15" s="4">
        <v>4576321372090</v>
      </c>
      <c r="HP15" s="4">
        <v>4106828848480</v>
      </c>
      <c r="HQ15" s="4">
        <v>2282497070960</v>
      </c>
      <c r="HR15" s="5">
        <v>2198838528950</v>
      </c>
      <c r="HS15" s="4">
        <v>2215403339360</v>
      </c>
      <c r="HT15" s="4">
        <v>2170852103000</v>
      </c>
      <c r="HU15" s="4">
        <v>1338742779000</v>
      </c>
      <c r="HV15" s="4">
        <v>1372542179000</v>
      </c>
      <c r="HW15" s="4">
        <v>1453914598000</v>
      </c>
      <c r="HX15" s="4">
        <v>1440322706000</v>
      </c>
      <c r="HY15" s="4">
        <v>1474593933000</v>
      </c>
      <c r="HZ15" s="4"/>
      <c r="IA15" s="4"/>
      <c r="IB15" s="4"/>
      <c r="IC15" s="4"/>
      <c r="ID15" s="4"/>
      <c r="IE15" s="4"/>
      <c r="IF15" s="6" t="s">
        <v>613</v>
      </c>
      <c r="IG15" s="4"/>
      <c r="IH15" s="4"/>
      <c r="II15" s="4"/>
      <c r="IJ15" s="4"/>
      <c r="IK15" s="4">
        <v>451847226950</v>
      </c>
      <c r="IL15" s="4">
        <v>951421027720</v>
      </c>
      <c r="IM15" s="4">
        <v>1316805554420</v>
      </c>
      <c r="IN15" s="4">
        <v>1623484966260</v>
      </c>
      <c r="IO15" s="4">
        <v>1206574998920</v>
      </c>
      <c r="IP15" s="4">
        <v>559801139530</v>
      </c>
      <c r="IQ15" s="4">
        <v>712472394630</v>
      </c>
      <c r="IR15" s="4">
        <v>961988029180</v>
      </c>
      <c r="IS15" s="4">
        <v>622705425780</v>
      </c>
      <c r="IT15" s="4">
        <v>457832705350</v>
      </c>
      <c r="IU15" s="4">
        <v>443547589880</v>
      </c>
      <c r="IV15" s="4">
        <v>162658608610</v>
      </c>
      <c r="IW15" s="5">
        <v>80110391340</v>
      </c>
      <c r="IX15" s="4">
        <v>355786089740</v>
      </c>
      <c r="IY15" s="4">
        <v>91698962000</v>
      </c>
      <c r="IZ15" s="4">
        <v>117640265000</v>
      </c>
      <c r="JA15" s="4">
        <v>76940221000</v>
      </c>
      <c r="JB15" s="4">
        <v>99491472000</v>
      </c>
      <c r="JC15" s="4">
        <v>192025090000</v>
      </c>
      <c r="JD15" s="4">
        <v>257054111000</v>
      </c>
      <c r="JE15" s="4"/>
      <c r="JF15" s="4"/>
      <c r="JG15" s="4"/>
      <c r="JH15" s="4"/>
      <c r="JI15" s="4"/>
      <c r="JJ15" s="4"/>
      <c r="JK15" s="6" t="s">
        <v>613</v>
      </c>
      <c r="JL15" s="4"/>
      <c r="JM15" s="4"/>
      <c r="JN15" s="4"/>
      <c r="JO15" s="4"/>
      <c r="JP15" s="4">
        <v>-241281553580</v>
      </c>
      <c r="JQ15" s="4">
        <v>237267908320</v>
      </c>
      <c r="JR15" s="4">
        <v>541019165160</v>
      </c>
      <c r="JS15" s="4">
        <v>608713300900</v>
      </c>
      <c r="JT15" s="4">
        <v>656995801140</v>
      </c>
      <c r="JU15" s="4">
        <v>204547112320</v>
      </c>
      <c r="JV15" s="4">
        <v>180984643060</v>
      </c>
      <c r="JW15" s="4">
        <v>418214970140</v>
      </c>
      <c r="JX15" s="4">
        <v>233741225610</v>
      </c>
      <c r="JY15" s="4">
        <v>125867844740</v>
      </c>
      <c r="JZ15" s="4">
        <v>135210648860</v>
      </c>
      <c r="KA15" s="4">
        <v>22350277130</v>
      </c>
      <c r="KB15" s="5">
        <v>-20452519850</v>
      </c>
      <c r="KC15" s="4">
        <v>45158689040</v>
      </c>
      <c r="KD15" s="4">
        <v>24287442000</v>
      </c>
      <c r="KE15" s="4">
        <v>-37252471000</v>
      </c>
      <c r="KF15" s="4">
        <v>-54844820000</v>
      </c>
      <c r="KG15" s="4">
        <v>-5567392000</v>
      </c>
      <c r="KH15" s="4">
        <v>-29832548000</v>
      </c>
      <c r="KI15" s="4">
        <v>-229925000</v>
      </c>
      <c r="KJ15" s="4"/>
      <c r="KK15" s="4"/>
      <c r="KL15" s="4"/>
      <c r="KM15" s="4"/>
      <c r="KN15" s="4"/>
      <c r="KO15" s="4"/>
      <c r="KP15" s="6" t="s">
        <v>613</v>
      </c>
      <c r="KQ15" s="4"/>
      <c r="KR15" s="4"/>
      <c r="KS15" s="4"/>
      <c r="KT15" s="4"/>
      <c r="KU15" s="4">
        <v>-556301782629</v>
      </c>
      <c r="KV15" s="4">
        <v>68928077412</v>
      </c>
      <c r="KW15" s="4">
        <v>368591316449</v>
      </c>
      <c r="KX15" s="4">
        <v>468559181741</v>
      </c>
      <c r="KY15" s="4">
        <v>562426910051</v>
      </c>
      <c r="KZ15" s="4">
        <v>61673665333</v>
      </c>
      <c r="LA15" s="4">
        <v>40727292707</v>
      </c>
      <c r="LB15" s="4">
        <v>605095613999</v>
      </c>
      <c r="LC15" s="4">
        <v>220926021026</v>
      </c>
      <c r="LD15" s="4">
        <v>136480831021</v>
      </c>
      <c r="LE15" s="4">
        <v>83159621021</v>
      </c>
      <c r="LF15" s="4">
        <v>2457166164</v>
      </c>
      <c r="LG15" s="5">
        <v>-15714827355</v>
      </c>
      <c r="LH15" s="4">
        <v>47767325974</v>
      </c>
      <c r="LI15" s="4">
        <v>14042187000</v>
      </c>
      <c r="LJ15" s="4">
        <v>-20024574000</v>
      </c>
      <c r="LK15" s="4">
        <v>-44910029000</v>
      </c>
      <c r="LL15" s="4">
        <v>8561806000</v>
      </c>
      <c r="LM15" s="4">
        <v>-36433257000</v>
      </c>
      <c r="LN15" s="4">
        <v>182700000</v>
      </c>
      <c r="LO15" s="4"/>
      <c r="LP15" s="4"/>
      <c r="LQ15" s="4"/>
      <c r="LR15" s="4"/>
      <c r="LS15" s="4"/>
      <c r="LT15" s="4"/>
      <c r="LU15" s="6" t="s">
        <v>613</v>
      </c>
      <c r="LV15" s="4"/>
      <c r="LW15" s="4"/>
      <c r="LX15" s="4"/>
      <c r="LY15" s="4"/>
      <c r="LZ15" s="4">
        <v>-217378810660</v>
      </c>
      <c r="MA15" s="4">
        <v>251932507630</v>
      </c>
      <c r="MB15" s="4">
        <v>594233574730</v>
      </c>
      <c r="MC15" s="4">
        <v>599754242500</v>
      </c>
      <c r="MD15" s="4">
        <v>656376262350</v>
      </c>
      <c r="ME15" s="4">
        <v>280393612190</v>
      </c>
      <c r="MF15" s="4">
        <v>195562213990</v>
      </c>
      <c r="MK15" s="1">
        <v>-554143697850</v>
      </c>
      <c r="ML15" s="1">
        <v>68107602180</v>
      </c>
      <c r="MM15" s="1">
        <v>368537710840</v>
      </c>
      <c r="MN15" s="1">
        <v>468310373710</v>
      </c>
      <c r="MO15" s="1">
        <v>562390582420</v>
      </c>
      <c r="MP15" s="1">
        <v>62046220820</v>
      </c>
      <c r="MQ15" s="1">
        <v>68506952990</v>
      </c>
      <c r="MR15" s="4">
        <v>640129649220</v>
      </c>
      <c r="MS15" s="4">
        <v>248345307080</v>
      </c>
      <c r="MT15" s="4">
        <v>156853638600</v>
      </c>
      <c r="MU15" s="4">
        <v>103460802250</v>
      </c>
      <c r="MV15" s="4">
        <v>9506606250</v>
      </c>
      <c r="MW15" s="5">
        <v>-12449432200</v>
      </c>
      <c r="MX15" s="4">
        <v>68378903750</v>
      </c>
      <c r="MY15" s="1">
        <v>24748594000</v>
      </c>
      <c r="MZ15" s="1">
        <v>-24135089000</v>
      </c>
      <c r="NA15" s="1">
        <v>-81134336000</v>
      </c>
      <c r="NB15" s="1">
        <v>8221138000</v>
      </c>
      <c r="NC15" s="1">
        <v>-42391533000</v>
      </c>
      <c r="ND15" s="1">
        <v>-1340853000</v>
      </c>
      <c r="NK15" s="6" t="s">
        <v>613</v>
      </c>
      <c r="NP15" s="35">
        <v>-556301782630</v>
      </c>
      <c r="NQ15" s="35">
        <v>68928077410</v>
      </c>
      <c r="NR15" s="35">
        <v>368591316450</v>
      </c>
      <c r="NS15" s="35">
        <v>468559181740</v>
      </c>
      <c r="NT15" s="35">
        <v>562426910050</v>
      </c>
      <c r="NU15" s="35">
        <v>61673665330</v>
      </c>
      <c r="NV15" s="35">
        <v>40727292710</v>
      </c>
      <c r="NW15" s="47">
        <v>605095614000</v>
      </c>
      <c r="NX15" s="47">
        <v>220926021030</v>
      </c>
      <c r="NY15" s="47">
        <v>136450036260</v>
      </c>
      <c r="NZ15" s="47">
        <v>83159621020</v>
      </c>
      <c r="OA15" s="47">
        <v>2457166160</v>
      </c>
      <c r="OB15" s="48">
        <v>-15714827360</v>
      </c>
      <c r="OC15" s="47">
        <v>47767325970</v>
      </c>
      <c r="OD15" s="35">
        <v>14042187000</v>
      </c>
      <c r="OE15" s="35">
        <v>-20024574000</v>
      </c>
      <c r="OF15" s="35">
        <v>-44910029000</v>
      </c>
      <c r="OG15" s="35">
        <v>8561806000</v>
      </c>
      <c r="OH15" s="35">
        <v>-36433257000</v>
      </c>
      <c r="OI15" s="35">
        <v>182700000</v>
      </c>
      <c r="OP15" s="6" t="s">
        <v>613</v>
      </c>
      <c r="OQ15" s="4">
        <v>269969572130</v>
      </c>
      <c r="OR15" s="4">
        <v>242293361230</v>
      </c>
      <c r="OS15" s="4">
        <v>135179117840</v>
      </c>
      <c r="OT15" s="4">
        <v>331916716850</v>
      </c>
      <c r="OU15" s="4">
        <v>29226143110</v>
      </c>
      <c r="OV15" s="5">
        <v>-13739309010</v>
      </c>
      <c r="OW15" s="4">
        <v>52825370930</v>
      </c>
      <c r="OX15" s="4">
        <v>32841820000</v>
      </c>
      <c r="OY15" s="4">
        <v>-5880767000</v>
      </c>
      <c r="OZ15" s="4">
        <v>-53214623000</v>
      </c>
      <c r="PA15" s="4">
        <v>3958773000</v>
      </c>
      <c r="PB15" s="4">
        <v>-25006511000</v>
      </c>
      <c r="PC15" s="4">
        <v>3725921000</v>
      </c>
      <c r="PD15" s="4"/>
      <c r="PE15" s="4"/>
      <c r="PF15" s="4"/>
      <c r="PG15" s="4"/>
      <c r="PH15" s="4"/>
      <c r="PI15" s="4"/>
      <c r="PJ15" s="6" t="s">
        <v>613</v>
      </c>
      <c r="PK15" s="4"/>
      <c r="PL15" s="4"/>
      <c r="PM15" s="4"/>
      <c r="PN15" s="4"/>
      <c r="PO15" s="4">
        <v>-278565487280</v>
      </c>
      <c r="PP15" s="4">
        <v>-298582956230</v>
      </c>
      <c r="PQ15" s="4">
        <v>-196581410960</v>
      </c>
      <c r="PR15" s="4">
        <v>-235704867710</v>
      </c>
      <c r="PS15" s="4">
        <v>-211425951170</v>
      </c>
      <c r="PT15" s="4">
        <v>-185710355690</v>
      </c>
      <c r="PU15" s="4">
        <v>-70714964830</v>
      </c>
      <c r="PV15" s="4"/>
      <c r="PW15" s="4">
        <v>-73187717710</v>
      </c>
      <c r="PX15" s="4">
        <v>-58717274260</v>
      </c>
      <c r="PY15" s="4">
        <v>-36256017410</v>
      </c>
      <c r="PZ15" s="4">
        <v>-13769923660</v>
      </c>
      <c r="QA15" s="5">
        <v>-5242678990</v>
      </c>
      <c r="QB15" s="4">
        <v>-1968677070</v>
      </c>
      <c r="QC15" s="4">
        <v>-3815837000</v>
      </c>
      <c r="QD15" s="4">
        <v>-3519538000</v>
      </c>
      <c r="QE15" s="4">
        <v>-3730377000</v>
      </c>
      <c r="QF15" s="4">
        <v>-3372298000</v>
      </c>
      <c r="QG15" s="4">
        <v>-23499792000</v>
      </c>
      <c r="QH15" s="4">
        <v>-22324766000</v>
      </c>
      <c r="QI15" s="4"/>
      <c r="QJ15" s="4"/>
      <c r="QK15" s="4"/>
      <c r="QL15" s="4"/>
      <c r="QM15" s="4"/>
      <c r="QN15" s="4"/>
      <c r="QO15" s="6" t="s">
        <v>613</v>
      </c>
      <c r="QP15" s="4"/>
      <c r="QQ15" s="4"/>
      <c r="QR15" s="4"/>
      <c r="QS15" s="4"/>
      <c r="QT15" s="4">
        <v>-1522393565962</v>
      </c>
      <c r="QU15" s="4">
        <v>-502432676517</v>
      </c>
      <c r="QV15" s="4">
        <v>-815645578099</v>
      </c>
      <c r="QW15" s="4">
        <v>57883517972</v>
      </c>
      <c r="QX15" s="4">
        <v>-460393885536</v>
      </c>
      <c r="QY15" s="4">
        <v>-114457885392</v>
      </c>
      <c r="QZ15" s="4">
        <v>38327257924</v>
      </c>
      <c r="RA15" s="4">
        <v>19713146811</v>
      </c>
      <c r="RB15" s="4">
        <v>437469854535</v>
      </c>
      <c r="RC15" s="4">
        <v>-466727420163</v>
      </c>
      <c r="RD15" s="4">
        <v>-145915771431</v>
      </c>
      <c r="RE15" s="4">
        <v>-119801068556</v>
      </c>
      <c r="RF15" s="5">
        <v>-190722473319</v>
      </c>
      <c r="RG15" s="4">
        <v>-119069131352</v>
      </c>
      <c r="RH15" s="4">
        <v>-493320671000</v>
      </c>
      <c r="RI15" s="4">
        <v>-17609875000</v>
      </c>
      <c r="RJ15" s="4">
        <v>14530903000</v>
      </c>
      <c r="RK15" s="4">
        <v>-3932129000</v>
      </c>
      <c r="RL15" s="4">
        <v>4502890000</v>
      </c>
      <c r="RM15" s="4">
        <v>1909622000</v>
      </c>
      <c r="RN15" s="4"/>
      <c r="RO15" s="4"/>
      <c r="RP15" s="4"/>
      <c r="RQ15" s="4"/>
      <c r="RR15" s="4"/>
      <c r="RS15" s="4"/>
      <c r="RT15" s="6" t="s">
        <v>613</v>
      </c>
      <c r="RU15" s="4"/>
      <c r="RV15" s="4"/>
      <c r="RW15" s="4"/>
      <c r="RX15" s="4"/>
      <c r="RY15" s="4">
        <v>-56237785550</v>
      </c>
      <c r="RZ15" s="4">
        <v>-326481383510</v>
      </c>
      <c r="SA15" s="4">
        <v>-269085150530</v>
      </c>
      <c r="SB15" s="4">
        <v>-619319470570</v>
      </c>
      <c r="SC15" s="4">
        <v>25865903710</v>
      </c>
      <c r="SD15" s="4">
        <v>-40657928590</v>
      </c>
      <c r="SE15" s="4">
        <v>-78385240870</v>
      </c>
      <c r="SF15" s="4">
        <v>-555697450670</v>
      </c>
      <c r="SG15" s="4">
        <v>-715521520930</v>
      </c>
      <c r="SH15" s="4">
        <v>-17148036450</v>
      </c>
      <c r="SI15" s="4">
        <v>-1569422455160</v>
      </c>
      <c r="SJ15" s="4">
        <v>1994459170</v>
      </c>
      <c r="SK15" s="5">
        <v>95042095900</v>
      </c>
      <c r="SL15" s="4">
        <v>84946333660</v>
      </c>
      <c r="SM15" s="4">
        <v>-207328765000</v>
      </c>
      <c r="SN15" s="4">
        <v>157073000</v>
      </c>
      <c r="SO15" s="4">
        <v>-106639000</v>
      </c>
      <c r="SP15" s="4">
        <v>-566914000</v>
      </c>
      <c r="SQ15" s="4">
        <v>-3019041000</v>
      </c>
      <c r="SR15" s="4">
        <v>710228000</v>
      </c>
      <c r="SS15" s="4"/>
      <c r="ST15" s="4"/>
      <c r="SU15" s="4"/>
      <c r="SV15" s="4"/>
      <c r="SW15" s="4"/>
      <c r="SX15" s="4"/>
      <c r="SY15" s="6" t="s">
        <v>613</v>
      </c>
      <c r="SZ15" s="4"/>
      <c r="TA15" s="4"/>
      <c r="TB15" s="4"/>
      <c r="TC15" s="4"/>
      <c r="TD15" s="4">
        <v>1357478788990</v>
      </c>
      <c r="TE15" s="4">
        <v>946447631320</v>
      </c>
      <c r="TF15" s="4">
        <v>747944715800</v>
      </c>
      <c r="TG15" s="4">
        <v>842486619260</v>
      </c>
      <c r="TH15" s="4">
        <v>173146032120</v>
      </c>
      <c r="TI15" s="4">
        <v>479844525010</v>
      </c>
      <c r="TJ15" s="4">
        <v>-157387825510</v>
      </c>
      <c r="TK15" s="4">
        <v>952487028870</v>
      </c>
      <c r="TL15" s="4">
        <v>266142346160</v>
      </c>
      <c r="TM15" s="4">
        <v>381716030160</v>
      </c>
      <c r="TN15" s="4">
        <v>1895302224070</v>
      </c>
      <c r="TO15" s="4">
        <v>119623909920</v>
      </c>
      <c r="TP15" s="5">
        <v>91367553820</v>
      </c>
      <c r="TQ15" s="4">
        <v>-19950000000</v>
      </c>
      <c r="TR15" s="35">
        <v>761821481000</v>
      </c>
      <c r="TS15" s="35">
        <v>5527418000</v>
      </c>
      <c r="TT15" s="35">
        <v>-185493000</v>
      </c>
      <c r="TU15" s="35">
        <v>1462356000</v>
      </c>
      <c r="TV15" s="35">
        <v>-5277990000</v>
      </c>
      <c r="TW15" s="35">
        <v>-146219000</v>
      </c>
      <c r="UD15" s="6" t="s">
        <v>613</v>
      </c>
      <c r="UI15" s="37">
        <v>0.35757491057730401</v>
      </c>
      <c r="UJ15" s="37">
        <v>0.46599253527269396</v>
      </c>
      <c r="UK15" s="37">
        <v>0.285018944974543</v>
      </c>
      <c r="UL15" s="37">
        <v>0.23801315269758699</v>
      </c>
      <c r="UM15" s="37">
        <v>0.21482149514955298</v>
      </c>
      <c r="UN15" s="37">
        <v>0.36072302437708303</v>
      </c>
      <c r="UO15" s="37">
        <v>0.38209086030648004</v>
      </c>
      <c r="UP15" s="9"/>
      <c r="UQ15" s="9"/>
      <c r="UR15" s="9"/>
      <c r="US15" s="9"/>
      <c r="UT15" s="9"/>
      <c r="UU15" s="10"/>
      <c r="UV15" s="9"/>
      <c r="UW15" s="6" t="s">
        <v>613</v>
      </c>
      <c r="VB15" s="9">
        <v>2.0314066372179803E-2</v>
      </c>
      <c r="VC15" s="9">
        <v>1.8449407683835101E-2</v>
      </c>
      <c r="VD15" s="9">
        <v>2.46054566132381E-2</v>
      </c>
      <c r="VE15" s="9">
        <v>5.5979417696880196E-2</v>
      </c>
      <c r="VF15" s="9">
        <v>2.4954449109175599E-2</v>
      </c>
      <c r="VG15" s="9">
        <v>6.44486742779488E-2</v>
      </c>
      <c r="VH15" s="9">
        <v>5.3246813022277399E-2</v>
      </c>
      <c r="VI15" s="9"/>
      <c r="VJ15" s="9"/>
      <c r="VK15" s="9"/>
      <c r="VL15" s="9"/>
      <c r="VM15" s="9"/>
      <c r="VN15" s="10"/>
      <c r="VO15" s="9"/>
      <c r="VP15" s="6" t="s">
        <v>613</v>
      </c>
      <c r="VU15" s="9">
        <v>0.64242508942269594</v>
      </c>
      <c r="VV15" s="9">
        <v>0.53400746472730598</v>
      </c>
      <c r="VW15" s="9">
        <v>0.71498105502545695</v>
      </c>
      <c r="VX15" s="9">
        <v>0.76198684730241295</v>
      </c>
      <c r="VY15" s="9">
        <v>0.78517850485044705</v>
      </c>
      <c r="VZ15" s="9">
        <v>0.63927697562291697</v>
      </c>
      <c r="WA15" s="9">
        <v>0.61790913969352002</v>
      </c>
      <c r="WG15" s="53"/>
      <c r="WI15" s="54" t="s">
        <v>613</v>
      </c>
      <c r="WN15" s="9">
        <v>8.3208304221104298E-2</v>
      </c>
      <c r="WO15" s="9">
        <v>7.3141937255849804E-2</v>
      </c>
      <c r="WP15" s="9">
        <v>0.12272026006648</v>
      </c>
      <c r="WQ15" s="9">
        <v>0.116086972795182</v>
      </c>
      <c r="WR15" s="9">
        <v>0.138695191515361</v>
      </c>
      <c r="WS15" s="9">
        <v>0.15119259433020901</v>
      </c>
      <c r="WT15" s="9">
        <v>0.15638478717689</v>
      </c>
      <c r="WU15" s="9"/>
      <c r="WV15" s="9"/>
      <c r="WW15" s="9"/>
      <c r="WX15" s="9"/>
      <c r="WY15" s="9"/>
      <c r="WZ15" s="10"/>
      <c r="XA15" s="9"/>
      <c r="XB15" s="6" t="s">
        <v>613</v>
      </c>
      <c r="XG15" s="9">
        <v>0.2282508</v>
      </c>
      <c r="XH15" s="9">
        <v>0.24821459999999998</v>
      </c>
      <c r="XI15" s="9">
        <v>0.24713225000000003</v>
      </c>
      <c r="XJ15" s="9">
        <v>0.17822115592852</v>
      </c>
      <c r="XK15" s="9">
        <v>0.19224328357112502</v>
      </c>
      <c r="XL15" s="9">
        <v>0.20773527293983998</v>
      </c>
      <c r="XM15" s="9">
        <v>0.19330168977358</v>
      </c>
      <c r="XN15" s="9"/>
      <c r="XO15" s="9"/>
      <c r="XP15" s="9"/>
      <c r="XQ15" s="9"/>
      <c r="XR15" s="9"/>
      <c r="XS15" s="10"/>
      <c r="XT15" s="9"/>
      <c r="XU15" s="6" t="s">
        <v>613</v>
      </c>
      <c r="XV15" s="59">
        <f t="shared" si="153"/>
        <v>247801724323.04321</v>
      </c>
      <c r="XW15" s="59">
        <f t="shared" si="1"/>
        <v>15271305372.238565</v>
      </c>
      <c r="XX15" s="59">
        <f t="shared" si="1"/>
        <v>832140413.5214324</v>
      </c>
      <c r="XY15" s="59">
        <f t="shared" si="1"/>
        <v>1260014.736070473</v>
      </c>
      <c r="XZ15" s="59">
        <f t="shared" si="1"/>
        <v>9297120270.3826962</v>
      </c>
      <c r="YA15" s="59">
        <f t="shared" si="1"/>
        <v>9755368297.2898197</v>
      </c>
      <c r="YB15" s="59">
        <f t="shared" si="1"/>
        <v>1181540150.3760185</v>
      </c>
      <c r="YC15" s="6" t="s">
        <v>613</v>
      </c>
      <c r="YD15" s="4"/>
      <c r="YE15" s="4"/>
      <c r="YF15" s="4"/>
      <c r="YG15" s="4"/>
      <c r="YH15" s="4">
        <v>-1522393565962</v>
      </c>
      <c r="YI15" s="4">
        <v>-502432676517</v>
      </c>
      <c r="YJ15" s="4">
        <v>-815645578099</v>
      </c>
      <c r="YK15" s="4">
        <v>57883517972</v>
      </c>
      <c r="YL15" s="4">
        <v>-460393885536</v>
      </c>
      <c r="YM15" s="4">
        <v>-114457885392</v>
      </c>
      <c r="YN15" s="4">
        <v>38327257924</v>
      </c>
      <c r="YO15" s="4">
        <v>19713146811</v>
      </c>
      <c r="YP15" s="4">
        <v>437469854535</v>
      </c>
      <c r="YQ15" s="4">
        <v>-466727420163</v>
      </c>
      <c r="YR15" s="4">
        <v>-145915771431</v>
      </c>
      <c r="YS15" s="4">
        <v>-119801068556</v>
      </c>
      <c r="YT15" s="5">
        <v>-190722473319</v>
      </c>
      <c r="YU15" s="4">
        <v>-119069131352</v>
      </c>
      <c r="YV15" s="4">
        <v>-493320671000</v>
      </c>
      <c r="YW15" s="4">
        <v>-17609875000</v>
      </c>
      <c r="YX15" s="4">
        <v>14530903000</v>
      </c>
      <c r="YY15" s="4">
        <v>-3932129000</v>
      </c>
      <c r="YZ15" s="4">
        <v>4502890000</v>
      </c>
      <c r="ZA15" s="4">
        <v>1909622000</v>
      </c>
      <c r="ZB15" s="4"/>
      <c r="ZC15" s="4"/>
      <c r="ZD15" s="4"/>
      <c r="ZE15" s="4"/>
      <c r="ZF15" s="4"/>
      <c r="ZG15" s="4"/>
      <c r="ZH15" s="6" t="s">
        <v>613</v>
      </c>
      <c r="ZI15" s="4"/>
      <c r="ZJ15" s="4"/>
      <c r="ZK15" s="4"/>
      <c r="ZL15" s="4"/>
      <c r="ZM15" s="4">
        <v>-56237785550</v>
      </c>
      <c r="ZN15" s="4">
        <v>-326481383510</v>
      </c>
      <c r="ZO15" s="4">
        <v>-269085150530</v>
      </c>
      <c r="ZP15" s="4">
        <v>-619319470570</v>
      </c>
      <c r="ZQ15" s="4">
        <v>25865903710</v>
      </c>
      <c r="ZR15" s="4">
        <v>-40657928590</v>
      </c>
      <c r="ZS15" s="4">
        <v>-78385240870</v>
      </c>
      <c r="ZT15" s="4">
        <v>-555697450670</v>
      </c>
      <c r="ZU15" s="4">
        <v>-715521520930</v>
      </c>
      <c r="ZV15" s="4">
        <v>-17148036450</v>
      </c>
      <c r="ZW15" s="4">
        <v>-1569422455160</v>
      </c>
      <c r="ZX15" s="4">
        <v>1994459170</v>
      </c>
      <c r="ZY15" s="5">
        <v>95042095900</v>
      </c>
      <c r="ZZ15" s="4">
        <v>84946333660</v>
      </c>
      <c r="AAA15" s="4">
        <v>-207328765000</v>
      </c>
      <c r="AAB15" s="4">
        <v>157073000</v>
      </c>
      <c r="AAC15" s="4">
        <v>-106639000</v>
      </c>
      <c r="AAD15" s="4">
        <v>-566914000</v>
      </c>
      <c r="AAE15" s="4">
        <v>-3019041000</v>
      </c>
      <c r="AAF15" s="4">
        <v>710228000</v>
      </c>
      <c r="AAG15" s="4"/>
      <c r="AAH15" s="4"/>
      <c r="AAI15" s="4"/>
      <c r="AAJ15" s="4"/>
      <c r="AAK15" s="4"/>
      <c r="AAL15" s="4"/>
      <c r="AAM15" s="6" t="s">
        <v>613</v>
      </c>
      <c r="AAN15" s="4"/>
      <c r="AAO15" s="4"/>
      <c r="AAP15" s="4"/>
      <c r="AAQ15" s="4"/>
      <c r="AAR15" s="4">
        <v>1357478788990</v>
      </c>
      <c r="AAS15" s="4">
        <v>946447631320</v>
      </c>
      <c r="AAT15" s="4">
        <v>747944715800</v>
      </c>
      <c r="AAU15" s="4">
        <v>842486619260</v>
      </c>
      <c r="AAV15" s="4">
        <v>173146032120</v>
      </c>
      <c r="AAW15" s="4">
        <v>479844525010</v>
      </c>
      <c r="AAX15" s="4">
        <v>-157387825510</v>
      </c>
      <c r="AAY15" s="4">
        <v>952487028870</v>
      </c>
      <c r="AAZ15" s="4">
        <v>266142346160</v>
      </c>
      <c r="ABA15" s="4">
        <v>381716030160</v>
      </c>
      <c r="ABB15" s="4">
        <v>1895302224070</v>
      </c>
      <c r="ABC15" s="4">
        <v>119623909920</v>
      </c>
      <c r="ABD15" s="5">
        <v>91367553820</v>
      </c>
      <c r="ABE15" s="4">
        <v>-19950000000</v>
      </c>
      <c r="ABF15" s="35">
        <v>761821481000</v>
      </c>
      <c r="ABG15" s="35">
        <v>5527418000</v>
      </c>
      <c r="ABH15" s="35">
        <v>-185493000</v>
      </c>
      <c r="ABI15" s="35">
        <v>1462356000</v>
      </c>
      <c r="ABJ15" s="35">
        <v>-5277990000</v>
      </c>
      <c r="ABK15" s="35">
        <v>-146219000</v>
      </c>
      <c r="ABR15" s="6" t="s">
        <v>613</v>
      </c>
      <c r="ABW15" s="37">
        <v>0.35757491057730401</v>
      </c>
      <c r="ABX15" s="37">
        <v>0.46599253527269396</v>
      </c>
      <c r="ABY15" s="37">
        <v>0.285018944974543</v>
      </c>
      <c r="ABZ15" s="37">
        <v>0.23801315269758699</v>
      </c>
      <c r="ACA15" s="37">
        <v>0.21482149514955298</v>
      </c>
      <c r="ACB15" s="37">
        <v>0.36072302437708303</v>
      </c>
      <c r="ACC15" s="37">
        <v>0.38209086030648004</v>
      </c>
      <c r="ACD15" s="9"/>
      <c r="ACE15" s="9"/>
      <c r="ACF15" s="9"/>
      <c r="ACG15" s="9"/>
      <c r="ACH15" s="9"/>
      <c r="ACI15" s="10"/>
      <c r="ACJ15" s="9"/>
      <c r="ACK15" s="6" t="s">
        <v>613</v>
      </c>
      <c r="ACP15" s="9">
        <v>2.0314066372179803E-2</v>
      </c>
      <c r="ACQ15" s="9">
        <v>1.8449407683835101E-2</v>
      </c>
      <c r="ACR15" s="9">
        <v>2.46054566132381E-2</v>
      </c>
      <c r="ACS15" s="9">
        <v>5.5979417696880196E-2</v>
      </c>
      <c r="ACT15" s="9">
        <v>2.4954449109175599E-2</v>
      </c>
      <c r="ACU15" s="9">
        <v>6.44486742779488E-2</v>
      </c>
      <c r="ACV15" s="9">
        <v>5.3246813022277399E-2</v>
      </c>
      <c r="ACW15" s="9"/>
      <c r="ACX15" s="9"/>
      <c r="ACY15" s="9"/>
      <c r="ACZ15" s="9"/>
      <c r="ADA15" s="9"/>
      <c r="ADB15" s="10"/>
      <c r="ADC15" s="9"/>
      <c r="ADD15" s="6" t="s">
        <v>613</v>
      </c>
      <c r="ADI15" s="9">
        <v>0.64242508942269594</v>
      </c>
      <c r="ADJ15" s="9">
        <v>0.53400746472730598</v>
      </c>
      <c r="ADK15" s="9">
        <v>0.71498105502545695</v>
      </c>
      <c r="ADL15" s="9">
        <v>0.76198684730241295</v>
      </c>
      <c r="ADM15" s="9">
        <v>0.78517850485044705</v>
      </c>
      <c r="ADN15" s="9">
        <v>0.63927697562291697</v>
      </c>
      <c r="ADO15" s="9">
        <v>0.61790913969352002</v>
      </c>
      <c r="ADU15" s="53"/>
      <c r="ADW15" s="54" t="s">
        <v>613</v>
      </c>
      <c r="AEB15" s="9">
        <v>8.3208304221104298E-2</v>
      </c>
      <c r="AEC15" s="9">
        <v>7.3141937255849804E-2</v>
      </c>
      <c r="AED15" s="9">
        <v>0.12272026006648</v>
      </c>
      <c r="AEE15" s="9">
        <v>0.116086972795182</v>
      </c>
      <c r="AEF15" s="9">
        <v>0.138695191515361</v>
      </c>
      <c r="AEG15" s="9">
        <v>0.15119259433020901</v>
      </c>
      <c r="AEH15" s="9">
        <v>0.15638478717689</v>
      </c>
      <c r="AEI15" s="9"/>
      <c r="AEJ15" s="9"/>
      <c r="AEK15" s="9"/>
      <c r="AEL15" s="9"/>
      <c r="AEM15" s="9"/>
      <c r="AEN15" s="10"/>
      <c r="AEO15" s="9"/>
      <c r="AEP15" s="6" t="s">
        <v>613</v>
      </c>
      <c r="AEU15" s="9">
        <v>0.2282508</v>
      </c>
      <c r="AEV15" s="9">
        <v>0.24821459999999998</v>
      </c>
      <c r="AEW15" s="9">
        <v>0.24713225000000003</v>
      </c>
      <c r="AEX15" s="9">
        <v>0.17822115592852</v>
      </c>
      <c r="AEY15" s="9">
        <v>0.19224328357112502</v>
      </c>
      <c r="AEZ15" s="9">
        <v>0.20773527293983998</v>
      </c>
      <c r="AFA15" s="9">
        <v>0.19330168977358</v>
      </c>
      <c r="AFB15" s="9"/>
      <c r="AFC15" s="9"/>
      <c r="AFD15" s="9"/>
      <c r="AFE15" s="9"/>
      <c r="AFF15" s="9"/>
      <c r="AFG15" s="10"/>
      <c r="AFH15" s="9"/>
      <c r="AFI15" s="6" t="s">
        <v>613</v>
      </c>
      <c r="AFJ15" s="7">
        <f t="shared" si="2"/>
        <v>5.6732784154126914E-2</v>
      </c>
      <c r="AFK15" s="7">
        <f t="shared" si="3"/>
        <v>3.5898231649692885E-2</v>
      </c>
      <c r="AFL15" s="7">
        <f t="shared" si="4"/>
        <v>2.5797911638066429E-2</v>
      </c>
      <c r="AFM15" s="7">
        <f t="shared" si="5"/>
        <v>1.7273406157575368E-2</v>
      </c>
      <c r="AFN15" s="7">
        <f t="shared" si="6"/>
        <v>8.8259588332582049E-4</v>
      </c>
      <c r="AFO15" s="8">
        <f t="shared" si="7"/>
        <v>-6.1791964770039395E-3</v>
      </c>
      <c r="AFP15" s="7">
        <f t="shared" si="8"/>
        <v>1.9196605766650339E-2</v>
      </c>
      <c r="AFQ15" s="6" t="s">
        <v>613</v>
      </c>
      <c r="AFR15" s="7">
        <f t="shared" si="9"/>
        <v>0.11148228701844703</v>
      </c>
      <c r="AFS15" s="7">
        <f t="shared" si="10"/>
        <v>4.6051287795798777E-2</v>
      </c>
      <c r="AFT15" s="7">
        <f t="shared" si="11"/>
        <v>2.9823261944269746E-2</v>
      </c>
      <c r="AFU15" s="7">
        <f t="shared" si="12"/>
        <v>2.0249108031803818E-2</v>
      </c>
      <c r="AFV15" s="7">
        <f t="shared" si="13"/>
        <v>1.0765254401691458E-3</v>
      </c>
      <c r="AFW15" s="8">
        <f t="shared" si="14"/>
        <v>-7.1468764750562287E-3</v>
      </c>
      <c r="AFX15" s="7">
        <f t="shared" si="15"/>
        <v>2.1561457963586592E-2</v>
      </c>
      <c r="AFY15" s="6" t="s">
        <v>613</v>
      </c>
      <c r="AFZ15" s="1">
        <f t="shared" si="16"/>
        <v>7322818801980</v>
      </c>
      <c r="AGA15" s="1">
        <f t="shared" si="17"/>
        <v>5400246823120</v>
      </c>
      <c r="AGB15" s="1">
        <f t="shared" si="18"/>
        <v>4913035122320</v>
      </c>
      <c r="AGC15" s="1">
        <f t="shared" si="19"/>
        <v>4395744568550</v>
      </c>
      <c r="AGD15" s="1">
        <f t="shared" si="20"/>
        <v>2477497070960</v>
      </c>
      <c r="AGE15" s="2">
        <f t="shared" si="21"/>
        <v>2289908463650</v>
      </c>
      <c r="AGF15" s="1">
        <f t="shared" si="22"/>
        <v>2299966570800</v>
      </c>
      <c r="AGG15" s="6" t="s">
        <v>613</v>
      </c>
      <c r="AGH15" s="7">
        <f t="shared" si="23"/>
        <v>5.7111200133331146E-2</v>
      </c>
      <c r="AGI15" s="7">
        <f t="shared" si="24"/>
        <v>4.3283433751451328E-2</v>
      </c>
      <c r="AGJ15" s="7">
        <f t="shared" si="25"/>
        <v>2.5619162413103927E-2</v>
      </c>
      <c r="AGK15" s="7">
        <f t="shared" si="26"/>
        <v>3.0759441717197227E-2</v>
      </c>
      <c r="AGL15" s="7">
        <f t="shared" si="27"/>
        <v>9.0213132406810632E-3</v>
      </c>
      <c r="AGM15" s="8">
        <f t="shared" si="28"/>
        <v>-8.9315883908301311E-3</v>
      </c>
      <c r="AGN15" s="7">
        <f t="shared" si="29"/>
        <v>1.9634498002417664E-2</v>
      </c>
      <c r="AGO15" s="6" t="s">
        <v>613</v>
      </c>
      <c r="AGP15" s="7">
        <f t="shared" si="30"/>
        <v>0.62900534689063059</v>
      </c>
      <c r="AGQ15" s="7">
        <f t="shared" si="31"/>
        <v>0.35478415937884011</v>
      </c>
      <c r="AGR15" s="7">
        <f t="shared" si="32"/>
        <v>0.2981019691825299</v>
      </c>
      <c r="AGS15" s="7">
        <f t="shared" si="33"/>
        <v>0.18748748255739253</v>
      </c>
      <c r="AGT15" s="7">
        <f t="shared" si="34"/>
        <v>1.510627801994451E-2</v>
      </c>
      <c r="AGU15" s="8">
        <f t="shared" si="35"/>
        <v>-0.19616465594711699</v>
      </c>
      <c r="AGV15" s="7">
        <f t="shared" si="36"/>
        <v>0.13425855409048518</v>
      </c>
      <c r="AGW15" s="6" t="s">
        <v>613</v>
      </c>
      <c r="AGX15" s="7">
        <f t="shared" si="37"/>
        <v>0.28063714302154308</v>
      </c>
      <c r="AGY15" s="7">
        <f t="shared" si="38"/>
        <v>0.38909788031235421</v>
      </c>
      <c r="AGZ15" s="7">
        <f t="shared" si="39"/>
        <v>0.29525876212067337</v>
      </c>
      <c r="AHA15" s="7">
        <f t="shared" si="40"/>
        <v>0.74832267026814125</v>
      </c>
      <c r="AHB15" s="7">
        <f t="shared" si="41"/>
        <v>0.17967781330328694</v>
      </c>
      <c r="AHC15" s="8">
        <f t="shared" si="42"/>
        <v>-0.17150470469790119</v>
      </c>
      <c r="AHD15" s="7">
        <f t="shared" si="43"/>
        <v>0.14847508785012792</v>
      </c>
      <c r="AHE15" s="6" t="s">
        <v>613</v>
      </c>
      <c r="AHF15" s="15">
        <f t="shared" si="158"/>
        <v>1.5416475569014569</v>
      </c>
      <c r="AHG15" s="15">
        <f t="shared" si="159"/>
        <v>1.3392853236141757</v>
      </c>
      <c r="AHH15" s="15">
        <f t="shared" si="160"/>
        <v>1.6462194119258351</v>
      </c>
      <c r="AHI15" s="15">
        <f t="shared" si="161"/>
        <v>3.332133782543107</v>
      </c>
      <c r="AHJ15" s="15">
        <f t="shared" si="162"/>
        <v>1.1397812991708733</v>
      </c>
      <c r="AHK15" s="16">
        <f t="shared" si="163"/>
        <v>1.3426716595575472</v>
      </c>
      <c r="AHL15" s="15">
        <f t="shared" si="164"/>
        <v>7.9800575790304098</v>
      </c>
      <c r="AHM15" s="6" t="s">
        <v>613</v>
      </c>
      <c r="AHN15" s="12">
        <f t="shared" si="51"/>
        <v>236.75969151704822</v>
      </c>
      <c r="AHO15" s="12">
        <f t="shared" si="52"/>
        <v>272.53341283171562</v>
      </c>
      <c r="AHP15" s="12">
        <f t="shared" si="53"/>
        <v>221.72014092155769</v>
      </c>
      <c r="AHQ15" s="12">
        <f t="shared" si="54"/>
        <v>109.53941942914115</v>
      </c>
      <c r="AHR15" s="12">
        <f t="shared" si="55"/>
        <v>320.23687374544301</v>
      </c>
      <c r="AHS15" s="13">
        <f t="shared" si="56"/>
        <v>271.84605960944992</v>
      </c>
      <c r="AHT15" s="12">
        <f t="shared" si="57"/>
        <v>45.739018344821027</v>
      </c>
      <c r="AHU15" s="6" t="s">
        <v>613</v>
      </c>
      <c r="AHV15" s="15">
        <f t="shared" si="58"/>
        <v>9.0194438623733067E-2</v>
      </c>
      <c r="AHW15" s="15">
        <f t="shared" si="59"/>
        <v>0.10118329891769659</v>
      </c>
      <c r="AHX15" s="15">
        <f t="shared" si="60"/>
        <v>8.6540560965802246E-2</v>
      </c>
      <c r="AHY15" s="15">
        <f t="shared" si="61"/>
        <v>9.2130983476658157E-2</v>
      </c>
      <c r="AHZ15" s="15">
        <f t="shared" si="62"/>
        <v>5.8425767231382021E-2</v>
      </c>
      <c r="AIA15" s="16">
        <f t="shared" si="63"/>
        <v>3.1500050032814052E-2</v>
      </c>
      <c r="AIB15" s="15">
        <f t="shared" si="64"/>
        <v>0.14298236635047146</v>
      </c>
      <c r="AIC15" s="6" t="s">
        <v>613</v>
      </c>
      <c r="AID15" s="4">
        <f t="shared" si="65"/>
        <v>5205220398870</v>
      </c>
      <c r="AIE15" s="4">
        <f t="shared" si="66"/>
        <v>1429225503010</v>
      </c>
      <c r="AIF15" s="4">
        <f t="shared" si="67"/>
        <v>1136262497420</v>
      </c>
      <c r="AIG15" s="4">
        <f t="shared" si="68"/>
        <v>1317845228460</v>
      </c>
      <c r="AIH15" s="4">
        <f t="shared" si="69"/>
        <v>1034989104280</v>
      </c>
      <c r="AII15" s="14">
        <f t="shared" si="70"/>
        <v>957351035700</v>
      </c>
      <c r="AIJ15" s="4">
        <f t="shared" si="71"/>
        <v>883338558460</v>
      </c>
      <c r="AIK15" s="6" t="s">
        <v>613</v>
      </c>
      <c r="AIL15" s="15">
        <f t="shared" si="72"/>
        <v>0.18481216076630255</v>
      </c>
      <c r="AIM15" s="15">
        <f t="shared" si="73"/>
        <v>0.43569431448610463</v>
      </c>
      <c r="AIN15" s="15">
        <f t="shared" si="74"/>
        <v>0.40292864227197139</v>
      </c>
      <c r="AIO15" s="15">
        <f t="shared" si="75"/>
        <v>0.33657031971676848</v>
      </c>
      <c r="AIP15" s="15">
        <f t="shared" si="76"/>
        <v>0.1571597304139303</v>
      </c>
      <c r="AIQ15" s="16">
        <f t="shared" si="77"/>
        <v>8.3679223558184745E-2</v>
      </c>
      <c r="AIR15" s="15">
        <f t="shared" si="78"/>
        <v>0.40277432286016412</v>
      </c>
      <c r="AIS15" s="6" t="s">
        <v>613</v>
      </c>
      <c r="AIT15" s="15">
        <f t="shared" si="79"/>
        <v>4.5716194979797722</v>
      </c>
      <c r="AIU15" s="15">
        <f t="shared" si="80"/>
        <v>3.1844454061259606</v>
      </c>
      <c r="AIV15" s="15">
        <f t="shared" si="81"/>
        <v>3.1639130432851865</v>
      </c>
      <c r="AIW15" s="15">
        <f t="shared" si="82"/>
        <v>5.5356170091028405</v>
      </c>
      <c r="AIX15" s="15">
        <f t="shared" si="83"/>
        <v>4.5297318234460064</v>
      </c>
      <c r="AIY15" s="16">
        <f t="shared" si="84"/>
        <v>4.9367719686226366</v>
      </c>
      <c r="AIZ15" s="15">
        <f t="shared" si="85"/>
        <v>5.9091687978290413</v>
      </c>
      <c r="AJA15" s="6" t="s">
        <v>613</v>
      </c>
      <c r="AJB15" s="15">
        <f t="shared" si="86"/>
        <v>0.75209035750286946</v>
      </c>
      <c r="AJC15" s="15">
        <f t="shared" si="87"/>
        <v>0.82939356688025245</v>
      </c>
      <c r="AJD15" s="15">
        <f t="shared" si="88"/>
        <v>0.70018418498095214</v>
      </c>
      <c r="AJE15" s="15">
        <f t="shared" si="89"/>
        <v>1.1154229569131691</v>
      </c>
      <c r="AJF15" s="15">
        <f t="shared" si="90"/>
        <v>0.52426676282094775</v>
      </c>
      <c r="AJG15" s="16">
        <f t="shared" si="91"/>
        <v>0.28317470746211926</v>
      </c>
      <c r="AJH15" s="15">
        <f t="shared" si="92"/>
        <v>0.32286518800709146</v>
      </c>
      <c r="AJI15" s="6" t="s">
        <v>613</v>
      </c>
      <c r="AJJ15" s="15" t="e">
        <f t="shared" si="154"/>
        <v>#DIV/0!</v>
      </c>
      <c r="AJK15" s="15">
        <f t="shared" si="93"/>
        <v>3.1937220195358376</v>
      </c>
      <c r="AJL15" s="15">
        <f t="shared" si="93"/>
        <v>2.1436254718272068</v>
      </c>
      <c r="AJM15" s="15">
        <f t="shared" si="93"/>
        <v>3.7293298745688128</v>
      </c>
      <c r="AJN15" s="15">
        <f t="shared" si="93"/>
        <v>1.6231228060417584</v>
      </c>
      <c r="AJO15" s="16">
        <f t="shared" si="93"/>
        <v>-3.9011581462476688</v>
      </c>
      <c r="AJP15" s="15">
        <f t="shared" si="93"/>
        <v>22.938596546969482</v>
      </c>
      <c r="AJQ15" s="6" t="s">
        <v>613</v>
      </c>
      <c r="AJV15" s="1">
        <v>-0.82013000000000003</v>
      </c>
      <c r="AJW15" s="1">
        <v>1.2744</v>
      </c>
      <c r="AJX15" s="1">
        <v>3.7241499999999998</v>
      </c>
      <c r="AJY15" s="1">
        <v>4.1788800000000004</v>
      </c>
      <c r="AJZ15" s="1">
        <v>4.9505800000000004</v>
      </c>
      <c r="AKA15" s="1">
        <v>1.75664</v>
      </c>
      <c r="AKB15" s="1">
        <v>1.6944699999999999</v>
      </c>
      <c r="AKC15" s="1">
        <v>1.6877</v>
      </c>
      <c r="AKD15" s="1">
        <v>15.305910000000001</v>
      </c>
      <c r="AKE15" s="1">
        <v>151.25793999999999</v>
      </c>
      <c r="AKF15" s="1">
        <v>107308.78376999999</v>
      </c>
      <c r="AKG15" s="1">
        <v>2.4039999999999999</v>
      </c>
      <c r="AKH15" s="2">
        <v>-2.0965400000000001</v>
      </c>
      <c r="AKI15" s="1">
        <v>38.220190000000002</v>
      </c>
      <c r="AKJ15" s="6" t="s">
        <v>613</v>
      </c>
      <c r="AKK15" s="15">
        <f t="shared" si="94"/>
        <v>1.9650417070239532</v>
      </c>
      <c r="AKL15" s="15">
        <f t="shared" si="95"/>
        <v>1.2828288659225016</v>
      </c>
      <c r="AKM15" s="15">
        <f t="shared" si="96"/>
        <v>1.1560339597513645</v>
      </c>
      <c r="AKN15" s="15">
        <f t="shared" si="97"/>
        <v>1.1722707060253683</v>
      </c>
      <c r="AKO15" s="15">
        <f t="shared" si="98"/>
        <v>1.2197263328631842</v>
      </c>
      <c r="AKP15" s="16">
        <f t="shared" si="99"/>
        <v>1.1566028854485431</v>
      </c>
      <c r="AKQ15" s="15">
        <f t="shared" si="100"/>
        <v>1.1231911633589224</v>
      </c>
      <c r="AKR15" s="6" t="s">
        <v>613</v>
      </c>
      <c r="AKS15" s="15">
        <f t="shared" si="101"/>
        <v>0.34914973531400267</v>
      </c>
      <c r="AKT15" s="15">
        <f t="shared" si="102"/>
        <v>0.12566333048916831</v>
      </c>
      <c r="AKU15" s="15">
        <f t="shared" si="103"/>
        <v>7.3577382979164177E-2</v>
      </c>
      <c r="AKV15" s="15">
        <f t="shared" si="104"/>
        <v>7.0350075625121827E-2</v>
      </c>
      <c r="AKW15" s="15">
        <f t="shared" si="105"/>
        <v>8.5432749281901407E-2</v>
      </c>
      <c r="AKX15" s="16">
        <f t="shared" si="106"/>
        <v>4.1417290765542548E-2</v>
      </c>
      <c r="AKY15" s="15">
        <f t="shared" si="107"/>
        <v>3.8170580470655593E-2</v>
      </c>
      <c r="AKZ15" s="6" t="s">
        <v>613</v>
      </c>
      <c r="ALA15" s="7">
        <f t="shared" si="108"/>
        <v>0.2587924276861242</v>
      </c>
      <c r="ALB15" s="7">
        <f t="shared" si="109"/>
        <v>0.11163491524109616</v>
      </c>
      <c r="ALC15" s="7">
        <f t="shared" si="110"/>
        <v>6.8534773688122816E-2</v>
      </c>
      <c r="ALD15" s="7">
        <f t="shared" si="111"/>
        <v>6.5726230349481621E-2</v>
      </c>
      <c r="ALE15" s="7">
        <f t="shared" si="112"/>
        <v>7.8708468431988851E-2</v>
      </c>
      <c r="ALF15" s="8">
        <f t="shared" si="113"/>
        <v>3.9770120136085732E-2</v>
      </c>
      <c r="ALG15" s="7">
        <f t="shared" si="114"/>
        <v>3.6767156755059392E-2</v>
      </c>
      <c r="ALH15" s="6" t="s">
        <v>613</v>
      </c>
      <c r="ALI15" s="7">
        <f t="shared" si="155"/>
        <v>0.13075986739202114</v>
      </c>
      <c r="ALJ15" s="7">
        <f t="shared" si="115"/>
        <v>2.5331593167820535E-2</v>
      </c>
      <c r="ALK15" s="7">
        <f t="shared" si="115"/>
        <v>2.4713585737232884E-3</v>
      </c>
      <c r="ALL15" s="7">
        <f t="shared" si="115"/>
        <v>4.3611844165668455E-6</v>
      </c>
      <c r="ALM15" s="7">
        <f t="shared" si="115"/>
        <v>4.7677539848116388E-2</v>
      </c>
      <c r="ALN15" s="20">
        <f t="shared" si="115"/>
        <v>0.10711952665197003</v>
      </c>
      <c r="ALO15" s="7">
        <f t="shared" si="115"/>
        <v>1.3972268209905799E-2</v>
      </c>
      <c r="ALP15" s="6" t="s">
        <v>613</v>
      </c>
      <c r="ALQ15" s="17">
        <f t="shared" si="116"/>
        <v>0.2587924276861242</v>
      </c>
      <c r="ALR15" s="17">
        <f t="shared" si="117"/>
        <v>0.11163491524109616</v>
      </c>
      <c r="ALS15" s="17">
        <f t="shared" si="118"/>
        <v>6.8534773688122816E-2</v>
      </c>
      <c r="ALT15" s="17">
        <f t="shared" si="119"/>
        <v>6.5726230349481621E-2</v>
      </c>
      <c r="ALU15" s="17">
        <f t="shared" si="120"/>
        <v>7.8708468431988851E-2</v>
      </c>
      <c r="ALV15" s="21">
        <f t="shared" si="121"/>
        <v>3.9770120136085732E-2</v>
      </c>
      <c r="ALW15" s="17">
        <f t="shared" si="122"/>
        <v>3.6767156755059392E-2</v>
      </c>
      <c r="ALX15" s="6" t="s">
        <v>613</v>
      </c>
      <c r="ALY15" s="17">
        <f t="shared" si="123"/>
        <v>0.7412075723138758</v>
      </c>
      <c r="ALZ15" s="17">
        <f t="shared" si="124"/>
        <v>0.88836508475890386</v>
      </c>
      <c r="AMA15" s="17">
        <f t="shared" si="125"/>
        <v>0.93146522631187723</v>
      </c>
      <c r="AMB15" s="17">
        <f t="shared" si="126"/>
        <v>0.93427376965051834</v>
      </c>
      <c r="AMC15" s="17">
        <f t="shared" si="127"/>
        <v>0.92129153156801114</v>
      </c>
      <c r="AMD15" s="21">
        <f t="shared" si="128"/>
        <v>0.96022987986391428</v>
      </c>
      <c r="AME15" s="17">
        <f t="shared" si="129"/>
        <v>0.96323284324494063</v>
      </c>
      <c r="AMF15" s="6" t="s">
        <v>613</v>
      </c>
      <c r="AMK15" s="18">
        <v>4.5713591950970072</v>
      </c>
      <c r="AML15" s="18">
        <v>6.1982279139587186</v>
      </c>
      <c r="AMM15" s="18">
        <v>6.218300505319057</v>
      </c>
      <c r="AMN15" s="18">
        <v>6.0281565269948612</v>
      </c>
      <c r="AMO15" s="18">
        <v>6.8453170762465918</v>
      </c>
      <c r="AMP15" s="18">
        <v>7.4264531209904705</v>
      </c>
      <c r="AMQ15" s="18">
        <v>7.1765482946952046</v>
      </c>
      <c r="AMR15" s="18">
        <v>5.8431999502304244</v>
      </c>
      <c r="AMS15" s="18">
        <v>4.5730186003318511</v>
      </c>
      <c r="AMT15" s="18">
        <v>5.7790687746391765</v>
      </c>
      <c r="AMU15" s="18">
        <v>6.1667526536031421</v>
      </c>
      <c r="AMV15" s="19">
        <v>8.2581800191838628</v>
      </c>
      <c r="AMW15" s="18">
        <v>10.561990087171512</v>
      </c>
      <c r="AMX15" s="18">
        <v>4.5730186003318511</v>
      </c>
      <c r="AMY15" s="18">
        <v>5.7790687746391765</v>
      </c>
      <c r="AMZ15" s="18">
        <v>6.1667526536031421</v>
      </c>
      <c r="ANA15" s="18">
        <v>8.2581800191838628</v>
      </c>
      <c r="ANB15" s="18">
        <v>10.561990087171512</v>
      </c>
      <c r="ANC15" s="18">
        <v>8.0313813664126421</v>
      </c>
      <c r="AND15" s="18">
        <v>11.291457076820459</v>
      </c>
      <c r="ANE15" s="18">
        <v>10.072101709964384</v>
      </c>
      <c r="ANF15" s="18">
        <v>8.1036149396627639</v>
      </c>
      <c r="ANH15" s="6" t="s">
        <v>613</v>
      </c>
      <c r="ANI15" s="7">
        <f t="shared" si="130"/>
        <v>7.176548294695205E-2</v>
      </c>
      <c r="ANJ15" s="7">
        <f t="shared" si="131"/>
        <v>5.8431999502304245E-2</v>
      </c>
      <c r="ANK15" s="7">
        <f t="shared" si="132"/>
        <v>4.5730186003318511E-2</v>
      </c>
      <c r="ANL15" s="7">
        <f t="shared" si="133"/>
        <v>5.7790687746391761E-2</v>
      </c>
      <c r="ANM15" s="7">
        <f t="shared" si="134"/>
        <v>6.1667526536031421E-2</v>
      </c>
      <c r="ANN15" s="20">
        <f t="shared" si="135"/>
        <v>8.2581800191838625E-2</v>
      </c>
      <c r="ANO15" s="7">
        <f t="shared" si="136"/>
        <v>0.10561990087171512</v>
      </c>
      <c r="ANP15" s="6" t="s">
        <v>613</v>
      </c>
      <c r="ANU15" s="7">
        <v>-1.5137246404285265E-2</v>
      </c>
      <c r="ANV15" s="7">
        <v>2.5564672332883953E-2</v>
      </c>
      <c r="ANW15" s="7">
        <v>-1.0702546631930043E-2</v>
      </c>
      <c r="ANX15" s="7">
        <v>0.20954451611318192</v>
      </c>
      <c r="ANY15" s="7">
        <v>0.18215498634196114</v>
      </c>
      <c r="ANZ15" s="7">
        <v>-0.11152965043334617</v>
      </c>
      <c r="AOA15" s="7">
        <v>0.2194132077705182</v>
      </c>
      <c r="AOB15" s="7">
        <v>5.1688907023796915E-3</v>
      </c>
      <c r="AOC15" s="7">
        <v>0.14404568362117454</v>
      </c>
      <c r="AOD15" s="7">
        <v>5.3476746432414846E-2</v>
      </c>
      <c r="AOE15" s="7">
        <v>0.46856062067014981</v>
      </c>
      <c r="AOF15" s="20">
        <v>0.81701072071858527</v>
      </c>
      <c r="AOG15" s="7">
        <v>-0.46667980509208173</v>
      </c>
      <c r="AOH15" s="7">
        <v>0.14404568362117454</v>
      </c>
      <c r="AOI15" s="7">
        <v>5.3476746432414846E-2</v>
      </c>
      <c r="AOJ15" s="7">
        <v>0.46856062067014981</v>
      </c>
      <c r="AOK15" s="7">
        <v>0.81701072071858527</v>
      </c>
      <c r="AOL15" s="7">
        <v>-0.46667980509208173</v>
      </c>
      <c r="AOM15" s="7">
        <v>0.53919448848064833</v>
      </c>
      <c r="AON15" s="7">
        <v>0.57657229599624027</v>
      </c>
      <c r="AOO15" s="7">
        <v>0.18054832872882143</v>
      </c>
      <c r="AOP15" s="7">
        <v>0.45513802777357104</v>
      </c>
      <c r="AOR15" s="6" t="s">
        <v>613</v>
      </c>
      <c r="AOW15" s="1">
        <v>-0.82013000000000003</v>
      </c>
      <c r="AOX15" s="1">
        <v>1.2744</v>
      </c>
      <c r="AOY15" s="1">
        <v>3.7241499999999998</v>
      </c>
      <c r="AOZ15" s="1">
        <v>4.1788800000000004</v>
      </c>
      <c r="APA15" s="1">
        <v>4.9505800000000004</v>
      </c>
      <c r="APB15" s="1">
        <v>1.75664</v>
      </c>
      <c r="APC15" s="1">
        <v>1.6944699999999999</v>
      </c>
      <c r="APD15" s="1">
        <v>1.6877</v>
      </c>
      <c r="APE15" s="1">
        <v>15.305910000000001</v>
      </c>
      <c r="APF15" s="1">
        <v>151.25793999999999</v>
      </c>
      <c r="APG15" s="1">
        <v>107308.78376999999</v>
      </c>
      <c r="APH15" s="1">
        <v>2.4039999999999999</v>
      </c>
      <c r="API15" s="2">
        <v>-2.0965400000000001</v>
      </c>
      <c r="APJ15" s="1">
        <v>38.220190000000002</v>
      </c>
      <c r="APK15" s="1">
        <v>8.1814900000000002</v>
      </c>
      <c r="APL15" s="1">
        <v>-0.38453999999999999</v>
      </c>
      <c r="APM15" s="1"/>
      <c r="APN15" s="1"/>
      <c r="APO15" s="1"/>
      <c r="APP15" s="1"/>
      <c r="APW15" s="22">
        <v>-0.16583372291251414</v>
      </c>
      <c r="APX15" s="22">
        <v>0.58239540579093374</v>
      </c>
      <c r="APY15" s="22">
        <v>0.5211179067656555</v>
      </c>
      <c r="APZ15" s="22">
        <v>0.41246860399109775</v>
      </c>
      <c r="AQA15" s="22">
        <v>7.2185994733306377E-2</v>
      </c>
      <c r="AQB15" s="39" t="s">
        <v>613</v>
      </c>
      <c r="AQC15" s="22">
        <v>0.76882202486857454</v>
      </c>
      <c r="AQD15" s="6" t="s">
        <v>613</v>
      </c>
      <c r="AQE15" s="4">
        <f t="shared" si="137"/>
        <v>-186880643859</v>
      </c>
      <c r="AQF15" s="4">
        <f t="shared" si="138"/>
        <v>12815204584</v>
      </c>
      <c r="AQG15" s="4">
        <f t="shared" si="139"/>
        <v>-10612986281</v>
      </c>
      <c r="AQH15" s="4">
        <f t="shared" si="140"/>
        <v>52051027839</v>
      </c>
      <c r="AQI15" s="4">
        <f t="shared" si="141"/>
        <v>19893110966</v>
      </c>
      <c r="AQJ15" s="5">
        <f t="shared" si="142"/>
        <v>-4737692495</v>
      </c>
      <c r="AQK15" s="4">
        <f t="shared" si="143"/>
        <v>-2608636934</v>
      </c>
      <c r="AQL15" s="6" t="s">
        <v>613</v>
      </c>
      <c r="AQM15" s="7">
        <f t="shared" si="144"/>
        <v>-0.44685307127203161</v>
      </c>
      <c r="AQN15" s="7">
        <f t="shared" si="145"/>
        <v>5.4826462685629622E-2</v>
      </c>
      <c r="AQO15" s="7">
        <f t="shared" si="146"/>
        <v>-8.4318487401788808E-2</v>
      </c>
      <c r="AQP15" s="7">
        <f t="shared" si="147"/>
        <v>0.38496248836801861</v>
      </c>
      <c r="AQQ15" s="7">
        <f t="shared" si="148"/>
        <v>0.89006104265696862</v>
      </c>
      <c r="AQR15" s="20">
        <f t="shared" si="149"/>
        <v>0.23164346152682014</v>
      </c>
      <c r="AQS15" s="7">
        <f t="shared" si="150"/>
        <v>-5.7766002278971385E-2</v>
      </c>
      <c r="AQT15" s="6" t="s">
        <v>613</v>
      </c>
      <c r="AQU15" s="9">
        <f t="shared" si="156"/>
        <v>4.7280511059897647E-2</v>
      </c>
      <c r="AQV15" s="9">
        <f t="shared" si="151"/>
        <v>2.741180963908553E-2</v>
      </c>
      <c r="AQW15" s="9">
        <f t="shared" si="151"/>
        <v>9.6964152324559433E-2</v>
      </c>
      <c r="AQX15" s="9">
        <f t="shared" si="151"/>
        <v>5.6011322394916178E-2</v>
      </c>
      <c r="AQY15" s="9">
        <f t="shared" si="151"/>
        <v>9.1039509286215625E-2</v>
      </c>
      <c r="AQZ15" s="10" t="e">
        <f t="shared" si="151"/>
        <v>#VALUE!</v>
      </c>
      <c r="ARA15" s="9">
        <f t="shared" si="151"/>
        <v>-0.33437671789906098</v>
      </c>
      <c r="ARB15" s="6" t="s">
        <v>613</v>
      </c>
      <c r="ARC15" s="17">
        <f t="shared" si="157"/>
        <v>8.4005693924300795E-2</v>
      </c>
      <c r="ARD15" s="17">
        <f t="shared" si="152"/>
        <v>2.7024541630021492E-2</v>
      </c>
      <c r="ARE15" s="17">
        <f t="shared" si="152"/>
        <v>9.0502391449219177E-2</v>
      </c>
      <c r="ARF15" s="17">
        <f t="shared" si="152"/>
        <v>5.2330085613951437E-2</v>
      </c>
      <c r="ARG15" s="17">
        <f t="shared" si="152"/>
        <v>8.4286488748633107E-2</v>
      </c>
      <c r="ARH15" s="21" t="e">
        <f t="shared" si="152"/>
        <v>#VALUE!</v>
      </c>
      <c r="ARI15" s="17">
        <f t="shared" si="152"/>
        <v>-0.32153924053739169</v>
      </c>
      <c r="ARJ15" s="6" t="s">
        <v>613</v>
      </c>
    </row>
    <row r="16" spans="1:1154" collapsed="1" x14ac:dyDescent="0.15">
      <c r="A16" s="26" t="s">
        <v>270</v>
      </c>
      <c r="B16" s="34">
        <v>40493</v>
      </c>
      <c r="C16" s="34">
        <v>40493</v>
      </c>
      <c r="D16" s="35">
        <v>0</v>
      </c>
      <c r="E16" s="26" t="s">
        <v>271</v>
      </c>
      <c r="F16" s="26" t="s">
        <v>33</v>
      </c>
      <c r="G16" s="26" t="s">
        <v>35</v>
      </c>
      <c r="H16" s="26" t="s">
        <v>23</v>
      </c>
      <c r="I16" s="56" t="s">
        <v>272</v>
      </c>
      <c r="J16" s="26" t="s">
        <v>489</v>
      </c>
      <c r="K16" s="26" t="s">
        <v>427</v>
      </c>
      <c r="L16" s="26" t="s">
        <v>110</v>
      </c>
      <c r="M16" s="26" t="s">
        <v>111</v>
      </c>
      <c r="N16" s="26" t="s">
        <v>23</v>
      </c>
      <c r="O16" s="26"/>
      <c r="P16" s="26"/>
      <c r="Q16" s="26" t="s">
        <v>25</v>
      </c>
      <c r="R16" s="26" t="s">
        <v>273</v>
      </c>
      <c r="S16" s="35"/>
      <c r="T16" s="26" t="s">
        <v>27</v>
      </c>
      <c r="U16" s="26" t="s">
        <v>23</v>
      </c>
      <c r="V16" s="3">
        <v>2010</v>
      </c>
      <c r="W16" s="3">
        <f t="shared" si="0"/>
        <v>0</v>
      </c>
      <c r="AC16" s="35">
        <v>109240792450</v>
      </c>
      <c r="AD16" s="35">
        <v>36062732430</v>
      </c>
      <c r="AE16" s="35">
        <v>13720644250</v>
      </c>
      <c r="AF16" s="35">
        <v>47514397790</v>
      </c>
      <c r="AG16" s="35">
        <v>37608649530</v>
      </c>
      <c r="AH16" s="35">
        <v>53509160900</v>
      </c>
      <c r="AI16" s="4">
        <v>46708782440</v>
      </c>
      <c r="AJ16" s="4">
        <v>5196102120</v>
      </c>
      <c r="AK16" s="4">
        <v>5519571070</v>
      </c>
      <c r="AL16" s="4">
        <v>150757851400</v>
      </c>
      <c r="AM16" s="4">
        <v>64046317780</v>
      </c>
      <c r="AN16" s="5">
        <v>29291800020</v>
      </c>
      <c r="AO16" s="4">
        <v>67941903000</v>
      </c>
      <c r="AP16" s="4">
        <v>48306772000</v>
      </c>
      <c r="AQ16" s="4">
        <v>276595000</v>
      </c>
      <c r="AR16" s="4">
        <v>926822000</v>
      </c>
      <c r="AS16" s="4">
        <v>1449848000</v>
      </c>
      <c r="AT16" s="4">
        <v>3805181000</v>
      </c>
      <c r="AU16" s="4">
        <v>8265256000</v>
      </c>
      <c r="AV16" s="4">
        <v>9358364000</v>
      </c>
      <c r="AW16" s="4"/>
      <c r="AX16" s="4"/>
      <c r="AY16" s="4"/>
      <c r="AZ16" s="4"/>
      <c r="BA16" s="4"/>
      <c r="BB16" s="6" t="s">
        <v>613</v>
      </c>
      <c r="BC16" s="4"/>
      <c r="BD16" s="4"/>
      <c r="BE16" s="4"/>
      <c r="BF16" s="4"/>
      <c r="BG16" s="4"/>
      <c r="BH16" s="4">
        <v>297491937730</v>
      </c>
      <c r="BI16" s="4">
        <v>259850522960</v>
      </c>
      <c r="BJ16" s="4">
        <v>266281815530</v>
      </c>
      <c r="BK16" s="4">
        <v>248799416920</v>
      </c>
      <c r="BL16" s="4">
        <v>211660054570</v>
      </c>
      <c r="BM16" s="4">
        <v>277523096900</v>
      </c>
      <c r="BN16" s="4">
        <v>274353852160</v>
      </c>
      <c r="BO16" s="4">
        <v>293742910280</v>
      </c>
      <c r="BP16" s="4">
        <v>292126852340</v>
      </c>
      <c r="BQ16" s="4">
        <v>195286325200</v>
      </c>
      <c r="BR16" s="4">
        <v>186300163840</v>
      </c>
      <c r="BS16" s="5">
        <v>182130873780</v>
      </c>
      <c r="BT16" s="4">
        <v>19742938000</v>
      </c>
      <c r="BU16" s="4">
        <v>22771329000</v>
      </c>
      <c r="BV16" s="4">
        <v>194543000</v>
      </c>
      <c r="BW16" s="4">
        <v>226326000</v>
      </c>
      <c r="BX16" s="4">
        <v>1398595000</v>
      </c>
      <c r="BY16" s="4">
        <v>1543630000</v>
      </c>
      <c r="BZ16" s="4">
        <v>492292000</v>
      </c>
      <c r="CA16" s="4">
        <v>358284000</v>
      </c>
      <c r="CB16" s="4"/>
      <c r="CC16" s="4"/>
      <c r="CD16" s="4"/>
      <c r="CE16" s="4"/>
      <c r="CF16" s="4"/>
      <c r="CG16" s="6" t="s">
        <v>613</v>
      </c>
      <c r="CH16" s="4"/>
      <c r="CI16" s="4"/>
      <c r="CJ16" s="4"/>
      <c r="CK16" s="4"/>
      <c r="CL16" s="4"/>
      <c r="CM16" s="4">
        <v>573371912480</v>
      </c>
      <c r="CN16" s="4">
        <v>513595870060</v>
      </c>
      <c r="CO16" s="4">
        <v>548523549660</v>
      </c>
      <c r="CP16" s="4">
        <v>445484690910</v>
      </c>
      <c r="CQ16" s="4">
        <v>434253219400</v>
      </c>
      <c r="CR16" s="4">
        <v>486763359840</v>
      </c>
      <c r="CS16" s="4">
        <v>435094293450</v>
      </c>
      <c r="CT16" s="4">
        <v>445272077920</v>
      </c>
      <c r="CU16" s="4">
        <v>401694357450</v>
      </c>
      <c r="CV16" s="4">
        <v>394563426860</v>
      </c>
      <c r="CW16" s="4">
        <v>355217098800</v>
      </c>
      <c r="CX16" s="5">
        <v>310384318570</v>
      </c>
      <c r="CY16" s="4">
        <v>90552112000</v>
      </c>
      <c r="CZ16" s="4">
        <v>71630221000</v>
      </c>
      <c r="DA16" s="4">
        <v>1273464000</v>
      </c>
      <c r="DB16" s="4">
        <v>2184162000</v>
      </c>
      <c r="DC16" s="4">
        <v>5053590000</v>
      </c>
      <c r="DD16" s="4">
        <v>7552148000</v>
      </c>
      <c r="DE16" s="4">
        <v>11498973000</v>
      </c>
      <c r="DF16" s="4">
        <v>13450715000</v>
      </c>
      <c r="DG16" s="4"/>
      <c r="DH16" s="4"/>
      <c r="DI16" s="4"/>
      <c r="DJ16" s="4"/>
      <c r="DK16" s="4"/>
      <c r="DL16" s="6" t="s">
        <v>613</v>
      </c>
      <c r="DM16" s="4"/>
      <c r="DN16" s="4"/>
      <c r="DO16" s="4"/>
      <c r="DP16" s="4"/>
      <c r="DQ16" s="4"/>
      <c r="DR16" s="4">
        <v>706288449539</v>
      </c>
      <c r="DS16" s="4">
        <v>622051446965</v>
      </c>
      <c r="DT16" s="4">
        <v>597892996224</v>
      </c>
      <c r="DU16" s="4">
        <v>505111733824</v>
      </c>
      <c r="DV16" s="4">
        <v>498511916189</v>
      </c>
      <c r="DW16" s="4">
        <v>530132144270</v>
      </c>
      <c r="DX16" s="4">
        <v>478041471659</v>
      </c>
      <c r="DY16" s="4">
        <v>710813104985</v>
      </c>
      <c r="DZ16" s="4">
        <v>670168566886</v>
      </c>
      <c r="EA16" s="4">
        <v>665415859006</v>
      </c>
      <c r="EB16" s="4">
        <v>736913618738</v>
      </c>
      <c r="EC16" s="5">
        <v>780671839151</v>
      </c>
      <c r="ED16" s="4">
        <v>543472914000</v>
      </c>
      <c r="EE16" s="4">
        <v>188287314000</v>
      </c>
      <c r="EF16" s="4">
        <v>206456312000</v>
      </c>
      <c r="EG16" s="4">
        <v>207859142000</v>
      </c>
      <c r="EH16" s="4">
        <v>211478560000</v>
      </c>
      <c r="EI16" s="4">
        <v>214368270000</v>
      </c>
      <c r="EJ16" s="4">
        <v>218099441000</v>
      </c>
      <c r="EK16" s="4">
        <v>219001338000</v>
      </c>
      <c r="EL16" s="4"/>
      <c r="EM16" s="4"/>
      <c r="EN16" s="4"/>
      <c r="EO16" s="4"/>
      <c r="EP16" s="4"/>
      <c r="EQ16" s="6" t="s">
        <v>613</v>
      </c>
      <c r="ER16" s="4"/>
      <c r="ES16" s="4"/>
      <c r="ET16" s="4"/>
      <c r="EU16" s="4"/>
      <c r="EV16" s="4"/>
      <c r="EW16" s="4">
        <v>497735678710</v>
      </c>
      <c r="EX16" s="4">
        <v>343509001930</v>
      </c>
      <c r="EY16" s="4">
        <v>332509461540</v>
      </c>
      <c r="EZ16" s="4">
        <v>323689803210</v>
      </c>
      <c r="FA16" s="4">
        <v>336908914170</v>
      </c>
      <c r="FB16" s="4">
        <v>301914411170</v>
      </c>
      <c r="FC16" s="4">
        <v>291028709710</v>
      </c>
      <c r="FD16" s="4">
        <v>370559129490</v>
      </c>
      <c r="FE16" s="4">
        <v>282963221990</v>
      </c>
      <c r="FF16" s="4">
        <v>289616552700</v>
      </c>
      <c r="FG16" s="4">
        <v>340548164270</v>
      </c>
      <c r="FH16" s="5">
        <v>283917357700</v>
      </c>
      <c r="FI16" s="4">
        <v>21863869000</v>
      </c>
      <c r="FJ16" s="4">
        <v>630549000</v>
      </c>
      <c r="FK16" s="4">
        <v>21120043000</v>
      </c>
      <c r="FL16" s="4">
        <v>19236201000</v>
      </c>
      <c r="FM16" s="4">
        <v>21106591000</v>
      </c>
      <c r="FN16" s="4">
        <v>23604106000</v>
      </c>
      <c r="FO16" s="4">
        <v>27002384000</v>
      </c>
      <c r="FP16" s="4">
        <v>28674328000</v>
      </c>
      <c r="FQ16" s="4"/>
      <c r="FR16" s="4"/>
      <c r="FS16" s="4"/>
      <c r="FT16" s="4"/>
      <c r="FU16" s="4"/>
      <c r="FV16" s="6" t="s">
        <v>613</v>
      </c>
      <c r="FW16" s="4"/>
      <c r="FX16" s="4"/>
      <c r="FY16" s="4"/>
      <c r="FZ16" s="4"/>
      <c r="GA16" s="4"/>
      <c r="GB16" s="4">
        <v>285056076180</v>
      </c>
      <c r="GC16" s="4">
        <v>287611079690</v>
      </c>
      <c r="GD16" s="4">
        <v>290489864960</v>
      </c>
      <c r="GE16" s="4">
        <v>254118632420</v>
      </c>
      <c r="GF16" s="4">
        <v>216880147630</v>
      </c>
      <c r="GG16" s="4">
        <v>269177781290</v>
      </c>
      <c r="GH16" s="4">
        <v>87934023190</v>
      </c>
      <c r="GI16" s="4">
        <v>216202028760</v>
      </c>
      <c r="GJ16" s="4">
        <v>116292004200</v>
      </c>
      <c r="GK16" s="4">
        <v>63016954450</v>
      </c>
      <c r="GL16" s="4">
        <v>74459456160</v>
      </c>
      <c r="GM16" s="5">
        <v>76391184690</v>
      </c>
      <c r="GN16" s="4">
        <v>74459456160</v>
      </c>
      <c r="GO16" s="4">
        <v>0</v>
      </c>
      <c r="GP16" s="4">
        <v>0</v>
      </c>
      <c r="GQ16" s="4">
        <v>0</v>
      </c>
      <c r="GR16" s="4">
        <v>0</v>
      </c>
      <c r="GS16" s="4">
        <v>0</v>
      </c>
      <c r="GT16" s="4">
        <v>0</v>
      </c>
      <c r="GU16" s="4">
        <v>0</v>
      </c>
      <c r="GV16" s="4"/>
      <c r="GW16" s="4"/>
      <c r="GX16" s="4"/>
      <c r="GY16" s="4"/>
      <c r="GZ16" s="4"/>
      <c r="HA16" s="6" t="s">
        <v>613</v>
      </c>
      <c r="HB16" s="4"/>
      <c r="HC16" s="4"/>
      <c r="HD16" s="4"/>
      <c r="HE16" s="4"/>
      <c r="HF16" s="4"/>
      <c r="HG16" s="4">
        <v>119698209290</v>
      </c>
      <c r="HH16" s="4">
        <v>150444488070</v>
      </c>
      <c r="HI16" s="4">
        <v>147194679240</v>
      </c>
      <c r="HJ16" s="4">
        <v>142719688820</v>
      </c>
      <c r="HK16" s="4">
        <v>148263565860</v>
      </c>
      <c r="HL16" s="4">
        <v>166991960740</v>
      </c>
      <c r="HM16" s="4">
        <v>182803392900</v>
      </c>
      <c r="HN16" s="4">
        <v>329087061740</v>
      </c>
      <c r="HO16" s="4">
        <v>361977189910</v>
      </c>
      <c r="HP16" s="4">
        <v>370702231110</v>
      </c>
      <c r="HQ16" s="4">
        <v>390115772320</v>
      </c>
      <c r="HR16" s="5">
        <v>488305083820</v>
      </c>
      <c r="HS16" s="4">
        <v>520941454000</v>
      </c>
      <c r="HT16" s="4">
        <v>173627761000</v>
      </c>
      <c r="HU16" s="4">
        <v>171225714000</v>
      </c>
      <c r="HV16" s="4">
        <v>174131416000</v>
      </c>
      <c r="HW16" s="4">
        <v>175809596000</v>
      </c>
      <c r="HX16" s="4">
        <v>177055750000</v>
      </c>
      <c r="HY16" s="4">
        <v>177630227000</v>
      </c>
      <c r="HZ16" s="4">
        <v>176842498000</v>
      </c>
      <c r="IA16" s="4"/>
      <c r="IB16" s="4"/>
      <c r="IC16" s="4"/>
      <c r="ID16" s="4"/>
      <c r="IE16" s="4"/>
      <c r="IF16" s="6" t="s">
        <v>613</v>
      </c>
      <c r="IG16" s="4"/>
      <c r="IH16" s="4"/>
      <c r="II16" s="4"/>
      <c r="IJ16" s="4"/>
      <c r="IK16" s="4"/>
      <c r="IL16" s="4">
        <v>2597432424350</v>
      </c>
      <c r="IM16" s="4">
        <v>2909964456330</v>
      </c>
      <c r="IN16" s="4">
        <v>3233006982680</v>
      </c>
      <c r="IO16" s="4">
        <v>2627918564010</v>
      </c>
      <c r="IP16" s="4">
        <v>2253792419520</v>
      </c>
      <c r="IQ16" s="4">
        <v>2207653025160</v>
      </c>
      <c r="IR16" s="4">
        <v>2298998800230</v>
      </c>
      <c r="IS16" s="4">
        <v>2192652949870</v>
      </c>
      <c r="IT16" s="4">
        <v>2095347052220</v>
      </c>
      <c r="IU16" s="4">
        <v>1622695783790</v>
      </c>
      <c r="IV16" s="4">
        <v>1278554902120</v>
      </c>
      <c r="IW16" s="5">
        <v>1213837804960</v>
      </c>
      <c r="IX16" s="4">
        <v>19606273000</v>
      </c>
      <c r="IY16" s="4">
        <v>115784360000</v>
      </c>
      <c r="IZ16" s="4">
        <v>255100000</v>
      </c>
      <c r="JA16" s="4">
        <v>1485000000</v>
      </c>
      <c r="JB16" s="4">
        <v>1773000000</v>
      </c>
      <c r="JC16" s="4">
        <v>1563409000</v>
      </c>
      <c r="JD16" s="4">
        <v>1058190000</v>
      </c>
      <c r="JE16" s="4">
        <v>3141038000</v>
      </c>
      <c r="JF16" s="4"/>
      <c r="JG16" s="4"/>
      <c r="JH16" s="4"/>
      <c r="JI16" s="4"/>
      <c r="JJ16" s="4"/>
      <c r="JK16" s="6" t="s">
        <v>613</v>
      </c>
      <c r="JL16" s="4"/>
      <c r="JM16" s="4"/>
      <c r="JN16" s="4"/>
      <c r="JO16" s="4"/>
      <c r="JP16" s="4"/>
      <c r="JQ16" s="4">
        <v>45040689540</v>
      </c>
      <c r="JR16" s="4">
        <v>35671963980</v>
      </c>
      <c r="JS16" s="4">
        <v>51810102290</v>
      </c>
      <c r="JT16" s="4">
        <v>39286640300</v>
      </c>
      <c r="JU16" s="4">
        <v>17573331430</v>
      </c>
      <c r="JV16" s="4">
        <v>11341336060</v>
      </c>
      <c r="JW16" s="4">
        <v>-3382456380</v>
      </c>
      <c r="JX16" s="4">
        <v>-26340903500</v>
      </c>
      <c r="JY16" s="4">
        <v>-22426320310</v>
      </c>
      <c r="JZ16" s="4">
        <v>25927859440</v>
      </c>
      <c r="KA16" s="4">
        <v>-13099840340</v>
      </c>
      <c r="KB16" s="5">
        <v>-8284405440</v>
      </c>
      <c r="KC16" s="4">
        <v>-956862000</v>
      </c>
      <c r="KD16" s="4">
        <v>4287569000</v>
      </c>
      <c r="KE16" s="4">
        <v>-3047890000</v>
      </c>
      <c r="KF16" s="4">
        <v>-1320014000</v>
      </c>
      <c r="KG16" s="4">
        <v>-1073092000</v>
      </c>
      <c r="KH16" s="4">
        <v>-753398000</v>
      </c>
      <c r="KI16" s="4">
        <v>-755275000</v>
      </c>
      <c r="KJ16" s="4">
        <v>724898000</v>
      </c>
      <c r="KK16" s="4"/>
      <c r="KL16" s="4"/>
      <c r="KM16" s="4"/>
      <c r="KN16" s="4"/>
      <c r="KO16" s="4"/>
      <c r="KP16" s="6" t="s">
        <v>613</v>
      </c>
      <c r="KQ16" s="4"/>
      <c r="KR16" s="4"/>
      <c r="KS16" s="4"/>
      <c r="KT16" s="4"/>
      <c r="KU16" s="4"/>
      <c r="KV16" s="4">
        <v>1058548060</v>
      </c>
      <c r="KW16" s="4">
        <v>5192109011</v>
      </c>
      <c r="KX16" s="4">
        <v>5556962755</v>
      </c>
      <c r="KY16" s="4">
        <v>-3097905406</v>
      </c>
      <c r="KZ16" s="4">
        <v>-19569224683</v>
      </c>
      <c r="LA16" s="4">
        <v>-6810321484</v>
      </c>
      <c r="LB16" s="4">
        <v>-162689733182</v>
      </c>
      <c r="LC16" s="4">
        <v>-27921017107</v>
      </c>
      <c r="LD16" s="4">
        <v>-29167591735</v>
      </c>
      <c r="LE16" s="4">
        <v>-7162986506</v>
      </c>
      <c r="LF16" s="4">
        <v>-56911068346</v>
      </c>
      <c r="LG16" s="5">
        <v>-19729908660</v>
      </c>
      <c r="LH16" s="4">
        <v>-28265724000</v>
      </c>
      <c r="LI16" s="4">
        <v>2998743000</v>
      </c>
      <c r="LJ16" s="4">
        <v>-3286672000</v>
      </c>
      <c r="LK16" s="4">
        <v>-1749029000</v>
      </c>
      <c r="LL16" s="4">
        <v>-1296033000</v>
      </c>
      <c r="LM16" s="4">
        <v>-332894000</v>
      </c>
      <c r="LN16" s="4">
        <v>770050000</v>
      </c>
      <c r="LO16" s="4">
        <v>7330093000</v>
      </c>
      <c r="LP16" s="4"/>
      <c r="LQ16" s="4"/>
      <c r="LR16" s="4"/>
      <c r="LS16" s="4"/>
      <c r="LT16" s="4"/>
      <c r="LU16" s="6" t="s">
        <v>613</v>
      </c>
      <c r="LV16" s="4"/>
      <c r="LW16" s="4"/>
      <c r="LX16" s="4"/>
      <c r="LY16" s="4"/>
      <c r="LZ16" s="4"/>
      <c r="MA16" s="4">
        <v>49990263210</v>
      </c>
      <c r="MB16" s="4">
        <v>39189993890</v>
      </c>
      <c r="MC16" s="4">
        <v>55137229620</v>
      </c>
      <c r="MD16" s="4">
        <v>42607281060</v>
      </c>
      <c r="ME16" s="4">
        <v>22380166140</v>
      </c>
      <c r="MF16" s="4">
        <v>16825872860</v>
      </c>
      <c r="ML16" s="1">
        <v>12625968440</v>
      </c>
      <c r="MM16" s="1">
        <v>6298565270</v>
      </c>
      <c r="MN16" s="1">
        <v>6227364100</v>
      </c>
      <c r="MO16" s="1">
        <v>-2947093410</v>
      </c>
      <c r="MP16" s="1">
        <v>-19635644580</v>
      </c>
      <c r="MQ16" s="1">
        <v>-6845369100</v>
      </c>
      <c r="MR16" s="4">
        <v>-162308102070</v>
      </c>
      <c r="MS16" s="4">
        <v>-27900026900</v>
      </c>
      <c r="MT16" s="4">
        <v>-29208472470</v>
      </c>
      <c r="MU16" s="4">
        <v>-5633217900</v>
      </c>
      <c r="MV16" s="4">
        <v>-52904722600</v>
      </c>
      <c r="MW16" s="5">
        <v>-15412188750</v>
      </c>
      <c r="MX16" s="4">
        <v>-29663029000</v>
      </c>
      <c r="MY16" s="1">
        <v>4340285000</v>
      </c>
      <c r="MZ16" s="1">
        <v>-2622902000</v>
      </c>
      <c r="NA16" s="1">
        <v>-1912979000</v>
      </c>
      <c r="NB16" s="1">
        <v>-1514331000</v>
      </c>
      <c r="NC16" s="1">
        <v>-856546000</v>
      </c>
      <c r="ND16" s="1">
        <v>283090000</v>
      </c>
      <c r="NE16" s="1">
        <v>6881533000</v>
      </c>
      <c r="NK16" s="6" t="s">
        <v>613</v>
      </c>
      <c r="NQ16" s="35">
        <v>1058548060</v>
      </c>
      <c r="NR16" s="35">
        <v>5192109010</v>
      </c>
      <c r="NS16" s="35">
        <v>5556962760</v>
      </c>
      <c r="NT16" s="35">
        <v>-3097905410</v>
      </c>
      <c r="NU16" s="35">
        <v>-19569224680</v>
      </c>
      <c r="NV16" s="35">
        <v>-6810321480</v>
      </c>
      <c r="NW16" s="47">
        <v>-162689733180</v>
      </c>
      <c r="NX16" s="47">
        <v>-27921017110</v>
      </c>
      <c r="NY16" s="47">
        <v>-29167591740</v>
      </c>
      <c r="NZ16" s="47">
        <v>-7162986510</v>
      </c>
      <c r="OA16" s="47">
        <v>-56911068350</v>
      </c>
      <c r="OB16" s="48">
        <v>-19729908660</v>
      </c>
      <c r="OC16" s="47">
        <v>-28265724000</v>
      </c>
      <c r="OD16" s="35">
        <v>2998743000</v>
      </c>
      <c r="OE16" s="35">
        <v>-3286672000</v>
      </c>
      <c r="OF16" s="35">
        <v>-1749029000</v>
      </c>
      <c r="OG16" s="35">
        <v>-1296033000</v>
      </c>
      <c r="OH16" s="35">
        <v>-332894000</v>
      </c>
      <c r="OI16" s="35">
        <v>770050000</v>
      </c>
      <c r="OJ16" s="35">
        <v>7330093000</v>
      </c>
      <c r="OP16" s="6" t="s">
        <v>613</v>
      </c>
      <c r="OQ16" s="4">
        <v>13089810900</v>
      </c>
      <c r="OR16" s="4">
        <v>2106823980</v>
      </c>
      <c r="OS16" s="4">
        <v>7480722740</v>
      </c>
      <c r="OT16" s="4">
        <v>54055979020</v>
      </c>
      <c r="OU16" s="4">
        <v>16029354550</v>
      </c>
      <c r="OV16" s="5">
        <v>6309279890</v>
      </c>
      <c r="OW16" s="4">
        <v>-956862000</v>
      </c>
      <c r="OX16" s="4">
        <v>4354069000</v>
      </c>
      <c r="OY16" s="4">
        <v>-2912315000</v>
      </c>
      <c r="OZ16" s="4">
        <v>-1176362000</v>
      </c>
      <c r="PA16" s="4">
        <v>-916351000</v>
      </c>
      <c r="PB16" s="4">
        <v>-596657000</v>
      </c>
      <c r="PC16" s="4">
        <v>-580937000</v>
      </c>
      <c r="PD16" s="4">
        <v>921109000</v>
      </c>
      <c r="PE16" s="4"/>
      <c r="PF16" s="4"/>
      <c r="PG16" s="4"/>
      <c r="PH16" s="4"/>
      <c r="PI16" s="4"/>
      <c r="PJ16" s="6" t="s">
        <v>613</v>
      </c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5"/>
      <c r="QB16" s="4"/>
      <c r="QC16" s="4"/>
      <c r="QD16" s="4"/>
      <c r="QE16" s="4"/>
      <c r="QF16" s="4"/>
      <c r="QG16" s="4"/>
      <c r="QH16" s="4"/>
      <c r="QI16" s="4">
        <v>0</v>
      </c>
      <c r="QJ16" s="4"/>
      <c r="QK16" s="4"/>
      <c r="QL16" s="4"/>
      <c r="QM16" s="4"/>
      <c r="QN16" s="4"/>
      <c r="QO16" s="6" t="s">
        <v>613</v>
      </c>
      <c r="QP16" s="4"/>
      <c r="QQ16" s="4"/>
      <c r="QR16" s="4"/>
      <c r="QS16" s="4"/>
      <c r="QT16" s="4"/>
      <c r="QU16" s="4">
        <v>71794745166</v>
      </c>
      <c r="QV16" s="4">
        <v>84816051406</v>
      </c>
      <c r="QW16" s="4">
        <v>-69632957979</v>
      </c>
      <c r="QX16" s="4">
        <v>-27156287143</v>
      </c>
      <c r="QY16" s="4">
        <v>37766567433</v>
      </c>
      <c r="QZ16" s="4">
        <v>-194630701380</v>
      </c>
      <c r="RA16" s="4">
        <v>117183253372</v>
      </c>
      <c r="RB16" s="4">
        <v>-98587676804</v>
      </c>
      <c r="RC16" s="4">
        <v>-205804597866</v>
      </c>
      <c r="RD16" s="4">
        <v>55349759056</v>
      </c>
      <c r="RE16" s="4">
        <v>36284882560</v>
      </c>
      <c r="RF16" s="5">
        <v>-16072862896</v>
      </c>
      <c r="RG16" s="4">
        <v>-38753105000</v>
      </c>
      <c r="RH16" s="4">
        <v>68325242000</v>
      </c>
      <c r="RI16" s="4">
        <v>-2731045000</v>
      </c>
      <c r="RJ16" s="4">
        <v>1326115000</v>
      </c>
      <c r="RK16" s="4">
        <v>-872231000</v>
      </c>
      <c r="RL16" s="4">
        <v>-7130707000</v>
      </c>
      <c r="RM16" s="4">
        <v>-687452000</v>
      </c>
      <c r="RN16" s="4">
        <v>-1161429000</v>
      </c>
      <c r="RO16" s="4"/>
      <c r="RP16" s="4"/>
      <c r="RQ16" s="4"/>
      <c r="RR16" s="4"/>
      <c r="RS16" s="4"/>
      <c r="RT16" s="6" t="s">
        <v>613</v>
      </c>
      <c r="RU16" s="4"/>
      <c r="RV16" s="4"/>
      <c r="RW16" s="4"/>
      <c r="RX16" s="4"/>
      <c r="RY16" s="4"/>
      <c r="RZ16" s="4">
        <v>5745673980</v>
      </c>
      <c r="SA16" s="4">
        <v>-57543627520</v>
      </c>
      <c r="SB16" s="4">
        <v>830970010</v>
      </c>
      <c r="SC16" s="4">
        <v>-42477350</v>
      </c>
      <c r="SD16" s="4">
        <v>-207579140</v>
      </c>
      <c r="SE16" s="4">
        <v>-11899392030</v>
      </c>
      <c r="SF16" s="4">
        <v>38215550</v>
      </c>
      <c r="SG16" s="4">
        <v>204096030</v>
      </c>
      <c r="SH16" s="4">
        <v>7619701380</v>
      </c>
      <c r="SI16" s="4">
        <v>62521247480</v>
      </c>
      <c r="SJ16" s="4">
        <v>-6928969140</v>
      </c>
      <c r="SK16" s="5">
        <v>-39861149200</v>
      </c>
      <c r="SL16" s="4">
        <v>-339350000000</v>
      </c>
      <c r="SM16" s="4">
        <v>-11020500000</v>
      </c>
      <c r="SN16" s="4"/>
      <c r="SO16" s="4"/>
      <c r="SP16" s="4">
        <v>0</v>
      </c>
      <c r="SQ16" s="4">
        <v>-226151000</v>
      </c>
      <c r="SR16" s="4">
        <v>-17640000</v>
      </c>
      <c r="SS16" s="4">
        <v>-398337000</v>
      </c>
      <c r="ST16" s="4"/>
      <c r="SU16" s="4"/>
      <c r="SV16" s="4"/>
      <c r="SW16" s="4"/>
      <c r="SX16" s="4"/>
      <c r="SY16" s="6" t="s">
        <v>613</v>
      </c>
      <c r="SZ16" s="4"/>
      <c r="TA16" s="4"/>
      <c r="TB16" s="4"/>
      <c r="TC16" s="4"/>
      <c r="TD16" s="4"/>
      <c r="TE16" s="4">
        <v>-42725048870</v>
      </c>
      <c r="TF16" s="4">
        <v>-42876679210</v>
      </c>
      <c r="TG16" s="4">
        <v>-14925655670</v>
      </c>
      <c r="TH16" s="4">
        <v>-12126489860</v>
      </c>
      <c r="TI16" s="4">
        <v>-92736149340</v>
      </c>
      <c r="TJ16" s="4">
        <v>139678065490</v>
      </c>
      <c r="TK16" s="4">
        <v>-148055381500</v>
      </c>
      <c r="TL16" s="4">
        <v>77128777180</v>
      </c>
      <c r="TM16" s="4">
        <v>41997446990</v>
      </c>
      <c r="TN16" s="4">
        <v>-19970378900</v>
      </c>
      <c r="TO16" s="4">
        <v>-13200032980</v>
      </c>
      <c r="TP16" s="5">
        <v>1329822620</v>
      </c>
      <c r="TQ16" s="4">
        <v>400461237000</v>
      </c>
      <c r="TR16" s="35">
        <v>-19581565000</v>
      </c>
      <c r="TS16" s="35">
        <v>2080818000</v>
      </c>
      <c r="TT16" s="35">
        <v>-1849141000</v>
      </c>
      <c r="TU16" s="35">
        <v>-1483100000</v>
      </c>
      <c r="TV16" s="35">
        <v>2896783000</v>
      </c>
      <c r="TW16" s="35">
        <v>-388015000</v>
      </c>
      <c r="TX16" s="35">
        <v>1248500000</v>
      </c>
      <c r="UD16" s="6" t="s">
        <v>613</v>
      </c>
      <c r="UJ16" s="37">
        <v>0.55652805485505397</v>
      </c>
      <c r="UK16" s="37">
        <v>0.81267056539383109</v>
      </c>
      <c r="UL16" s="37">
        <v>0.665155049980238</v>
      </c>
      <c r="UM16" s="37">
        <v>0.687267309552405</v>
      </c>
      <c r="UN16" s="37">
        <v>0.658647262859412</v>
      </c>
      <c r="UO16" s="37">
        <v>0.65044471324866193</v>
      </c>
      <c r="UP16" s="9">
        <v>0.54511419816876705</v>
      </c>
      <c r="UQ16" s="9"/>
      <c r="UR16" s="9"/>
      <c r="US16" s="9"/>
      <c r="UT16" s="9"/>
      <c r="UU16" s="10"/>
      <c r="UV16" s="9"/>
      <c r="UW16" s="6" t="s">
        <v>613</v>
      </c>
      <c r="VC16" s="9">
        <v>1.4406701419938099E-2</v>
      </c>
      <c r="VD16" s="9">
        <v>2.80935391435186E-2</v>
      </c>
      <c r="VE16" s="9">
        <v>4.5976519468933906E-2</v>
      </c>
      <c r="VF16" s="9">
        <v>5.0266499789670301E-2</v>
      </c>
      <c r="VG16" s="9">
        <v>3.5764588094910101E-2</v>
      </c>
      <c r="VH16" s="9">
        <v>3.8605729214303601E-2</v>
      </c>
      <c r="VI16" s="9">
        <v>4.9993071464201601E-2</v>
      </c>
      <c r="VJ16" s="9"/>
      <c r="VK16" s="9"/>
      <c r="VL16" s="9"/>
      <c r="VM16" s="9"/>
      <c r="VN16" s="10"/>
      <c r="VO16" s="9"/>
      <c r="VP16" s="6" t="s">
        <v>613</v>
      </c>
      <c r="VV16" s="9">
        <v>0.44347194514494603</v>
      </c>
      <c r="VW16" s="9">
        <v>0.18732943460617002</v>
      </c>
      <c r="VX16" s="9">
        <v>0.334844950019762</v>
      </c>
      <c r="VY16" s="9">
        <v>0.312732690447595</v>
      </c>
      <c r="VZ16" s="9">
        <v>0.341352737140588</v>
      </c>
      <c r="WA16" s="9">
        <v>0.34955528675133801</v>
      </c>
      <c r="WB16" s="52">
        <v>0.45488580183123295</v>
      </c>
      <c r="WG16" s="53"/>
      <c r="WI16" s="54" t="s">
        <v>613</v>
      </c>
      <c r="WO16" s="9">
        <v>8.8782647773654105E-2</v>
      </c>
      <c r="WP16" s="9">
        <v>8.4910437865239996E-2</v>
      </c>
      <c r="WQ16" s="9">
        <v>-3.2152473389027297E-3</v>
      </c>
      <c r="WR16" s="9">
        <v>1.1150322401809201E-2</v>
      </c>
      <c r="WS16" s="9">
        <v>-7.9151927877183698E-2</v>
      </c>
      <c r="WT16" s="9">
        <v>-4.3367038517844597E-2</v>
      </c>
      <c r="WU16" s="9">
        <v>0.11792990258805799</v>
      </c>
      <c r="WV16" s="9"/>
      <c r="WW16" s="9"/>
      <c r="WX16" s="9"/>
      <c r="WY16" s="9"/>
      <c r="WZ16" s="10"/>
      <c r="XA16" s="9"/>
      <c r="XB16" s="6" t="s">
        <v>613</v>
      </c>
      <c r="XH16" s="9">
        <v>0.2282508</v>
      </c>
      <c r="XI16" s="9">
        <v>0.24821459999999998</v>
      </c>
      <c r="XJ16" s="9">
        <v>0.24713225000000003</v>
      </c>
      <c r="XK16" s="9">
        <v>0.24582789999999999</v>
      </c>
      <c r="XL16" s="9">
        <v>0.24660084999999998</v>
      </c>
      <c r="XM16" s="9">
        <v>0.24974750000000001</v>
      </c>
      <c r="XN16" s="9">
        <v>0.24454630000000002</v>
      </c>
      <c r="XO16" s="9"/>
      <c r="XP16" s="9"/>
      <c r="XQ16" s="9"/>
      <c r="XR16" s="9"/>
      <c r="XS16" s="10"/>
      <c r="XT16" s="9"/>
      <c r="XU16" s="6" t="s">
        <v>613</v>
      </c>
      <c r="XV16" s="59">
        <f t="shared" si="153"/>
        <v>-5476863906.4751701</v>
      </c>
      <c r="XW16" s="59">
        <f t="shared" si="1"/>
        <v>-831205538024.6134</v>
      </c>
      <c r="XX16" s="59">
        <f t="shared" si="1"/>
        <v>-38268865072.86441</v>
      </c>
      <c r="XY16" s="59">
        <f t="shared" si="1"/>
        <v>4160820139.1975842</v>
      </c>
      <c r="XZ16" s="59">
        <f t="shared" si="1"/>
        <v>-9123595116.3794899</v>
      </c>
      <c r="YA16" s="59">
        <f t="shared" si="1"/>
        <v>-11307298665.137991</v>
      </c>
      <c r="YB16" s="59">
        <f t="shared" si="1"/>
        <v>-956862000</v>
      </c>
      <c r="YC16" s="6" t="s">
        <v>613</v>
      </c>
      <c r="YD16" s="4"/>
      <c r="YE16" s="4"/>
      <c r="YF16" s="4"/>
      <c r="YG16" s="4"/>
      <c r="YH16" s="4"/>
      <c r="YI16" s="4">
        <v>71794745166</v>
      </c>
      <c r="YJ16" s="4">
        <v>84816051406</v>
      </c>
      <c r="YK16" s="4">
        <v>-69632957979</v>
      </c>
      <c r="YL16" s="4">
        <v>-27156287143</v>
      </c>
      <c r="YM16" s="4">
        <v>37766567433</v>
      </c>
      <c r="YN16" s="4">
        <v>-194630701380</v>
      </c>
      <c r="YO16" s="4">
        <v>117183253372</v>
      </c>
      <c r="YP16" s="4">
        <v>-98587676804</v>
      </c>
      <c r="YQ16" s="4">
        <v>-205804597866</v>
      </c>
      <c r="YR16" s="4">
        <v>55349759056</v>
      </c>
      <c r="YS16" s="4">
        <v>36284882560</v>
      </c>
      <c r="YT16" s="5">
        <v>-16072862896</v>
      </c>
      <c r="YU16" s="4">
        <v>-38753105000</v>
      </c>
      <c r="YV16" s="4">
        <v>68325242000</v>
      </c>
      <c r="YW16" s="4">
        <v>-2731045000</v>
      </c>
      <c r="YX16" s="4">
        <v>1326115000</v>
      </c>
      <c r="YY16" s="4">
        <v>-872231000</v>
      </c>
      <c r="YZ16" s="4">
        <v>-7130707000</v>
      </c>
      <c r="ZA16" s="4">
        <v>-687452000</v>
      </c>
      <c r="ZB16" s="4">
        <v>-1161429000</v>
      </c>
      <c r="ZC16" s="4"/>
      <c r="ZD16" s="4"/>
      <c r="ZE16" s="4"/>
      <c r="ZF16" s="4"/>
      <c r="ZG16" s="4"/>
      <c r="ZH16" s="6" t="s">
        <v>613</v>
      </c>
      <c r="ZI16" s="4"/>
      <c r="ZJ16" s="4"/>
      <c r="ZK16" s="4"/>
      <c r="ZL16" s="4"/>
      <c r="ZM16" s="4"/>
      <c r="ZN16" s="4">
        <v>5745673980</v>
      </c>
      <c r="ZO16" s="4">
        <v>-57543627520</v>
      </c>
      <c r="ZP16" s="4">
        <v>830970010</v>
      </c>
      <c r="ZQ16" s="4">
        <v>-42477350</v>
      </c>
      <c r="ZR16" s="4">
        <v>-207579140</v>
      </c>
      <c r="ZS16" s="4">
        <v>-11899392030</v>
      </c>
      <c r="ZT16" s="4">
        <v>38215550</v>
      </c>
      <c r="ZU16" s="4">
        <v>204096030</v>
      </c>
      <c r="ZV16" s="4">
        <v>7619701380</v>
      </c>
      <c r="ZW16" s="4">
        <v>62521247480</v>
      </c>
      <c r="ZX16" s="4">
        <v>-6928969140</v>
      </c>
      <c r="ZY16" s="5">
        <v>-39861149200</v>
      </c>
      <c r="ZZ16" s="4">
        <v>-339350000000</v>
      </c>
      <c r="AAA16" s="4">
        <v>-11020500000</v>
      </c>
      <c r="AAB16" s="4"/>
      <c r="AAC16" s="4"/>
      <c r="AAD16" s="4">
        <v>0</v>
      </c>
      <c r="AAE16" s="4">
        <v>-226151000</v>
      </c>
      <c r="AAF16" s="4">
        <v>-17640000</v>
      </c>
      <c r="AAG16" s="4">
        <v>-398337000</v>
      </c>
      <c r="AAH16" s="4"/>
      <c r="AAI16" s="4"/>
      <c r="AAJ16" s="4"/>
      <c r="AAK16" s="4"/>
      <c r="AAL16" s="4"/>
      <c r="AAM16" s="6" t="s">
        <v>613</v>
      </c>
      <c r="AAN16" s="4"/>
      <c r="AAO16" s="4"/>
      <c r="AAP16" s="4"/>
      <c r="AAQ16" s="4"/>
      <c r="AAR16" s="4"/>
      <c r="AAS16" s="4">
        <v>-42725048870</v>
      </c>
      <c r="AAT16" s="4">
        <v>-42876679210</v>
      </c>
      <c r="AAU16" s="4">
        <v>-14925655670</v>
      </c>
      <c r="AAV16" s="4">
        <v>-12126489860</v>
      </c>
      <c r="AAW16" s="4">
        <v>-92736149340</v>
      </c>
      <c r="AAX16" s="4">
        <v>139678065490</v>
      </c>
      <c r="AAY16" s="4">
        <v>-148055381500</v>
      </c>
      <c r="AAZ16" s="4">
        <v>77128777180</v>
      </c>
      <c r="ABA16" s="4">
        <v>41997446990</v>
      </c>
      <c r="ABB16" s="4">
        <v>-19970378900</v>
      </c>
      <c r="ABC16" s="4">
        <v>-13200032980</v>
      </c>
      <c r="ABD16" s="5">
        <v>1329822620</v>
      </c>
      <c r="ABE16" s="4">
        <v>400461237000</v>
      </c>
      <c r="ABF16" s="35">
        <v>-19581565000</v>
      </c>
      <c r="ABG16" s="35">
        <v>2080818000</v>
      </c>
      <c r="ABH16" s="35">
        <v>-1849141000</v>
      </c>
      <c r="ABI16" s="35">
        <v>-1483100000</v>
      </c>
      <c r="ABJ16" s="35">
        <v>2896783000</v>
      </c>
      <c r="ABK16" s="35">
        <v>-388015000</v>
      </c>
      <c r="ABL16" s="35">
        <v>1248500000</v>
      </c>
      <c r="ABR16" s="6" t="s">
        <v>613</v>
      </c>
      <c r="ABX16" s="37">
        <v>0.55652805485505397</v>
      </c>
      <c r="ABY16" s="37">
        <v>0.81267056539383109</v>
      </c>
      <c r="ABZ16" s="37">
        <v>0.665155049980238</v>
      </c>
      <c r="ACA16" s="37">
        <v>0.687267309552405</v>
      </c>
      <c r="ACB16" s="37">
        <v>0.658647262859412</v>
      </c>
      <c r="ACC16" s="37">
        <v>0.65044471324866193</v>
      </c>
      <c r="ACD16" s="9">
        <v>0.54511419816876705</v>
      </c>
      <c r="ACE16" s="9"/>
      <c r="ACF16" s="9"/>
      <c r="ACG16" s="9"/>
      <c r="ACH16" s="9"/>
      <c r="ACI16" s="10"/>
      <c r="ACJ16" s="9"/>
      <c r="ACK16" s="6" t="s">
        <v>613</v>
      </c>
      <c r="ACQ16" s="9">
        <v>1.4406701419938099E-2</v>
      </c>
      <c r="ACR16" s="9">
        <v>2.80935391435186E-2</v>
      </c>
      <c r="ACS16" s="9">
        <v>4.5976519468933906E-2</v>
      </c>
      <c r="ACT16" s="9">
        <v>5.0266499789670301E-2</v>
      </c>
      <c r="ACU16" s="9">
        <v>3.5764588094910101E-2</v>
      </c>
      <c r="ACV16" s="9">
        <v>3.8605729214303601E-2</v>
      </c>
      <c r="ACW16" s="9">
        <v>4.9993071464201601E-2</v>
      </c>
      <c r="ACX16" s="9"/>
      <c r="ACY16" s="9"/>
      <c r="ACZ16" s="9"/>
      <c r="ADA16" s="9"/>
      <c r="ADB16" s="10"/>
      <c r="ADC16" s="9"/>
      <c r="ADD16" s="6" t="s">
        <v>613</v>
      </c>
      <c r="ADJ16" s="9">
        <v>0.44347194514494603</v>
      </c>
      <c r="ADK16" s="9">
        <v>0.18732943460617002</v>
      </c>
      <c r="ADL16" s="9">
        <v>0.334844950019762</v>
      </c>
      <c r="ADM16" s="9">
        <v>0.312732690447595</v>
      </c>
      <c r="ADN16" s="9">
        <v>0.341352737140588</v>
      </c>
      <c r="ADO16" s="9">
        <v>0.34955528675133801</v>
      </c>
      <c r="ADP16" s="52">
        <v>0.45488580183123295</v>
      </c>
      <c r="ADU16" s="53"/>
      <c r="ADW16" s="54" t="s">
        <v>613</v>
      </c>
      <c r="AEC16" s="9">
        <v>8.8782647773654105E-2</v>
      </c>
      <c r="AED16" s="9">
        <v>8.4910437865239996E-2</v>
      </c>
      <c r="AEE16" s="9">
        <v>-3.2152473389027297E-3</v>
      </c>
      <c r="AEF16" s="9">
        <v>1.1150322401809201E-2</v>
      </c>
      <c r="AEG16" s="9">
        <v>-7.9151927877183698E-2</v>
      </c>
      <c r="AEH16" s="9">
        <v>-4.3367038517844597E-2</v>
      </c>
      <c r="AEI16" s="9">
        <v>0.11792990258805799</v>
      </c>
      <c r="AEJ16" s="9"/>
      <c r="AEK16" s="9"/>
      <c r="AEL16" s="9"/>
      <c r="AEM16" s="9"/>
      <c r="AEN16" s="10"/>
      <c r="AEO16" s="9"/>
      <c r="AEP16" s="6" t="s">
        <v>613</v>
      </c>
      <c r="AEV16" s="9">
        <v>0.2282508</v>
      </c>
      <c r="AEW16" s="9">
        <v>0.24821459999999998</v>
      </c>
      <c r="AEX16" s="9">
        <v>0.24713225000000003</v>
      </c>
      <c r="AEY16" s="9">
        <v>0.24582789999999999</v>
      </c>
      <c r="AEZ16" s="9">
        <v>0.24660084999999998</v>
      </c>
      <c r="AFA16" s="9">
        <v>0.24974750000000001</v>
      </c>
      <c r="AFB16" s="9">
        <v>0.24454630000000002</v>
      </c>
      <c r="AFC16" s="9"/>
      <c r="AFD16" s="9"/>
      <c r="AFE16" s="9"/>
      <c r="AFF16" s="9"/>
      <c r="AFG16" s="10"/>
      <c r="AFH16" s="9"/>
      <c r="AFI16" s="6" t="s">
        <v>613</v>
      </c>
      <c r="AFJ16" s="7">
        <f t="shared" si="2"/>
        <v>-0.34032556342318981</v>
      </c>
      <c r="AFK16" s="7">
        <f t="shared" si="3"/>
        <v>-3.9280391584211448E-2</v>
      </c>
      <c r="AFL16" s="7">
        <f t="shared" si="4"/>
        <v>-4.3522769010981677E-2</v>
      </c>
      <c r="AFM16" s="7">
        <f t="shared" si="5"/>
        <v>-1.0764676568875423E-2</v>
      </c>
      <c r="AFN16" s="7">
        <f t="shared" si="6"/>
        <v>-7.7228954519069609E-2</v>
      </c>
      <c r="AFO16" s="8">
        <f t="shared" si="7"/>
        <v>-2.5272986254322644E-2</v>
      </c>
      <c r="AFP16" s="7">
        <f t="shared" si="8"/>
        <v>-5.2009443841390779E-2</v>
      </c>
      <c r="AFQ16" s="6" t="s">
        <v>613</v>
      </c>
      <c r="AFR16" s="7">
        <f t="shared" si="9"/>
        <v>-0.88997108095798372</v>
      </c>
      <c r="AFS16" s="7">
        <f t="shared" si="10"/>
        <v>-8.4843861558615161E-2</v>
      </c>
      <c r="AFT16" s="7">
        <f t="shared" si="11"/>
        <v>-8.0578535189612555E-2</v>
      </c>
      <c r="AFU16" s="7">
        <f t="shared" si="12"/>
        <v>-1.9322749918584917E-2</v>
      </c>
      <c r="AFV16" s="7">
        <f t="shared" si="13"/>
        <v>-0.14588251074175385</v>
      </c>
      <c r="AFW16" s="8">
        <f t="shared" si="14"/>
        <v>-4.0404880706244865E-2</v>
      </c>
      <c r="AFX16" s="7">
        <f t="shared" si="15"/>
        <v>-5.4258926378318126E-2</v>
      </c>
      <c r="AFY16" s="6" t="s">
        <v>613</v>
      </c>
      <c r="AFZ16" s="1">
        <f t="shared" si="16"/>
        <v>270737416090</v>
      </c>
      <c r="AGA16" s="1">
        <f t="shared" si="17"/>
        <v>545289090500</v>
      </c>
      <c r="AGB16" s="1">
        <f t="shared" si="18"/>
        <v>478269194110</v>
      </c>
      <c r="AGC16" s="1">
        <f t="shared" si="19"/>
        <v>433719185560</v>
      </c>
      <c r="AGD16" s="1">
        <f t="shared" si="20"/>
        <v>464575228480</v>
      </c>
      <c r="AGE16" s="2">
        <f t="shared" si="21"/>
        <v>564696268510</v>
      </c>
      <c r="AGF16" s="1">
        <f t="shared" si="22"/>
        <v>595400910160</v>
      </c>
      <c r="AGG16" s="6" t="s">
        <v>613</v>
      </c>
      <c r="AGH16" s="7">
        <f t="shared" si="23"/>
        <v>-1.2493494356449001E-2</v>
      </c>
      <c r="AGI16" s="7">
        <f t="shared" si="24"/>
        <v>-4.8306309366737646E-2</v>
      </c>
      <c r="AGJ16" s="7">
        <f t="shared" si="25"/>
        <v>-4.6890580840634355E-2</v>
      </c>
      <c r="AGK16" s="7">
        <f t="shared" si="26"/>
        <v>5.978029172613851E-2</v>
      </c>
      <c r="AGL16" s="7">
        <f t="shared" si="27"/>
        <v>-2.8197457670870948E-2</v>
      </c>
      <c r="AGM16" s="8">
        <f t="shared" si="28"/>
        <v>-1.4670551058995167E-2</v>
      </c>
      <c r="AGN16" s="7">
        <f t="shared" si="29"/>
        <v>-1.6070885745587218E-3</v>
      </c>
      <c r="AGO16" s="6" t="s">
        <v>613</v>
      </c>
      <c r="AGP16" s="7">
        <f t="shared" si="30"/>
        <v>-7.0765471111043615E-2</v>
      </c>
      <c r="AGQ16" s="7">
        <f t="shared" si="31"/>
        <v>-1.2733897130713462E-2</v>
      </c>
      <c r="AGR16" s="7">
        <f t="shared" si="32"/>
        <v>-1.3920172175820334E-2</v>
      </c>
      <c r="AGS16" s="7">
        <f t="shared" si="33"/>
        <v>-4.4142510121459666E-3</v>
      </c>
      <c r="AGT16" s="7">
        <f t="shared" si="34"/>
        <v>-4.4512025452825302E-2</v>
      </c>
      <c r="AGU16" s="8">
        <f t="shared" si="35"/>
        <v>-1.6254155686517086E-2</v>
      </c>
      <c r="AGV16" s="7">
        <f t="shared" si="36"/>
        <v>-1.4416673683978591</v>
      </c>
      <c r="AGW16" s="6" t="s">
        <v>613</v>
      </c>
      <c r="AGX16" s="7">
        <f t="shared" si="37"/>
        <v>5.6937006225016079E-3</v>
      </c>
      <c r="AGY16" s="7">
        <f t="shared" si="38"/>
        <v>9.6085610817932276E-4</v>
      </c>
      <c r="AGZ16" s="7">
        <f t="shared" si="39"/>
        <v>3.5701592879681895E-3</v>
      </c>
      <c r="AHA16" s="7">
        <f t="shared" si="40"/>
        <v>3.331245422585976E-2</v>
      </c>
      <c r="AHB16" s="7">
        <f t="shared" si="41"/>
        <v>1.25370873972024E-2</v>
      </c>
      <c r="AHC16" s="8">
        <f t="shared" si="42"/>
        <v>5.1977948488825584E-3</v>
      </c>
      <c r="AHD16" s="7">
        <f t="shared" si="43"/>
        <v>-4.8803870067503398E-2</v>
      </c>
      <c r="AHE16" s="6" t="s">
        <v>613</v>
      </c>
      <c r="AHF16" s="15">
        <f t="shared" si="158"/>
        <v>8.3796847834644232</v>
      </c>
      <c r="AHG16" s="15">
        <f t="shared" si="159"/>
        <v>7.464530625709167</v>
      </c>
      <c r="AHH16" s="15">
        <f t="shared" si="160"/>
        <v>7.1727300500991662</v>
      </c>
      <c r="AHI16" s="15">
        <f t="shared" si="161"/>
        <v>8.3093159857872116</v>
      </c>
      <c r="AHJ16" s="15">
        <f t="shared" si="162"/>
        <v>6.862875886776246</v>
      </c>
      <c r="AHK16" s="16">
        <f t="shared" si="163"/>
        <v>6.6646460304485338</v>
      </c>
      <c r="AHL16" s="15">
        <f t="shared" si="164"/>
        <v>0.99307777798826091</v>
      </c>
      <c r="AHM16" s="6" t="s">
        <v>613</v>
      </c>
      <c r="AHN16" s="12">
        <f t="shared" si="51"/>
        <v>43.557724357394932</v>
      </c>
      <c r="AHO16" s="12">
        <f t="shared" si="52"/>
        <v>48.897917136661654</v>
      </c>
      <c r="AHP16" s="12">
        <f t="shared" si="53"/>
        <v>50.887179281890539</v>
      </c>
      <c r="AHQ16" s="12">
        <f t="shared" si="54"/>
        <v>43.926600050391571</v>
      </c>
      <c r="AHR16" s="12">
        <f t="shared" si="55"/>
        <v>53.184700702995578</v>
      </c>
      <c r="AHS16" s="13">
        <f t="shared" si="56"/>
        <v>54.766599506175922</v>
      </c>
      <c r="AHT16" s="12">
        <f t="shared" si="57"/>
        <v>367.54422270872186</v>
      </c>
      <c r="AHU16" s="6" t="s">
        <v>613</v>
      </c>
      <c r="AHV16" s="15">
        <f t="shared" si="58"/>
        <v>4.8092036706596417</v>
      </c>
      <c r="AHW16" s="15">
        <f t="shared" si="59"/>
        <v>3.084710924000579</v>
      </c>
      <c r="AHX16" s="15">
        <f t="shared" si="60"/>
        <v>3.126597032081381</v>
      </c>
      <c r="AHY16" s="15">
        <f t="shared" si="61"/>
        <v>2.4386190407514294</v>
      </c>
      <c r="AHZ16" s="15">
        <f t="shared" si="62"/>
        <v>1.7350132628971993</v>
      </c>
      <c r="AIA16" s="16">
        <f t="shared" si="63"/>
        <v>1.5548630603610329</v>
      </c>
      <c r="AIB16" s="15">
        <f t="shared" si="64"/>
        <v>3.6075897243335292E-2</v>
      </c>
      <c r="AIC16" s="6" t="s">
        <v>613</v>
      </c>
      <c r="AID16" s="4">
        <f t="shared" si="65"/>
        <v>144065583740</v>
      </c>
      <c r="AIE16" s="4">
        <f t="shared" si="66"/>
        <v>74712948430</v>
      </c>
      <c r="AIF16" s="4">
        <f t="shared" si="67"/>
        <v>118731135460</v>
      </c>
      <c r="AIG16" s="4">
        <f t="shared" si="68"/>
        <v>104946874160</v>
      </c>
      <c r="AIH16" s="4">
        <f t="shared" si="69"/>
        <v>14668934530</v>
      </c>
      <c r="AII16" s="14">
        <f t="shared" si="70"/>
        <v>26466960870</v>
      </c>
      <c r="AIJ16" s="4">
        <f t="shared" si="71"/>
        <v>68688243000</v>
      </c>
      <c r="AIK16" s="6" t="s">
        <v>613</v>
      </c>
      <c r="AIL16" s="15">
        <f t="shared" si="72"/>
        <v>15.958001491730879</v>
      </c>
      <c r="AIM16" s="15">
        <f t="shared" si="73"/>
        <v>29.347696697103832</v>
      </c>
      <c r="AIN16" s="15">
        <f t="shared" si="74"/>
        <v>17.647831330021376</v>
      </c>
      <c r="AIO16" s="15">
        <f t="shared" si="75"/>
        <v>15.4620687541019</v>
      </c>
      <c r="AIP16" s="15">
        <f t="shared" si="76"/>
        <v>87.160720467132663</v>
      </c>
      <c r="AIQ16" s="16">
        <f t="shared" si="77"/>
        <v>45.86237955019125</v>
      </c>
      <c r="AIR16" s="15">
        <f t="shared" si="78"/>
        <v>0.28543855751267361</v>
      </c>
      <c r="AIS16" s="6" t="s">
        <v>613</v>
      </c>
      <c r="AIT16" s="15">
        <f t="shared" si="79"/>
        <v>1.4950218962368227</v>
      </c>
      <c r="AIU16" s="15">
        <f t="shared" si="80"/>
        <v>1.2016222040807019</v>
      </c>
      <c r="AIV16" s="15">
        <f t="shared" si="81"/>
        <v>1.4195991783843767</v>
      </c>
      <c r="AIW16" s="15">
        <f t="shared" si="82"/>
        <v>1.3623649034615417</v>
      </c>
      <c r="AIX16" s="15">
        <f t="shared" si="83"/>
        <v>1.0430744783529942</v>
      </c>
      <c r="AIY16" s="16">
        <f t="shared" si="84"/>
        <v>1.0932206508415248</v>
      </c>
      <c r="AIZ16" s="15">
        <f t="shared" si="85"/>
        <v>4.1416325719844007</v>
      </c>
      <c r="AJA16" s="6" t="s">
        <v>613</v>
      </c>
      <c r="AJB16" s="15">
        <f t="shared" si="86"/>
        <v>1.103199182375951</v>
      </c>
      <c r="AJC16" s="15">
        <f t="shared" si="87"/>
        <v>0.80672418680233116</v>
      </c>
      <c r="AJD16" s="15">
        <f t="shared" si="88"/>
        <v>1.0518908475692961</v>
      </c>
      <c r="AJE16" s="15">
        <f t="shared" si="89"/>
        <v>1.194835631368248</v>
      </c>
      <c r="AJF16" s="15">
        <f t="shared" si="90"/>
        <v>0.73512797273960773</v>
      </c>
      <c r="AJG16" s="16">
        <f t="shared" si="91"/>
        <v>0.74466272690308288</v>
      </c>
      <c r="AJH16" s="15">
        <f t="shared" si="92"/>
        <v>4.0104905952372842</v>
      </c>
      <c r="AJI16" s="6" t="s">
        <v>613</v>
      </c>
      <c r="AJJ16" s="15" t="e">
        <f t="shared" si="154"/>
        <v>#DIV/0!</v>
      </c>
      <c r="AJK16" s="15" t="e">
        <f t="shared" si="93"/>
        <v>#DIV/0!</v>
      </c>
      <c r="AJL16" s="15" t="e">
        <f t="shared" si="93"/>
        <v>#DIV/0!</v>
      </c>
      <c r="AJM16" s="15" t="e">
        <f t="shared" si="93"/>
        <v>#DIV/0!</v>
      </c>
      <c r="AJN16" s="15" t="e">
        <f t="shared" si="93"/>
        <v>#DIV/0!</v>
      </c>
      <c r="AJO16" s="16" t="e">
        <f t="shared" si="93"/>
        <v>#DIV/0!</v>
      </c>
      <c r="AJP16" s="15" t="e">
        <f t="shared" si="93"/>
        <v>#DIV/0!</v>
      </c>
      <c r="AJQ16" s="6" t="s">
        <v>613</v>
      </c>
      <c r="AJW16" s="1">
        <v>1.1848000000000001</v>
      </c>
      <c r="AJX16" s="1">
        <v>0.92232999999999998</v>
      </c>
      <c r="AJY16" s="1">
        <v>1.0337700000000001</v>
      </c>
      <c r="AJZ16" s="1">
        <v>0.82054000000000005</v>
      </c>
      <c r="AKA16" s="1">
        <v>0.50114999999999998</v>
      </c>
      <c r="AKB16" s="1">
        <v>0.55693000000000004</v>
      </c>
      <c r="AKC16" s="1">
        <v>0.61758999999999997</v>
      </c>
      <c r="AKD16" s="1">
        <v>3.1690000000000003E-2</v>
      </c>
      <c r="AKE16" s="1">
        <v>0.58601999999999999</v>
      </c>
      <c r="AKF16" s="1">
        <v>6.2314299999999996</v>
      </c>
      <c r="AKG16" s="1">
        <v>1.4358200000000001</v>
      </c>
      <c r="AKH16" s="2">
        <v>0.73265999999999998</v>
      </c>
      <c r="AKI16" s="1">
        <v>1</v>
      </c>
      <c r="AKJ16" s="6" t="s">
        <v>613</v>
      </c>
      <c r="AKK16" s="15">
        <f t="shared" si="94"/>
        <v>2.6150579815578467</v>
      </c>
      <c r="AKL16" s="15">
        <f t="shared" si="95"/>
        <v>2.1599545762348695</v>
      </c>
      <c r="AKM16" s="15">
        <f t="shared" si="96"/>
        <v>1.8514110434765987</v>
      </c>
      <c r="AKN16" s="15">
        <f t="shared" si="97"/>
        <v>1.7950144433000417</v>
      </c>
      <c r="AKO16" s="15">
        <f t="shared" si="98"/>
        <v>1.8889613571776647</v>
      </c>
      <c r="AKP16" s="16">
        <f t="shared" si="99"/>
        <v>1.5987378895255837</v>
      </c>
      <c r="AKQ16" s="15">
        <f t="shared" si="100"/>
        <v>1.0432514245641122</v>
      </c>
      <c r="AKR16" s="6" t="s">
        <v>613</v>
      </c>
      <c r="AKS16" s="15">
        <f t="shared" si="101"/>
        <v>0.48103058589346348</v>
      </c>
      <c r="AKT16" s="15">
        <f t="shared" si="102"/>
        <v>0.65697517130227845</v>
      </c>
      <c r="AKU16" s="15">
        <f t="shared" si="103"/>
        <v>0.32126887395560533</v>
      </c>
      <c r="AKV16" s="15">
        <f t="shared" si="104"/>
        <v>0.16999345879658523</v>
      </c>
      <c r="AKW16" s="15">
        <f t="shared" si="105"/>
        <v>0.19086502377792403</v>
      </c>
      <c r="AKX16" s="16">
        <f t="shared" si="106"/>
        <v>0.1564415100747947</v>
      </c>
      <c r="AKY16" s="15">
        <f t="shared" si="107"/>
        <v>0.14293248423267157</v>
      </c>
      <c r="AKZ16" s="6" t="s">
        <v>613</v>
      </c>
      <c r="ALA16" s="7">
        <f t="shared" si="108"/>
        <v>0.32479449815229267</v>
      </c>
      <c r="ALB16" s="7">
        <f t="shared" si="109"/>
        <v>0.3964906551894421</v>
      </c>
      <c r="ALC16" s="7">
        <f t="shared" si="110"/>
        <v>0.2431517765144901</v>
      </c>
      <c r="ALD16" s="7">
        <f t="shared" si="111"/>
        <v>0.14529436683469549</v>
      </c>
      <c r="ALE16" s="7">
        <f t="shared" si="112"/>
        <v>0.1602742711952527</v>
      </c>
      <c r="ALF16" s="8">
        <f t="shared" si="113"/>
        <v>0.13527835927013429</v>
      </c>
      <c r="ALG16" s="7">
        <f t="shared" si="114"/>
        <v>0.12505767943819698</v>
      </c>
      <c r="ALH16" s="6" t="s">
        <v>613</v>
      </c>
      <c r="ALI16" s="7">
        <f t="shared" si="155"/>
        <v>-6.2283786272820142E-2</v>
      </c>
      <c r="ALJ16" s="7">
        <f t="shared" si="115"/>
        <v>-3.8445778829731152</v>
      </c>
      <c r="ALK16" s="7">
        <f t="shared" si="115"/>
        <v>-0.32907563452986227</v>
      </c>
      <c r="ALL16" s="7">
        <f t="shared" si="115"/>
        <v>6.6026995044626183E-2</v>
      </c>
      <c r="ALM16" s="7">
        <f t="shared" si="115"/>
        <v>-0.12253104692001138</v>
      </c>
      <c r="ALN16" s="20">
        <f t="shared" si="115"/>
        <v>-0.14801837032667689</v>
      </c>
      <c r="ALO16" s="7">
        <f t="shared" si="115"/>
        <v>-1.285077879086137E-2</v>
      </c>
      <c r="ALP16" s="6" t="s">
        <v>613</v>
      </c>
      <c r="ALQ16" s="17">
        <f t="shared" si="116"/>
        <v>0.32479449815229267</v>
      </c>
      <c r="ALR16" s="17">
        <f t="shared" si="117"/>
        <v>0.3964906551894421</v>
      </c>
      <c r="ALS16" s="17">
        <f t="shared" si="118"/>
        <v>0.2431517765144901</v>
      </c>
      <c r="ALT16" s="17">
        <f t="shared" si="119"/>
        <v>0.14529436683469549</v>
      </c>
      <c r="ALU16" s="17">
        <f t="shared" si="120"/>
        <v>0.1602742711952527</v>
      </c>
      <c r="ALV16" s="21">
        <f t="shared" si="121"/>
        <v>0.13527835927013429</v>
      </c>
      <c r="ALW16" s="17">
        <f t="shared" si="122"/>
        <v>0.12505767943819698</v>
      </c>
      <c r="ALX16" s="6" t="s">
        <v>613</v>
      </c>
      <c r="ALY16" s="17">
        <f t="shared" si="123"/>
        <v>0.67520550184770733</v>
      </c>
      <c r="ALZ16" s="17">
        <f t="shared" si="124"/>
        <v>0.60350934481055785</v>
      </c>
      <c r="AMA16" s="17">
        <f t="shared" si="125"/>
        <v>0.75684822348550995</v>
      </c>
      <c r="AMB16" s="17">
        <f t="shared" si="126"/>
        <v>0.85470563316530457</v>
      </c>
      <c r="AMC16" s="17">
        <f t="shared" si="127"/>
        <v>0.83972572880474727</v>
      </c>
      <c r="AMD16" s="21">
        <f t="shared" si="128"/>
        <v>0.86472164072986568</v>
      </c>
      <c r="AME16" s="17">
        <f t="shared" si="129"/>
        <v>0.87494232056180299</v>
      </c>
      <c r="AMF16" s="6" t="s">
        <v>613</v>
      </c>
      <c r="AML16" s="18">
        <v>4.5713591950970072</v>
      </c>
      <c r="AMM16" s="18">
        <v>6.1982279139587186</v>
      </c>
      <c r="AMN16" s="18">
        <v>6.218300505319057</v>
      </c>
      <c r="AMO16" s="18">
        <v>6.0281565269948612</v>
      </c>
      <c r="AMP16" s="18">
        <v>6.8453170762465918</v>
      </c>
      <c r="AMQ16" s="18">
        <v>7.4264531209904705</v>
      </c>
      <c r="AMR16" s="18">
        <v>7.1765482946952046</v>
      </c>
      <c r="AMS16" s="18">
        <v>5.8431999502304244</v>
      </c>
      <c r="AMT16" s="18">
        <v>4.5730186003318511</v>
      </c>
      <c r="AMU16" s="18">
        <v>5.7790687746391765</v>
      </c>
      <c r="AMV16" s="19">
        <v>6.1667526536031421</v>
      </c>
      <c r="AMW16" s="18">
        <v>8.2581800191838628</v>
      </c>
      <c r="AMX16" s="18">
        <v>5.7790687746391765</v>
      </c>
      <c r="AMY16" s="18">
        <v>6.1667526536031421</v>
      </c>
      <c r="AMZ16" s="18">
        <v>8.2581800191838628</v>
      </c>
      <c r="ANA16" s="18">
        <v>10.561990087171512</v>
      </c>
      <c r="ANB16" s="18">
        <v>8.0313813664126421</v>
      </c>
      <c r="ANC16" s="18">
        <v>11.291457076820459</v>
      </c>
      <c r="AND16" s="18">
        <v>10.072101709964384</v>
      </c>
      <c r="ANE16" s="18">
        <v>8.1036149396627639</v>
      </c>
      <c r="ANH16" s="6" t="s">
        <v>613</v>
      </c>
      <c r="ANI16" s="7">
        <f t="shared" si="130"/>
        <v>7.4264531209904699E-2</v>
      </c>
      <c r="ANJ16" s="7">
        <f t="shared" si="131"/>
        <v>7.176548294695205E-2</v>
      </c>
      <c r="ANK16" s="7">
        <f t="shared" si="132"/>
        <v>5.8431999502304245E-2</v>
      </c>
      <c r="ANL16" s="7">
        <f t="shared" si="133"/>
        <v>4.5730186003318511E-2</v>
      </c>
      <c r="ANM16" s="7">
        <f t="shared" si="134"/>
        <v>5.7790687746391761E-2</v>
      </c>
      <c r="ANN16" s="20">
        <f t="shared" si="135"/>
        <v>6.1667526536031421E-2</v>
      </c>
      <c r="ANO16" s="7">
        <f t="shared" si="136"/>
        <v>8.2581800191838625E-2</v>
      </c>
      <c r="ANP16" s="6" t="s">
        <v>613</v>
      </c>
      <c r="ANV16" s="7">
        <v>-1.5137246404285265E-2</v>
      </c>
      <c r="ANW16" s="7">
        <v>2.5564672332883953E-2</v>
      </c>
      <c r="ANX16" s="7">
        <v>-1.0702546631930043E-2</v>
      </c>
      <c r="ANY16" s="7">
        <v>0.20954451611318192</v>
      </c>
      <c r="ANZ16" s="7">
        <v>0.18215498634196114</v>
      </c>
      <c r="AOA16" s="7">
        <v>-0.11152965043334617</v>
      </c>
      <c r="AOB16" s="7">
        <v>0.2194132077705182</v>
      </c>
      <c r="AOC16" s="7">
        <v>5.1688907023796915E-3</v>
      </c>
      <c r="AOD16" s="7">
        <v>0.14404568362117454</v>
      </c>
      <c r="AOE16" s="7">
        <v>5.3476746432414846E-2</v>
      </c>
      <c r="AOF16" s="20">
        <v>0.46856062067014981</v>
      </c>
      <c r="AOG16" s="7">
        <v>0.81701072071858527</v>
      </c>
      <c r="AOH16" s="7">
        <v>5.3476746432414846E-2</v>
      </c>
      <c r="AOI16" s="7">
        <v>0.46856062067014981</v>
      </c>
      <c r="AOJ16" s="7">
        <v>0.81701072071858527</v>
      </c>
      <c r="AOK16" s="7">
        <v>-0.46667980509208173</v>
      </c>
      <c r="AOL16" s="7">
        <v>0.53919448848064833</v>
      </c>
      <c r="AOM16" s="7">
        <v>0.57657229599624027</v>
      </c>
      <c r="AON16" s="7">
        <v>0.18054832872882143</v>
      </c>
      <c r="AOO16" s="7">
        <v>0.45513802777357104</v>
      </c>
      <c r="AOR16" s="6" t="s">
        <v>613</v>
      </c>
      <c r="AOX16" s="1">
        <v>1.1848000000000001</v>
      </c>
      <c r="AOY16" s="1">
        <v>0.92232999999999998</v>
      </c>
      <c r="AOZ16" s="1">
        <v>1.0337700000000001</v>
      </c>
      <c r="APA16" s="1">
        <v>0.82054000000000005</v>
      </c>
      <c r="APB16" s="1">
        <v>0.50114999999999998</v>
      </c>
      <c r="APC16" s="1">
        <v>0.55693000000000004</v>
      </c>
      <c r="APD16" s="1">
        <v>0.61758999999999997</v>
      </c>
      <c r="APE16" s="1">
        <v>3.1690000000000003E-2</v>
      </c>
      <c r="APF16" s="1">
        <v>0.58601999999999999</v>
      </c>
      <c r="APG16" s="1">
        <v>6.2314299999999996</v>
      </c>
      <c r="APH16" s="1">
        <v>1.4358200000000001</v>
      </c>
      <c r="API16" s="2">
        <v>0.73265999999999998</v>
      </c>
      <c r="APJ16" s="1"/>
      <c r="APK16" s="1"/>
      <c r="APL16" s="1"/>
      <c r="APM16" s="1"/>
      <c r="APN16" s="1"/>
      <c r="APO16" s="1"/>
      <c r="APP16" s="1"/>
      <c r="APQ16" s="1"/>
      <c r="APW16" s="22">
        <v>0.18069942867507702</v>
      </c>
      <c r="APX16" s="22">
        <v>0.24871274110314429</v>
      </c>
      <c r="APY16" s="22">
        <v>0.36671167422788131</v>
      </c>
      <c r="APZ16" s="22">
        <v>0.53871664791079388</v>
      </c>
      <c r="AQA16" s="22">
        <v>-0.24151122230399633</v>
      </c>
      <c r="AQB16" s="39" t="s">
        <v>613</v>
      </c>
      <c r="AQC16" s="22">
        <v>0.82163020277883037</v>
      </c>
      <c r="AQD16" s="6" t="s">
        <v>613</v>
      </c>
      <c r="AQE16" s="4">
        <f t="shared" si="137"/>
        <v>159307276802</v>
      </c>
      <c r="AQF16" s="4">
        <f t="shared" si="138"/>
        <v>1580113607</v>
      </c>
      <c r="AQG16" s="4">
        <f t="shared" si="139"/>
        <v>6741271425</v>
      </c>
      <c r="AQH16" s="4">
        <f t="shared" si="140"/>
        <v>33090845946</v>
      </c>
      <c r="AQI16" s="4">
        <f t="shared" si="141"/>
        <v>43811228006</v>
      </c>
      <c r="AQJ16" s="5">
        <f t="shared" si="142"/>
        <v>11445503220</v>
      </c>
      <c r="AQK16" s="4">
        <f t="shared" si="143"/>
        <v>27308862000</v>
      </c>
      <c r="AQL16" s="6" t="s">
        <v>613</v>
      </c>
      <c r="AQM16" s="7">
        <f t="shared" si="144"/>
        <v>-47.098102356607477</v>
      </c>
      <c r="AQN16" s="7">
        <f t="shared" si="145"/>
        <v>-5.998706942607341E-2</v>
      </c>
      <c r="AQO16" s="7">
        <f t="shared" si="146"/>
        <v>-0.30059641224307476</v>
      </c>
      <c r="AQP16" s="7">
        <f t="shared" si="147"/>
        <v>1.2762660188966219</v>
      </c>
      <c r="AQQ16" s="7">
        <f t="shared" si="148"/>
        <v>-3.3444093110221829</v>
      </c>
      <c r="AQR16" s="20">
        <f t="shared" si="149"/>
        <v>-1.3815720757384853</v>
      </c>
      <c r="AQS16" s="7">
        <f t="shared" si="150"/>
        <v>-28.540021445098667</v>
      </c>
      <c r="AQT16" s="6" t="s">
        <v>613</v>
      </c>
      <c r="AQU16" s="9">
        <f t="shared" si="156"/>
        <v>4.0691628735815784E-2</v>
      </c>
      <c r="AQV16" s="9">
        <f t="shared" si="151"/>
        <v>0.10848735330546394</v>
      </c>
      <c r="AQW16" s="9">
        <f t="shared" si="151"/>
        <v>3.8899795699702117E-2</v>
      </c>
      <c r="AQX16" s="9">
        <f t="shared" si="151"/>
        <v>9.8694381317691537E-2</v>
      </c>
      <c r="AQY16" s="9">
        <f t="shared" si="151"/>
        <v>5.8832552986078035E-2</v>
      </c>
      <c r="AQZ16" s="10" t="e">
        <f t="shared" si="151"/>
        <v>#VALUE!</v>
      </c>
      <c r="ARA16" s="9">
        <f t="shared" si="151"/>
        <v>0.68601078309086694</v>
      </c>
      <c r="ARB16" s="6" t="s">
        <v>613</v>
      </c>
      <c r="ARC16" s="17">
        <f t="shared" si="157"/>
        <v>-0.94552203632696474</v>
      </c>
      <c r="ARD16" s="17">
        <f t="shared" si="152"/>
        <v>-1.5503067138772841</v>
      </c>
      <c r="ARE16" s="17">
        <f t="shared" si="152"/>
        <v>-7.4626403536920252E-2</v>
      </c>
      <c r="ARF16" s="17">
        <f t="shared" si="152"/>
        <v>8.1704326940331057E-2</v>
      </c>
      <c r="ARG16" s="17">
        <f t="shared" si="152"/>
        <v>-3.5914796366704499E-2</v>
      </c>
      <c r="ARH16" s="21" t="e">
        <f t="shared" si="152"/>
        <v>#VALUE!</v>
      </c>
      <c r="ARI16" s="17">
        <f t="shared" si="152"/>
        <v>0.55274643553130509</v>
      </c>
      <c r="ARJ16" s="6" t="s">
        <v>613</v>
      </c>
    </row>
    <row r="17" spans="1:1154" collapsed="1" x14ac:dyDescent="0.15">
      <c r="A17" s="26" t="s">
        <v>166</v>
      </c>
      <c r="B17" s="34">
        <v>41465</v>
      </c>
      <c r="C17" s="34">
        <v>41465</v>
      </c>
      <c r="D17" s="35">
        <v>508.09297801204798</v>
      </c>
      <c r="E17" s="26" t="s">
        <v>146</v>
      </c>
      <c r="F17" s="26" t="s">
        <v>28</v>
      </c>
      <c r="G17" s="26" t="s">
        <v>46</v>
      </c>
      <c r="H17" s="26" t="s">
        <v>23</v>
      </c>
      <c r="I17" s="56" t="s">
        <v>167</v>
      </c>
      <c r="J17" s="26" t="s">
        <v>486</v>
      </c>
      <c r="K17" s="26" t="s">
        <v>427</v>
      </c>
      <c r="L17" s="26" t="s">
        <v>48</v>
      </c>
      <c r="M17" s="26" t="s">
        <v>55</v>
      </c>
      <c r="N17" s="26" t="s">
        <v>23</v>
      </c>
      <c r="O17" s="26" t="s">
        <v>168</v>
      </c>
      <c r="P17" s="26"/>
      <c r="Q17" s="26" t="s">
        <v>25</v>
      </c>
      <c r="R17" s="26" t="s">
        <v>169</v>
      </c>
      <c r="S17" s="35" t="s">
        <v>170</v>
      </c>
      <c r="T17" s="26" t="s">
        <v>27</v>
      </c>
      <c r="U17" s="26" t="s">
        <v>63</v>
      </c>
      <c r="V17" s="36">
        <v>2013</v>
      </c>
      <c r="W17" s="3">
        <f t="shared" si="0"/>
        <v>0</v>
      </c>
      <c r="AF17" s="35">
        <v>9599065000000</v>
      </c>
      <c r="AG17" s="35">
        <v>8444955000000</v>
      </c>
      <c r="AH17" s="35">
        <v>7826706000000</v>
      </c>
      <c r="AI17" s="4">
        <v>7072204000000</v>
      </c>
      <c r="AJ17" s="4">
        <v>634093000000</v>
      </c>
      <c r="AK17" s="4">
        <v>702408000000</v>
      </c>
      <c r="AL17" s="4">
        <v>856780000000</v>
      </c>
      <c r="AM17" s="4">
        <v>2868103351000</v>
      </c>
      <c r="AN17" s="5">
        <v>3139465611000</v>
      </c>
      <c r="AO17" s="4">
        <v>3093672961000</v>
      </c>
      <c r="AP17" s="4">
        <v>5447010269000</v>
      </c>
      <c r="AQ17" s="4">
        <v>8801379825000</v>
      </c>
      <c r="AR17" s="4">
        <v>2888165479000</v>
      </c>
      <c r="AS17" s="4">
        <v>2190062268000</v>
      </c>
      <c r="AT17" s="4">
        <v>1511186771000</v>
      </c>
      <c r="AU17" s="4">
        <v>796240382000</v>
      </c>
      <c r="AV17" s="4">
        <v>469032741000</v>
      </c>
      <c r="AW17" s="4">
        <v>122892727000</v>
      </c>
      <c r="AX17" s="4">
        <v>77626934000</v>
      </c>
      <c r="AY17" s="4">
        <v>141304785000</v>
      </c>
      <c r="AZ17" s="4"/>
      <c r="BA17" s="4"/>
      <c r="BB17" s="6" t="s">
        <v>613</v>
      </c>
      <c r="BC17" s="4"/>
      <c r="BD17" s="4"/>
      <c r="BE17" s="4"/>
      <c r="BF17" s="4"/>
      <c r="BG17" s="4"/>
      <c r="BH17" s="4"/>
      <c r="BI17" s="4"/>
      <c r="BJ17" s="4"/>
      <c r="BK17" s="4">
        <v>1004658000000</v>
      </c>
      <c r="BL17" s="4">
        <v>881225000000</v>
      </c>
      <c r="BM17" s="4">
        <v>1062145000000</v>
      </c>
      <c r="BN17" s="4">
        <v>808261000000</v>
      </c>
      <c r="BO17" s="4">
        <v>392299000000</v>
      </c>
      <c r="BP17" s="4">
        <v>1046516000000</v>
      </c>
      <c r="BQ17" s="4">
        <v>1161637000000</v>
      </c>
      <c r="BR17" s="4">
        <v>1579936354000</v>
      </c>
      <c r="BS17" s="5">
        <v>2755011104000</v>
      </c>
      <c r="BT17" s="4">
        <v>3341431490000</v>
      </c>
      <c r="BU17" s="4">
        <v>5249998829000</v>
      </c>
      <c r="BV17" s="4">
        <v>4486835183000</v>
      </c>
      <c r="BW17" s="4">
        <v>925489571000</v>
      </c>
      <c r="BX17" s="4">
        <v>1110724650000</v>
      </c>
      <c r="BY17" s="4">
        <v>810549336000</v>
      </c>
      <c r="BZ17" s="4">
        <v>546441352000</v>
      </c>
      <c r="CA17" s="4">
        <v>490917195000</v>
      </c>
      <c r="CB17" s="4">
        <v>210588891000</v>
      </c>
      <c r="CC17" s="4">
        <v>245585795000</v>
      </c>
      <c r="CD17" s="4">
        <v>262009517000</v>
      </c>
      <c r="CE17" s="4"/>
      <c r="CF17" s="4"/>
      <c r="CG17" s="6" t="s">
        <v>613</v>
      </c>
      <c r="CH17" s="4"/>
      <c r="CI17" s="4"/>
      <c r="CJ17" s="4"/>
      <c r="CK17" s="4"/>
      <c r="CL17" s="4"/>
      <c r="CM17" s="4"/>
      <c r="CN17" s="4"/>
      <c r="CO17" s="4"/>
      <c r="CP17" s="4">
        <v>11965712000000</v>
      </c>
      <c r="CQ17" s="4">
        <v>10599635000000</v>
      </c>
      <c r="CR17" s="4">
        <v>11259202000000</v>
      </c>
      <c r="CS17" s="4">
        <v>10385139000000</v>
      </c>
      <c r="CT17" s="4">
        <v>2641146000000</v>
      </c>
      <c r="CU17" s="4">
        <v>3140063000000</v>
      </c>
      <c r="CV17" s="4">
        <v>3217077000000</v>
      </c>
      <c r="CW17" s="4">
        <v>5587264118000</v>
      </c>
      <c r="CX17" s="5">
        <v>7303657919000</v>
      </c>
      <c r="CY17" s="4">
        <v>7389751510000</v>
      </c>
      <c r="CZ17" s="4">
        <v>11676676790000</v>
      </c>
      <c r="DA17" s="4">
        <v>14904044597000</v>
      </c>
      <c r="DB17" s="4">
        <v>5304901082000</v>
      </c>
      <c r="DC17" s="4">
        <v>4893185125000</v>
      </c>
      <c r="DD17" s="4">
        <v>4195126042000</v>
      </c>
      <c r="DE17" s="4">
        <v>2364934517000</v>
      </c>
      <c r="DF17" s="4">
        <v>1655563434000</v>
      </c>
      <c r="DG17" s="4">
        <v>576830913000</v>
      </c>
      <c r="DH17" s="4">
        <v>719864058000</v>
      </c>
      <c r="DI17" s="4">
        <v>737905801000</v>
      </c>
      <c r="DJ17" s="4"/>
      <c r="DK17" s="4"/>
      <c r="DL17" s="6" t="s">
        <v>613</v>
      </c>
      <c r="DM17" s="4"/>
      <c r="DN17" s="4"/>
      <c r="DO17" s="4"/>
      <c r="DP17" s="4"/>
      <c r="DQ17" s="4"/>
      <c r="DR17" s="4"/>
      <c r="DS17" s="4"/>
      <c r="DT17" s="4"/>
      <c r="DU17" s="4">
        <v>15242769000000</v>
      </c>
      <c r="DV17" s="4">
        <v>13991786000000</v>
      </c>
      <c r="DW17" s="4">
        <v>14364538000000</v>
      </c>
      <c r="DX17" s="4">
        <v>14335108000000</v>
      </c>
      <c r="DY17" s="4">
        <v>7273164000000</v>
      </c>
      <c r="DZ17" s="4">
        <v>6558438000000</v>
      </c>
      <c r="EA17" s="4">
        <v>9223456000000</v>
      </c>
      <c r="EB17" s="4">
        <v>11314494553000</v>
      </c>
      <c r="EC17" s="5">
        <v>11866660413000</v>
      </c>
      <c r="ED17" s="4">
        <v>15657586660000</v>
      </c>
      <c r="EE17" s="4">
        <v>25212650666000</v>
      </c>
      <c r="EF17" s="4">
        <v>31768029375000</v>
      </c>
      <c r="EG17" s="4">
        <v>26388029532000</v>
      </c>
      <c r="EH17" s="4">
        <v>24673841677000</v>
      </c>
      <c r="EI17" s="4">
        <v>14137255943000</v>
      </c>
      <c r="EJ17" s="4">
        <v>8666760040000</v>
      </c>
      <c r="EK17" s="4">
        <v>7012881780000</v>
      </c>
      <c r="EL17" s="4">
        <v>5220119664000</v>
      </c>
      <c r="EM17" s="4">
        <v>5128137111000</v>
      </c>
      <c r="EN17" s="4">
        <v>5210377266000</v>
      </c>
      <c r="EO17" s="4"/>
      <c r="EP17" s="4"/>
      <c r="EQ17" s="6" t="s">
        <v>613</v>
      </c>
      <c r="ER17" s="4"/>
      <c r="ES17" s="4"/>
      <c r="ET17" s="4"/>
      <c r="EU17" s="4"/>
      <c r="EV17" s="4"/>
      <c r="EW17" s="4"/>
      <c r="EX17" s="4"/>
      <c r="EY17" s="4"/>
      <c r="EZ17" s="4">
        <v>13330053000000</v>
      </c>
      <c r="FA17" s="4">
        <v>11853421000000</v>
      </c>
      <c r="FB17" s="4">
        <v>11115243000000</v>
      </c>
      <c r="FC17" s="4">
        <v>10667572000000</v>
      </c>
      <c r="FD17" s="4">
        <v>11729315000000</v>
      </c>
      <c r="FE17" s="4">
        <v>11715598000000</v>
      </c>
      <c r="FF17" s="4">
        <v>11636639000000</v>
      </c>
      <c r="FG17" s="4">
        <v>11813217334000</v>
      </c>
      <c r="FH17" s="5">
        <v>10046164302000</v>
      </c>
      <c r="FI17" s="4">
        <v>4934418793000</v>
      </c>
      <c r="FJ17" s="4">
        <v>11592898680000</v>
      </c>
      <c r="FK17" s="4">
        <v>7330603416000</v>
      </c>
      <c r="FL17" s="4">
        <v>6708332668000</v>
      </c>
      <c r="FM17" s="4">
        <v>9496394670000</v>
      </c>
      <c r="FN17" s="4">
        <v>3353229032000</v>
      </c>
      <c r="FO17" s="4">
        <v>1219305828000</v>
      </c>
      <c r="FP17" s="4">
        <v>1127482485000</v>
      </c>
      <c r="FQ17" s="4">
        <v>1248527953000</v>
      </c>
      <c r="FR17" s="4">
        <v>833298035000</v>
      </c>
      <c r="FS17" s="4">
        <v>1060551979000</v>
      </c>
      <c r="FT17" s="4"/>
      <c r="FU17" s="4"/>
      <c r="FV17" s="6" t="s">
        <v>613</v>
      </c>
      <c r="FW17" s="4"/>
      <c r="FX17" s="4"/>
      <c r="FY17" s="4"/>
      <c r="FZ17" s="4"/>
      <c r="GA17" s="4"/>
      <c r="GB17" s="4"/>
      <c r="GC17" s="4"/>
      <c r="GD17" s="4"/>
      <c r="GE17" s="4">
        <v>2229966000000</v>
      </c>
      <c r="GF17" s="4">
        <v>2143134000000</v>
      </c>
      <c r="GG17" s="4">
        <v>2164647000000</v>
      </c>
      <c r="GH17" s="4">
        <v>2377472000000</v>
      </c>
      <c r="GI17" s="4">
        <v>4250800000000</v>
      </c>
      <c r="GJ17" s="4">
        <v>5304967000000</v>
      </c>
      <c r="GK17" s="4">
        <v>6043897000000</v>
      </c>
      <c r="GL17" s="4">
        <v>6996511992000</v>
      </c>
      <c r="GM17" s="5">
        <v>7781800734000</v>
      </c>
      <c r="GN17" s="4">
        <v>6439339500000</v>
      </c>
      <c r="GO17" s="4">
        <v>10804373646000</v>
      </c>
      <c r="GP17" s="4">
        <v>12768689801000</v>
      </c>
      <c r="GQ17" s="4">
        <v>14226336000000</v>
      </c>
      <c r="GR17" s="4">
        <v>10081287698000</v>
      </c>
      <c r="GS17" s="4">
        <v>5693191323000</v>
      </c>
      <c r="GT17" s="4">
        <v>2049415365000</v>
      </c>
      <c r="GU17" s="4">
        <v>1246020450000</v>
      </c>
      <c r="GV17" s="4">
        <v>2596332147000</v>
      </c>
      <c r="GW17" s="4">
        <v>2135124246000</v>
      </c>
      <c r="GX17" s="4">
        <v>2024256608000</v>
      </c>
      <c r="GY17" s="4"/>
      <c r="GZ17" s="4"/>
      <c r="HA17" s="6" t="s">
        <v>613</v>
      </c>
      <c r="HB17" s="4"/>
      <c r="HC17" s="4"/>
      <c r="HD17" s="4"/>
      <c r="HE17" s="4"/>
      <c r="HF17" s="4"/>
      <c r="HG17" s="4"/>
      <c r="HH17" s="4"/>
      <c r="HI17" s="4"/>
      <c r="HJ17" s="4">
        <v>1292417000000</v>
      </c>
      <c r="HK17" s="4">
        <v>1440380000000</v>
      </c>
      <c r="HL17" s="4">
        <v>2345289000000</v>
      </c>
      <c r="HM17" s="4">
        <v>2685925000000</v>
      </c>
      <c r="HN17" s="4">
        <v>-5365886000000</v>
      </c>
      <c r="HO17" s="4">
        <v>-6026815000000</v>
      </c>
      <c r="HP17" s="4">
        <v>-3890759000000</v>
      </c>
      <c r="HQ17" s="4">
        <v>-2204813294000</v>
      </c>
      <c r="HR17" s="5">
        <v>-2229561423000</v>
      </c>
      <c r="HS17" s="4">
        <v>5382623388000</v>
      </c>
      <c r="HT17" s="4">
        <v>11950509122000</v>
      </c>
      <c r="HU17" s="4">
        <v>10692071576000</v>
      </c>
      <c r="HV17" s="4">
        <v>4014253107000</v>
      </c>
      <c r="HW17" s="4">
        <v>6739120138000</v>
      </c>
      <c r="HX17" s="4">
        <v>4907458376000</v>
      </c>
      <c r="HY17" s="4">
        <v>4477930407000</v>
      </c>
      <c r="HZ17" s="4">
        <v>4159112691000</v>
      </c>
      <c r="IA17" s="4">
        <v>1916656577000</v>
      </c>
      <c r="IB17" s="4">
        <v>2209120853000</v>
      </c>
      <c r="IC17" s="4">
        <v>2313451331000</v>
      </c>
      <c r="ID17" s="4"/>
      <c r="IE17" s="4"/>
      <c r="IF17" s="6" t="s">
        <v>613</v>
      </c>
      <c r="IG17" s="4"/>
      <c r="IH17" s="4"/>
      <c r="II17" s="4"/>
      <c r="IJ17" s="4"/>
      <c r="IK17" s="4"/>
      <c r="IL17" s="4"/>
      <c r="IM17" s="4"/>
      <c r="IN17" s="4"/>
      <c r="IO17" s="4">
        <v>2383414000000</v>
      </c>
      <c r="IP17" s="4">
        <v>2454947000000</v>
      </c>
      <c r="IQ17" s="4">
        <v>3235677000000</v>
      </c>
      <c r="IR17" s="4">
        <v>3340451000000</v>
      </c>
      <c r="IS17" s="4">
        <v>2459736000000</v>
      </c>
      <c r="IT17" s="4">
        <v>2075909000000</v>
      </c>
      <c r="IU17" s="4">
        <v>3337258000000</v>
      </c>
      <c r="IV17" s="4">
        <v>5260174834000</v>
      </c>
      <c r="IW17" s="5">
        <v>4664527028000</v>
      </c>
      <c r="IX17" s="4">
        <v>15308212565000</v>
      </c>
      <c r="IY17" s="4">
        <v>16194022641000</v>
      </c>
      <c r="IZ17" s="4">
        <v>16542721652000</v>
      </c>
      <c r="JA17" s="4">
        <v>7631762309000</v>
      </c>
      <c r="JB17" s="4">
        <v>8404679927000</v>
      </c>
      <c r="JC17" s="4">
        <v>5288769647000</v>
      </c>
      <c r="JD17" s="4">
        <v>4332279836000</v>
      </c>
      <c r="JE17" s="4">
        <v>2738471084000</v>
      </c>
      <c r="JF17" s="4">
        <v>1229276439000</v>
      </c>
      <c r="JG17" s="4">
        <v>1041931558000</v>
      </c>
      <c r="JH17" s="4">
        <v>1513316428000</v>
      </c>
      <c r="JI17" s="4"/>
      <c r="JJ17" s="4"/>
      <c r="JK17" s="6" t="s">
        <v>613</v>
      </c>
      <c r="JL17" s="4"/>
      <c r="JM17" s="4"/>
      <c r="JN17" s="4"/>
      <c r="JO17" s="4"/>
      <c r="JP17" s="4"/>
      <c r="JQ17" s="4"/>
      <c r="JR17" s="4"/>
      <c r="JS17" s="4"/>
      <c r="JT17" s="4"/>
      <c r="JU17" s="4">
        <v>-335197000000</v>
      </c>
      <c r="JV17" s="4">
        <v>136584000000</v>
      </c>
      <c r="JW17" s="4">
        <v>-35912000000</v>
      </c>
      <c r="JX17" s="4">
        <v>-106577000000</v>
      </c>
      <c r="JY17" s="4">
        <v>-443944000000</v>
      </c>
      <c r="JZ17" s="4">
        <v>-56735000000</v>
      </c>
      <c r="KA17" s="4">
        <v>829674484000</v>
      </c>
      <c r="KB17" s="5">
        <v>-6078465253000</v>
      </c>
      <c r="KC17" s="4">
        <v>1920881877000</v>
      </c>
      <c r="KD17" s="4">
        <v>1719731928000</v>
      </c>
      <c r="KE17" s="4">
        <v>-4201583023000</v>
      </c>
      <c r="KF17" s="4">
        <v>408862113000</v>
      </c>
      <c r="KG17" s="4">
        <v>1128804428000</v>
      </c>
      <c r="KH17" s="4">
        <v>810322947000</v>
      </c>
      <c r="KI17" s="4">
        <v>576158474000</v>
      </c>
      <c r="KJ17" s="4">
        <v>162388546000</v>
      </c>
      <c r="KK17" s="4">
        <v>-63104024000</v>
      </c>
      <c r="KL17" s="4">
        <v>633069000</v>
      </c>
      <c r="KM17" s="4">
        <v>44971786000</v>
      </c>
      <c r="KN17" s="4"/>
      <c r="KO17" s="4"/>
      <c r="KP17" s="6" t="s">
        <v>613</v>
      </c>
      <c r="KQ17" s="4"/>
      <c r="KR17" s="4"/>
      <c r="KS17" s="4"/>
      <c r="KT17" s="4"/>
      <c r="KU17" s="4"/>
      <c r="KV17" s="4"/>
      <c r="KW17" s="4"/>
      <c r="KX17" s="4"/>
      <c r="KY17" s="4">
        <v>98323000000</v>
      </c>
      <c r="KZ17" s="4">
        <v>-930325000000</v>
      </c>
      <c r="LA17" s="4">
        <v>863270000000</v>
      </c>
      <c r="LB17" s="4">
        <v>-1250213000000</v>
      </c>
      <c r="LC17" s="4">
        <v>-1207656000000</v>
      </c>
      <c r="LD17" s="4">
        <v>-3661618000000</v>
      </c>
      <c r="LE17" s="4">
        <v>-1728883000000</v>
      </c>
      <c r="LF17" s="4">
        <v>-565680695000</v>
      </c>
      <c r="LG17" s="5">
        <v>-13227138316000</v>
      </c>
      <c r="LH17" s="4">
        <v>263210299000</v>
      </c>
      <c r="LI17" s="4">
        <v>131875515000</v>
      </c>
      <c r="LJ17" s="4">
        <v>-6998143813000</v>
      </c>
      <c r="LK17" s="4">
        <v>-1486233772000</v>
      </c>
      <c r="LL17" s="4">
        <v>-16296010088000</v>
      </c>
      <c r="LM17" s="4">
        <v>404647033000</v>
      </c>
      <c r="LN17" s="4">
        <v>332095462000</v>
      </c>
      <c r="LO17" s="4">
        <v>-617915642000</v>
      </c>
      <c r="LP17" s="4">
        <v>-379091066000</v>
      </c>
      <c r="LQ17" s="4">
        <v>14521248000</v>
      </c>
      <c r="LR17" s="4">
        <v>-10926060000</v>
      </c>
      <c r="LS17" s="4"/>
      <c r="LT17" s="4"/>
      <c r="LU17" s="6" t="s">
        <v>613</v>
      </c>
      <c r="LV17" s="4"/>
      <c r="LW17" s="4"/>
      <c r="LX17" s="4"/>
      <c r="LY17" s="4"/>
      <c r="LZ17" s="4"/>
      <c r="MA17" s="4"/>
      <c r="MB17" s="4"/>
      <c r="MC17" s="4"/>
      <c r="MD17" s="4"/>
      <c r="ME17" s="4">
        <v>-46051000000</v>
      </c>
      <c r="MF17" s="4">
        <v>335775000000</v>
      </c>
      <c r="MO17" s="1">
        <v>122091000000</v>
      </c>
      <c r="MP17" s="1">
        <v>-927306000000</v>
      </c>
      <c r="MQ17" s="1">
        <v>881524000000</v>
      </c>
      <c r="MR17" s="4">
        <v>-1210685000000</v>
      </c>
      <c r="MS17" s="4">
        <v>-1194579000000</v>
      </c>
      <c r="MT17" s="4">
        <v>-3590368000000</v>
      </c>
      <c r="MU17" s="4">
        <v>-1651909000000</v>
      </c>
      <c r="MV17" s="4">
        <v>268133176000</v>
      </c>
      <c r="MW17" s="5">
        <v>-10469932179000</v>
      </c>
      <c r="MX17" s="4">
        <v>537659276000</v>
      </c>
      <c r="MY17" s="1">
        <v>15375956000</v>
      </c>
      <c r="MZ17" s="1">
        <v>-8506659991000</v>
      </c>
      <c r="NA17" s="1">
        <v>-1444489505000</v>
      </c>
      <c r="NB17" s="1">
        <v>-16208457203000</v>
      </c>
      <c r="NC17" s="1">
        <v>604912925000</v>
      </c>
      <c r="ND17" s="1">
        <v>469030973000</v>
      </c>
      <c r="NE17" s="1">
        <v>-524758121000</v>
      </c>
      <c r="NF17" s="1">
        <v>-245653440000</v>
      </c>
      <c r="NG17" s="1">
        <v>107351101000</v>
      </c>
      <c r="NH17" s="1">
        <v>164612181000</v>
      </c>
      <c r="NK17" s="6" t="s">
        <v>613</v>
      </c>
      <c r="NT17" s="35">
        <v>98323000000</v>
      </c>
      <c r="NU17" s="35">
        <v>-930325000000</v>
      </c>
      <c r="NV17" s="35">
        <v>863270000000</v>
      </c>
      <c r="NW17" s="47">
        <v>-1250213000000</v>
      </c>
      <c r="NX17" s="47">
        <v>-1207656000000</v>
      </c>
      <c r="NY17" s="47">
        <v>-3661618000000</v>
      </c>
      <c r="NZ17" s="47">
        <v>-1728883000000</v>
      </c>
      <c r="OA17" s="47">
        <v>151756746000</v>
      </c>
      <c r="OB17" s="48">
        <v>-12723293795000</v>
      </c>
      <c r="OC17" s="47">
        <v>354875216000</v>
      </c>
      <c r="OD17" s="35">
        <v>131875515000</v>
      </c>
      <c r="OE17" s="35">
        <v>-6998143813000</v>
      </c>
      <c r="OF17" s="35">
        <v>-1486233772000</v>
      </c>
      <c r="OG17" s="35">
        <v>-16296010088000</v>
      </c>
      <c r="OH17" s="35">
        <v>404647033000</v>
      </c>
      <c r="OI17" s="35">
        <v>332095462000</v>
      </c>
      <c r="OJ17" s="35">
        <v>-617915642000</v>
      </c>
      <c r="OK17" s="35">
        <v>-379091066000</v>
      </c>
      <c r="OL17" s="35">
        <v>14521248000</v>
      </c>
      <c r="OM17" s="35">
        <v>-10926060000</v>
      </c>
      <c r="OP17" s="6" t="s">
        <v>613</v>
      </c>
      <c r="OQ17" s="4">
        <v>163563000000</v>
      </c>
      <c r="OR17" s="4">
        <v>-32501000000</v>
      </c>
      <c r="OS17" s="4">
        <v>-354483000000</v>
      </c>
      <c r="OT17" s="4">
        <v>161146000000</v>
      </c>
      <c r="OU17" s="4">
        <v>1045677758000</v>
      </c>
      <c r="OV17" s="5">
        <v>-460454063000</v>
      </c>
      <c r="OW17" s="4">
        <v>2040676732000</v>
      </c>
      <c r="OX17" s="4">
        <v>3239379575000</v>
      </c>
      <c r="OY17" s="4">
        <v>-1987249108000</v>
      </c>
      <c r="OZ17" s="4">
        <v>1826276336000</v>
      </c>
      <c r="PA17" s="4">
        <v>1756093573000</v>
      </c>
      <c r="PB17" s="4">
        <v>1258347128000</v>
      </c>
      <c r="PC17" s="4">
        <v>825505062000</v>
      </c>
      <c r="PD17" s="4">
        <v>383574597000</v>
      </c>
      <c r="PE17" s="4">
        <v>-9430629000</v>
      </c>
      <c r="PF17" s="4">
        <v>100688241000</v>
      </c>
      <c r="PG17" s="4">
        <v>155322134000</v>
      </c>
      <c r="PH17" s="4"/>
      <c r="PI17" s="4"/>
      <c r="PJ17" s="6" t="s">
        <v>613</v>
      </c>
      <c r="PK17" s="4"/>
      <c r="PL17" s="4"/>
      <c r="PM17" s="4"/>
      <c r="PN17" s="4"/>
      <c r="PO17" s="4"/>
      <c r="PP17" s="4"/>
      <c r="PQ17" s="4"/>
      <c r="PR17" s="4"/>
      <c r="PS17" s="4"/>
      <c r="PT17" s="4">
        <v>-49312000000</v>
      </c>
      <c r="PU17" s="4">
        <v>-96686000000</v>
      </c>
      <c r="PV17" s="4">
        <v>-63570000000</v>
      </c>
      <c r="PW17" s="4">
        <v>-50667000000</v>
      </c>
      <c r="PX17" s="4">
        <v>-70816000000</v>
      </c>
      <c r="PY17" s="4">
        <v>-53741646000</v>
      </c>
      <c r="PZ17" s="4">
        <v>-91479561000</v>
      </c>
      <c r="QA17" s="5">
        <v>-165924131000</v>
      </c>
      <c r="QB17" s="4">
        <v>-133488074000</v>
      </c>
      <c r="QC17" s="4">
        <v>-899942802000</v>
      </c>
      <c r="QD17" s="4">
        <v>-1145697189000</v>
      </c>
      <c r="QE17" s="4">
        <v>-864942857000</v>
      </c>
      <c r="QF17" s="4">
        <v>-607648941000</v>
      </c>
      <c r="QG17" s="4">
        <v>-290345146000</v>
      </c>
      <c r="QH17" s="4">
        <v>-180545540000</v>
      </c>
      <c r="QI17" s="4">
        <v>-80744066000</v>
      </c>
      <c r="QJ17" s="4">
        <v>-27131379000</v>
      </c>
      <c r="QK17" s="4">
        <v>-42815135000</v>
      </c>
      <c r="QL17" s="4">
        <v>-26951152000</v>
      </c>
      <c r="QM17" s="4"/>
      <c r="QN17" s="4"/>
      <c r="QO17" s="6" t="s">
        <v>613</v>
      </c>
      <c r="QP17" s="4"/>
      <c r="QQ17" s="4"/>
      <c r="QR17" s="4"/>
      <c r="QS17" s="4"/>
      <c r="QT17" s="4"/>
      <c r="QU17" s="4"/>
      <c r="QV17" s="4"/>
      <c r="QW17" s="4"/>
      <c r="QX17" s="4">
        <v>50132000000</v>
      </c>
      <c r="QY17" s="4">
        <v>-18764000000</v>
      </c>
      <c r="QZ17" s="4">
        <v>347812000000</v>
      </c>
      <c r="RA17" s="4">
        <v>123882000000</v>
      </c>
      <c r="RB17" s="4">
        <v>123043000000</v>
      </c>
      <c r="RC17" s="4">
        <v>-204593000000</v>
      </c>
      <c r="RD17" s="4">
        <v>-415172030000</v>
      </c>
      <c r="RE17" s="4">
        <v>857111375000</v>
      </c>
      <c r="RF17" s="5">
        <v>315631574000</v>
      </c>
      <c r="RG17" s="4">
        <v>331927755000</v>
      </c>
      <c r="RH17" s="4">
        <v>-402108181000</v>
      </c>
      <c r="RI17" s="4">
        <v>1438414897000</v>
      </c>
      <c r="RJ17" s="4">
        <v>2993006117000</v>
      </c>
      <c r="RK17" s="4">
        <v>1317768927000</v>
      </c>
      <c r="RL17" s="4">
        <v>667930608000</v>
      </c>
      <c r="RM17" s="4">
        <v>177643391000</v>
      </c>
      <c r="RN17" s="4">
        <v>110318505000</v>
      </c>
      <c r="RO17" s="4">
        <v>71461476000</v>
      </c>
      <c r="RP17" s="4">
        <v>76233748000</v>
      </c>
      <c r="RQ17" s="4">
        <v>127006353000</v>
      </c>
      <c r="RR17" s="4"/>
      <c r="RS17" s="4"/>
      <c r="RT17" s="6" t="s">
        <v>613</v>
      </c>
      <c r="RU17" s="4"/>
      <c r="RV17" s="4"/>
      <c r="RW17" s="4"/>
      <c r="RX17" s="4"/>
      <c r="RY17" s="4"/>
      <c r="RZ17" s="4"/>
      <c r="SA17" s="4"/>
      <c r="SB17" s="4"/>
      <c r="SC17" s="4">
        <v>-27491000000</v>
      </c>
      <c r="SD17" s="4">
        <v>-53995000000</v>
      </c>
      <c r="SE17" s="4">
        <v>-66106000000</v>
      </c>
      <c r="SF17" s="4">
        <v>-99907000000</v>
      </c>
      <c r="SG17" s="4">
        <v>-75754000000</v>
      </c>
      <c r="SH17" s="4">
        <v>-99584000000</v>
      </c>
      <c r="SI17" s="4">
        <v>75299010000</v>
      </c>
      <c r="SJ17" s="4">
        <v>-337941464000</v>
      </c>
      <c r="SK17" s="5">
        <v>-108726987000</v>
      </c>
      <c r="SL17" s="4">
        <v>2039673902000</v>
      </c>
      <c r="SM17" s="4">
        <v>-2921031518000</v>
      </c>
      <c r="SN17" s="4">
        <v>-9924541881000</v>
      </c>
      <c r="SO17" s="4">
        <v>-3130394265000</v>
      </c>
      <c r="SP17" s="4">
        <v>-43789218734000</v>
      </c>
      <c r="SQ17" s="4">
        <v>-3920440817000</v>
      </c>
      <c r="SR17" s="4">
        <v>-1098428800000</v>
      </c>
      <c r="SS17" s="4">
        <v>-700933590000</v>
      </c>
      <c r="ST17" s="4">
        <v>-428428204000</v>
      </c>
      <c r="SU17" s="4">
        <v>-337664464000</v>
      </c>
      <c r="SV17" s="4">
        <v>-83095438000</v>
      </c>
      <c r="SW17" s="4"/>
      <c r="SX17" s="4"/>
      <c r="SY17" s="6" t="s">
        <v>613</v>
      </c>
      <c r="SZ17" s="4"/>
      <c r="TA17" s="4"/>
      <c r="TB17" s="4"/>
      <c r="TC17" s="4"/>
      <c r="TD17" s="4"/>
      <c r="TE17" s="4"/>
      <c r="TF17" s="4"/>
      <c r="TG17" s="4"/>
      <c r="TH17" s="4">
        <v>42884000000</v>
      </c>
      <c r="TI17" s="4">
        <v>24908000000</v>
      </c>
      <c r="TJ17" s="4">
        <v>-273201000000</v>
      </c>
      <c r="TK17" s="4">
        <v>-29698000000</v>
      </c>
      <c r="TL17" s="4">
        <v>-72301000000</v>
      </c>
      <c r="TM17" s="4">
        <v>40756000000</v>
      </c>
      <c r="TN17" s="4">
        <v>449307702000</v>
      </c>
      <c r="TO17" s="4">
        <v>-421336151000</v>
      </c>
      <c r="TP17" s="5">
        <v>-216732921000</v>
      </c>
      <c r="TQ17" s="4">
        <v>-2714844869000</v>
      </c>
      <c r="TR17" s="35">
        <v>2029042258000</v>
      </c>
      <c r="TS17" s="35">
        <v>7816636138000</v>
      </c>
      <c r="TT17" s="35">
        <v>438092756000</v>
      </c>
      <c r="TU17" s="35">
        <v>42636991331000</v>
      </c>
      <c r="TV17" s="35">
        <v>3598813693000</v>
      </c>
      <c r="TW17" s="35">
        <v>1049833428000</v>
      </c>
      <c r="TX17" s="35">
        <v>886555896000</v>
      </c>
      <c r="TY17" s="35">
        <v>404939445000</v>
      </c>
      <c r="TZ17" s="35">
        <v>198320255000</v>
      </c>
      <c r="UA17" s="35">
        <v>-41250334000</v>
      </c>
      <c r="UD17" s="6" t="s">
        <v>613</v>
      </c>
      <c r="UM17" s="37">
        <v>0.67726301589550897</v>
      </c>
      <c r="UN17" s="37">
        <v>0.67777531995491203</v>
      </c>
      <c r="UO17" s="37">
        <v>0.67592930526155792</v>
      </c>
      <c r="UP17" s="9">
        <v>0.95082533403387204</v>
      </c>
      <c r="UQ17" s="9">
        <v>0.43080046492115398</v>
      </c>
      <c r="UR17" s="9">
        <v>0.52503741636846601</v>
      </c>
      <c r="US17" s="9">
        <v>0.57707212056003898</v>
      </c>
      <c r="UT17" s="9"/>
      <c r="UU17" s="10"/>
      <c r="UV17" s="9"/>
      <c r="UW17" s="6" t="s">
        <v>613</v>
      </c>
      <c r="VF17" s="9">
        <v>3.35205388237685E-2</v>
      </c>
      <c r="VG17" s="9">
        <v>1.2948955432808299E-2</v>
      </c>
      <c r="VH17" s="9">
        <v>2.20337088223246E-2</v>
      </c>
      <c r="VI17" s="9">
        <v>5.2904075101332299E-2</v>
      </c>
      <c r="VJ17" s="9">
        <v>3.5931717746205398E-2</v>
      </c>
      <c r="VK17" s="9">
        <v>3.8502194177648601E-2</v>
      </c>
      <c r="VL17" s="9">
        <v>4.9862622142900603E-2</v>
      </c>
      <c r="VM17" s="9"/>
      <c r="VN17" s="10"/>
      <c r="VO17" s="9"/>
      <c r="VP17" s="6" t="s">
        <v>613</v>
      </c>
      <c r="VY17" s="9">
        <v>0.32273698410449098</v>
      </c>
      <c r="VZ17" s="9">
        <v>0.32222468004508797</v>
      </c>
      <c r="WA17" s="9">
        <v>0.32407069473844302</v>
      </c>
      <c r="WB17" s="52">
        <v>4.9174665966127698E-2</v>
      </c>
      <c r="WC17" s="52">
        <v>0.56919953507884602</v>
      </c>
      <c r="WD17" s="52">
        <v>0.47496258363153404</v>
      </c>
      <c r="WE17" s="52">
        <v>0.42292787943996102</v>
      </c>
      <c r="WG17" s="53"/>
      <c r="WI17" s="54" t="s">
        <v>613</v>
      </c>
      <c r="WR17" s="9">
        <v>5.17526651430694E-2</v>
      </c>
      <c r="WS17" s="9">
        <v>4.4367977118459898E-2</v>
      </c>
      <c r="WT17" s="9">
        <v>7.1499831431032099E-2</v>
      </c>
      <c r="WU17" s="9">
        <v>8.4795138344511203E-2</v>
      </c>
      <c r="WV17" s="9">
        <v>4.4784281210249695E-2</v>
      </c>
      <c r="WW17" s="9">
        <v>4.3689561787680402E-2</v>
      </c>
      <c r="WX17" s="9">
        <v>6.2145661212286402E-2</v>
      </c>
      <c r="WY17" s="9"/>
      <c r="WZ17" s="10"/>
      <c r="XA17" s="9"/>
      <c r="XB17" s="6" t="s">
        <v>613</v>
      </c>
      <c r="XK17" s="9">
        <v>0.2282508</v>
      </c>
      <c r="XL17" s="9">
        <v>0.24821459999999998</v>
      </c>
      <c r="XM17" s="9">
        <v>0.24713225000000003</v>
      </c>
      <c r="XN17" s="9">
        <v>0.24582789999999999</v>
      </c>
      <c r="XO17" s="9">
        <v>0.24660084999999998</v>
      </c>
      <c r="XP17" s="9">
        <v>0.24974750000000001</v>
      </c>
      <c r="XQ17" s="9">
        <v>0.24454630000000002</v>
      </c>
      <c r="XR17" s="9"/>
      <c r="XS17" s="10"/>
      <c r="XT17" s="9"/>
      <c r="XU17" s="6" t="s">
        <v>613</v>
      </c>
      <c r="XV17" s="59">
        <f t="shared" si="153"/>
        <v>-11589862420.406832</v>
      </c>
      <c r="XW17" s="59">
        <f t="shared" si="1"/>
        <v>51247319273.342758</v>
      </c>
      <c r="XX17" s="59">
        <f t="shared" si="1"/>
        <v>221411828074.97034</v>
      </c>
      <c r="XY17" s="59">
        <f t="shared" si="1"/>
        <v>252987603674.30661</v>
      </c>
      <c r="XZ17" s="59">
        <f t="shared" si="1"/>
        <v>598986726155.66772</v>
      </c>
      <c r="YA17" s="59">
        <f t="shared" si="1"/>
        <v>9984174460012.1562</v>
      </c>
      <c r="YB17" s="59">
        <f t="shared" si="1"/>
        <v>1190107975638.7698</v>
      </c>
      <c r="YC17" s="6" t="s">
        <v>613</v>
      </c>
      <c r="YD17" s="4"/>
      <c r="YE17" s="4"/>
      <c r="YF17" s="4"/>
      <c r="YG17" s="4"/>
      <c r="YH17" s="4"/>
      <c r="YI17" s="4"/>
      <c r="YJ17" s="4"/>
      <c r="YK17" s="4"/>
      <c r="YL17" s="4">
        <v>50132000000</v>
      </c>
      <c r="YM17" s="4">
        <v>-18764000000</v>
      </c>
      <c r="YN17" s="4">
        <v>347812000000</v>
      </c>
      <c r="YO17" s="4">
        <v>123882000000</v>
      </c>
      <c r="YP17" s="4">
        <v>123043000000</v>
      </c>
      <c r="YQ17" s="4">
        <v>-204593000000</v>
      </c>
      <c r="YR17" s="4">
        <v>-415172030000</v>
      </c>
      <c r="YS17" s="4">
        <v>857111375000</v>
      </c>
      <c r="YT17" s="5">
        <v>315631574000</v>
      </c>
      <c r="YU17" s="4">
        <v>331927755000</v>
      </c>
      <c r="YV17" s="4">
        <v>-402108181000</v>
      </c>
      <c r="YW17" s="4">
        <v>1438414897000</v>
      </c>
      <c r="YX17" s="4">
        <v>2993006117000</v>
      </c>
      <c r="YY17" s="4">
        <v>1317768927000</v>
      </c>
      <c r="YZ17" s="4">
        <v>667930608000</v>
      </c>
      <c r="ZA17" s="4">
        <v>177643391000</v>
      </c>
      <c r="ZB17" s="4">
        <v>110318505000</v>
      </c>
      <c r="ZC17" s="4">
        <v>71461476000</v>
      </c>
      <c r="ZD17" s="4">
        <v>76233748000</v>
      </c>
      <c r="ZE17" s="4">
        <v>127006353000</v>
      </c>
      <c r="ZF17" s="4"/>
      <c r="ZG17" s="4"/>
      <c r="ZH17" s="6" t="s">
        <v>613</v>
      </c>
      <c r="ZI17" s="4"/>
      <c r="ZJ17" s="4"/>
      <c r="ZK17" s="4"/>
      <c r="ZL17" s="4"/>
      <c r="ZM17" s="4"/>
      <c r="ZN17" s="4"/>
      <c r="ZO17" s="4"/>
      <c r="ZP17" s="4"/>
      <c r="ZQ17" s="4">
        <v>-27491000000</v>
      </c>
      <c r="ZR17" s="4">
        <v>-53995000000</v>
      </c>
      <c r="ZS17" s="4">
        <v>-66106000000</v>
      </c>
      <c r="ZT17" s="4">
        <v>-99907000000</v>
      </c>
      <c r="ZU17" s="4">
        <v>-75754000000</v>
      </c>
      <c r="ZV17" s="4">
        <v>-99584000000</v>
      </c>
      <c r="ZW17" s="4">
        <v>75299010000</v>
      </c>
      <c r="ZX17" s="4">
        <v>-337941464000</v>
      </c>
      <c r="ZY17" s="5">
        <v>-108726987000</v>
      </c>
      <c r="ZZ17" s="4">
        <v>2039673902000</v>
      </c>
      <c r="AAA17" s="4">
        <v>-2921031518000</v>
      </c>
      <c r="AAB17" s="4">
        <v>-9924541881000</v>
      </c>
      <c r="AAC17" s="4">
        <v>-3130394265000</v>
      </c>
      <c r="AAD17" s="4">
        <v>-43789218734000</v>
      </c>
      <c r="AAE17" s="4">
        <v>-3920440817000</v>
      </c>
      <c r="AAF17" s="4">
        <v>-1098428800000</v>
      </c>
      <c r="AAG17" s="4">
        <v>-700933590000</v>
      </c>
      <c r="AAH17" s="4">
        <v>-428428204000</v>
      </c>
      <c r="AAI17" s="4">
        <v>-337664464000</v>
      </c>
      <c r="AAJ17" s="4">
        <v>-83095438000</v>
      </c>
      <c r="AAK17" s="4"/>
      <c r="AAL17" s="4"/>
      <c r="AAM17" s="6" t="s">
        <v>613</v>
      </c>
      <c r="AAN17" s="4"/>
      <c r="AAO17" s="4"/>
      <c r="AAP17" s="4"/>
      <c r="AAQ17" s="4"/>
      <c r="AAR17" s="4"/>
      <c r="AAS17" s="4"/>
      <c r="AAT17" s="4"/>
      <c r="AAU17" s="4"/>
      <c r="AAV17" s="4">
        <v>42884000000</v>
      </c>
      <c r="AAW17" s="4">
        <v>24908000000</v>
      </c>
      <c r="AAX17" s="4">
        <v>-273201000000</v>
      </c>
      <c r="AAY17" s="4">
        <v>-29698000000</v>
      </c>
      <c r="AAZ17" s="4">
        <v>-72301000000</v>
      </c>
      <c r="ABA17" s="4">
        <v>40756000000</v>
      </c>
      <c r="ABB17" s="4">
        <v>449307702000</v>
      </c>
      <c r="ABC17" s="4">
        <v>-421336151000</v>
      </c>
      <c r="ABD17" s="5">
        <v>-216732921000</v>
      </c>
      <c r="ABE17" s="4">
        <v>-2714844869000</v>
      </c>
      <c r="ABF17" s="35">
        <v>2029042258000</v>
      </c>
      <c r="ABG17" s="35">
        <v>7816636138000</v>
      </c>
      <c r="ABH17" s="35">
        <v>438092756000</v>
      </c>
      <c r="ABI17" s="35">
        <v>42636991331000</v>
      </c>
      <c r="ABJ17" s="35">
        <v>3598813693000</v>
      </c>
      <c r="ABK17" s="35">
        <v>1049833428000</v>
      </c>
      <c r="ABL17" s="35">
        <v>886555896000</v>
      </c>
      <c r="ABM17" s="35">
        <v>404939445000</v>
      </c>
      <c r="ABN17" s="35">
        <v>198320255000</v>
      </c>
      <c r="ABO17" s="35">
        <v>-41250334000</v>
      </c>
      <c r="ABR17" s="6" t="s">
        <v>613</v>
      </c>
      <c r="ACA17" s="37">
        <v>0.67726301589550897</v>
      </c>
      <c r="ACB17" s="37">
        <v>0.67777531995491203</v>
      </c>
      <c r="ACC17" s="37">
        <v>0.67592930526155792</v>
      </c>
      <c r="ACD17" s="9">
        <v>0.95082533403387204</v>
      </c>
      <c r="ACE17" s="9">
        <v>0.43080046492115398</v>
      </c>
      <c r="ACF17" s="9">
        <v>0.52503741636846601</v>
      </c>
      <c r="ACG17" s="9">
        <v>0.57707212056003898</v>
      </c>
      <c r="ACH17" s="9"/>
      <c r="ACI17" s="10"/>
      <c r="ACJ17" s="9"/>
      <c r="ACK17" s="6" t="s">
        <v>613</v>
      </c>
      <c r="ACT17" s="9">
        <v>3.35205388237685E-2</v>
      </c>
      <c r="ACU17" s="9">
        <v>1.2948955432808299E-2</v>
      </c>
      <c r="ACV17" s="9">
        <v>2.20337088223246E-2</v>
      </c>
      <c r="ACW17" s="9">
        <v>5.2904075101332299E-2</v>
      </c>
      <c r="ACX17" s="9">
        <v>3.5931717746205398E-2</v>
      </c>
      <c r="ACY17" s="9">
        <v>3.8502194177648601E-2</v>
      </c>
      <c r="ACZ17" s="9">
        <v>4.9862622142900603E-2</v>
      </c>
      <c r="ADA17" s="9"/>
      <c r="ADB17" s="10"/>
      <c r="ADC17" s="9"/>
      <c r="ADD17" s="6" t="s">
        <v>613</v>
      </c>
      <c r="ADM17" s="9">
        <v>0.32273698410449098</v>
      </c>
      <c r="ADN17" s="9">
        <v>0.32222468004508797</v>
      </c>
      <c r="ADO17" s="9">
        <v>0.32407069473844302</v>
      </c>
      <c r="ADP17" s="52">
        <v>4.9174665966127698E-2</v>
      </c>
      <c r="ADQ17" s="52">
        <v>0.56919953507884602</v>
      </c>
      <c r="ADR17" s="52">
        <v>0.47496258363153404</v>
      </c>
      <c r="ADS17" s="52">
        <v>0.42292787943996102</v>
      </c>
      <c r="ADU17" s="53"/>
      <c r="ADW17" s="54" t="s">
        <v>613</v>
      </c>
      <c r="AEF17" s="9">
        <v>5.17526651430694E-2</v>
      </c>
      <c r="AEG17" s="9">
        <v>4.4367977118459898E-2</v>
      </c>
      <c r="AEH17" s="9">
        <v>7.1499831431032099E-2</v>
      </c>
      <c r="AEI17" s="9">
        <v>8.4795138344511203E-2</v>
      </c>
      <c r="AEJ17" s="9">
        <v>4.4784281210249695E-2</v>
      </c>
      <c r="AEK17" s="9">
        <v>4.3689561787680402E-2</v>
      </c>
      <c r="AEL17" s="9">
        <v>6.2145661212286402E-2</v>
      </c>
      <c r="AEM17" s="9"/>
      <c r="AEN17" s="10"/>
      <c r="AEO17" s="9"/>
      <c r="AEP17" s="6" t="s">
        <v>613</v>
      </c>
      <c r="AEY17" s="9">
        <v>0.2282508</v>
      </c>
      <c r="AEZ17" s="9">
        <v>0.24821459999999998</v>
      </c>
      <c r="AFA17" s="9">
        <v>0.24713225000000003</v>
      </c>
      <c r="AFB17" s="9">
        <v>0.24582789999999999</v>
      </c>
      <c r="AFC17" s="9">
        <v>0.24660084999999998</v>
      </c>
      <c r="AFD17" s="9">
        <v>0.24974750000000001</v>
      </c>
      <c r="AFE17" s="9">
        <v>0.24454630000000002</v>
      </c>
      <c r="AFF17" s="9"/>
      <c r="AFG17" s="10"/>
      <c r="AFH17" s="9"/>
      <c r="AFI17" s="6" t="s">
        <v>613</v>
      </c>
      <c r="AFJ17" s="7">
        <f t="shared" si="2"/>
        <v>-8.7213364559234577E-2</v>
      </c>
      <c r="AFK17" s="7">
        <f t="shared" si="3"/>
        <v>-0.1660427291341155</v>
      </c>
      <c r="AFL17" s="7">
        <f t="shared" si="4"/>
        <v>-0.55830641381377699</v>
      </c>
      <c r="AFM17" s="7">
        <f t="shared" si="5"/>
        <v>-0.18744416409640813</v>
      </c>
      <c r="AFN17" s="7">
        <f t="shared" si="6"/>
        <v>-4.9996108297211711E-2</v>
      </c>
      <c r="AFO17" s="8">
        <f t="shared" si="7"/>
        <v>-1.114647074716117</v>
      </c>
      <c r="AFP17" s="7">
        <f t="shared" si="8"/>
        <v>1.6810400268926246E-2</v>
      </c>
      <c r="AFQ17" s="6" t="s">
        <v>613</v>
      </c>
      <c r="AFR17" s="7">
        <f t="shared" si="9"/>
        <v>-0.46546832096949842</v>
      </c>
      <c r="AFS17" s="7">
        <f t="shared" si="10"/>
        <v>0.22506180712747159</v>
      </c>
      <c r="AFT17" s="7">
        <f t="shared" si="11"/>
        <v>0.60755440477267009</v>
      </c>
      <c r="AFU17" s="7">
        <f t="shared" si="12"/>
        <v>0.44435622972278671</v>
      </c>
      <c r="AFV17" s="7">
        <f t="shared" si="13"/>
        <v>0.25656625735131294</v>
      </c>
      <c r="AFW17" s="8">
        <f t="shared" si="14"/>
        <v>5.9326189355223695</v>
      </c>
      <c r="AFX17" s="7">
        <f t="shared" si="15"/>
        <v>4.8900002847459108E-2</v>
      </c>
      <c r="AFY17" s="6" t="s">
        <v>613</v>
      </c>
      <c r="AFZ17" s="1">
        <f t="shared" si="16"/>
        <v>5063397000000</v>
      </c>
      <c r="AGA17" s="1">
        <f t="shared" si="17"/>
        <v>-1115086000000</v>
      </c>
      <c r="AGB17" s="1">
        <f t="shared" si="18"/>
        <v>-721848000000</v>
      </c>
      <c r="AGC17" s="1">
        <f t="shared" si="19"/>
        <v>2153138000000</v>
      </c>
      <c r="AGD17" s="1">
        <f t="shared" si="20"/>
        <v>4791698698000</v>
      </c>
      <c r="AGE17" s="2">
        <f t="shared" si="21"/>
        <v>5552239311000</v>
      </c>
      <c r="AGF17" s="1">
        <f t="shared" si="22"/>
        <v>11821962888000</v>
      </c>
      <c r="AGG17" s="6" t="s">
        <v>613</v>
      </c>
      <c r="AGH17" s="7">
        <f t="shared" si="23"/>
        <v>-7.0924717141476364E-3</v>
      </c>
      <c r="AGI17" s="7">
        <f t="shared" si="24"/>
        <v>9.557738147550951E-2</v>
      </c>
      <c r="AGJ17" s="7">
        <f t="shared" si="25"/>
        <v>0.61501036229233852</v>
      </c>
      <c r="AGK17" s="7">
        <f t="shared" si="26"/>
        <v>-2.6349913475123284E-2</v>
      </c>
      <c r="AGL17" s="7">
        <f t="shared" si="27"/>
        <v>0.17314830006867848</v>
      </c>
      <c r="AGM17" s="8">
        <f t="shared" si="28"/>
        <v>-1.094777244373716</v>
      </c>
      <c r="AGN17" s="7">
        <f t="shared" si="29"/>
        <v>0.16248417417633834</v>
      </c>
      <c r="AGO17" s="6" t="s">
        <v>613</v>
      </c>
      <c r="AGP17" s="7">
        <f t="shared" si="30"/>
        <v>-0.37426473251665721</v>
      </c>
      <c r="AGQ17" s="7">
        <f t="shared" si="31"/>
        <v>-0.4909697626086702</v>
      </c>
      <c r="AGR17" s="7">
        <f t="shared" si="32"/>
        <v>-1.7638624814478863</v>
      </c>
      <c r="AGS17" s="7">
        <f t="shared" si="33"/>
        <v>-0.51805494211115832</v>
      </c>
      <c r="AGT17" s="7">
        <f t="shared" si="34"/>
        <v>-0.10754028389771959</v>
      </c>
      <c r="AGU17" s="8">
        <f t="shared" si="35"/>
        <v>-2.8356869274421106</v>
      </c>
      <c r="AGV17" s="7">
        <f t="shared" si="36"/>
        <v>1.7194058279657812E-2</v>
      </c>
      <c r="AGW17" s="6" t="s">
        <v>613</v>
      </c>
      <c r="AGX17" s="7">
        <f t="shared" si="37"/>
        <v>4.8964346431065744E-2</v>
      </c>
      <c r="AGY17" s="7">
        <f t="shared" si="38"/>
        <v>-1.3213206620547896E-2</v>
      </c>
      <c r="AGZ17" s="7">
        <f t="shared" si="39"/>
        <v>-0.17076037533437161</v>
      </c>
      <c r="AHA17" s="7">
        <f t="shared" si="40"/>
        <v>4.8286946948662646E-2</v>
      </c>
      <c r="AHB17" s="7">
        <f t="shared" si="41"/>
        <v>0.19879144534152951</v>
      </c>
      <c r="AHC17" s="8">
        <f t="shared" si="42"/>
        <v>-9.8713987556725113E-2</v>
      </c>
      <c r="AHD17" s="7">
        <f t="shared" si="43"/>
        <v>0.13330600965560868</v>
      </c>
      <c r="AHE17" s="6" t="s">
        <v>613</v>
      </c>
      <c r="AHF17" s="15">
        <f t="shared" si="158"/>
        <v>4.1328865304647877</v>
      </c>
      <c r="AHG17" s="15">
        <f t="shared" si="159"/>
        <v>6.2700542188483785</v>
      </c>
      <c r="AHH17" s="15">
        <f t="shared" si="160"/>
        <v>1.9836380905786437</v>
      </c>
      <c r="AHI17" s="15">
        <f t="shared" si="161"/>
        <v>2.8728923062884535</v>
      </c>
      <c r="AHJ17" s="15">
        <f t="shared" si="162"/>
        <v>3.3293586926350325</v>
      </c>
      <c r="AHK17" s="16">
        <f t="shared" si="163"/>
        <v>1.6931064347535929</v>
      </c>
      <c r="AHL17" s="15">
        <f t="shared" si="164"/>
        <v>4.5813336621784213</v>
      </c>
      <c r="AHM17" s="6" t="s">
        <v>613</v>
      </c>
      <c r="AHN17" s="12">
        <f t="shared" si="51"/>
        <v>88.315998348725969</v>
      </c>
      <c r="AHO17" s="12">
        <f t="shared" si="52"/>
        <v>58.213212718763316</v>
      </c>
      <c r="AHP17" s="12">
        <f t="shared" si="53"/>
        <v>184.0053393477267</v>
      </c>
      <c r="AHQ17" s="12">
        <f t="shared" si="54"/>
        <v>127.04966322651708</v>
      </c>
      <c r="AHR17" s="12">
        <f t="shared" si="55"/>
        <v>109.63072281981113</v>
      </c>
      <c r="AHS17" s="13">
        <f t="shared" si="56"/>
        <v>215.58006780189248</v>
      </c>
      <c r="AHT17" s="12">
        <f t="shared" si="57"/>
        <v>79.671123501282537</v>
      </c>
      <c r="AHU17" s="6" t="s">
        <v>613</v>
      </c>
      <c r="AHV17" s="15">
        <f t="shared" si="58"/>
        <v>0.23302586907611719</v>
      </c>
      <c r="AHW17" s="15">
        <f t="shared" si="59"/>
        <v>0.33819339148684119</v>
      </c>
      <c r="AHX17" s="15">
        <f t="shared" si="60"/>
        <v>0.3165249103521296</v>
      </c>
      <c r="AHY17" s="15">
        <f t="shared" si="61"/>
        <v>0.36182294359077549</v>
      </c>
      <c r="AHZ17" s="15">
        <f t="shared" si="62"/>
        <v>0.46490586118186628</v>
      </c>
      <c r="AIA17" s="16">
        <f t="shared" si="63"/>
        <v>0.39307832748714894</v>
      </c>
      <c r="AIB17" s="15">
        <f t="shared" si="64"/>
        <v>0.97768659356090071</v>
      </c>
      <c r="AIC17" s="6" t="s">
        <v>613</v>
      </c>
      <c r="AID17" s="4">
        <f t="shared" si="65"/>
        <v>-282433000000</v>
      </c>
      <c r="AIE17" s="4">
        <f t="shared" si="66"/>
        <v>-9088169000000</v>
      </c>
      <c r="AIF17" s="4">
        <f t="shared" si="67"/>
        <v>-8575535000000</v>
      </c>
      <c r="AIG17" s="4">
        <f t="shared" si="68"/>
        <v>-8419562000000</v>
      </c>
      <c r="AIH17" s="4">
        <f t="shared" si="69"/>
        <v>-6225953216000</v>
      </c>
      <c r="AII17" s="14">
        <f t="shared" si="70"/>
        <v>-2742506383000</v>
      </c>
      <c r="AIJ17" s="4">
        <f t="shared" si="71"/>
        <v>2455332717000</v>
      </c>
      <c r="AIK17" s="6" t="s">
        <v>613</v>
      </c>
      <c r="AIL17" s="15">
        <f t="shared" si="72"/>
        <v>-11.827410394677676</v>
      </c>
      <c r="AIM17" s="15">
        <f t="shared" si="73"/>
        <v>-0.27065253738129208</v>
      </c>
      <c r="AIN17" s="15">
        <f t="shared" si="74"/>
        <v>-0.24207340999716054</v>
      </c>
      <c r="AIO17" s="15">
        <f t="shared" si="75"/>
        <v>-0.39636954986494549</v>
      </c>
      <c r="AIP17" s="15">
        <f t="shared" si="76"/>
        <v>-0.84487863167393262</v>
      </c>
      <c r="AIQ17" s="16">
        <f t="shared" si="77"/>
        <v>-1.7008263159984047</v>
      </c>
      <c r="AIR17" s="15">
        <f t="shared" si="78"/>
        <v>6.2346795035191969</v>
      </c>
      <c r="AIS17" s="6" t="s">
        <v>613</v>
      </c>
      <c r="AIT17" s="15">
        <f t="shared" si="79"/>
        <v>0.97352415338748122</v>
      </c>
      <c r="AIU17" s="15">
        <f t="shared" si="80"/>
        <v>0.22517478642188396</v>
      </c>
      <c r="AIV17" s="15">
        <f t="shared" si="81"/>
        <v>0.26802413329648217</v>
      </c>
      <c r="AIW17" s="15">
        <f t="shared" si="82"/>
        <v>0.27646101249682148</v>
      </c>
      <c r="AIX17" s="15">
        <f t="shared" si="83"/>
        <v>0.47296718243887004</v>
      </c>
      <c r="AIY17" s="16">
        <f t="shared" si="84"/>
        <v>0.72700960281388005</v>
      </c>
      <c r="AIZ17" s="15">
        <f t="shared" si="85"/>
        <v>1.4975930945470521</v>
      </c>
      <c r="AJA17" s="6" t="s">
        <v>613</v>
      </c>
      <c r="AJB17" s="15">
        <f t="shared" si="86"/>
        <v>0.73873089396537472</v>
      </c>
      <c r="AJC17" s="15">
        <f t="shared" si="87"/>
        <v>8.7506559419710361E-2</v>
      </c>
      <c r="AJD17" s="15">
        <f t="shared" si="88"/>
        <v>0.14928166705617588</v>
      </c>
      <c r="AJE17" s="15">
        <f t="shared" si="89"/>
        <v>0.17345360632051918</v>
      </c>
      <c r="AJF17" s="15">
        <f t="shared" si="90"/>
        <v>0.37653076035416316</v>
      </c>
      <c r="AJG17" s="16">
        <f t="shared" si="91"/>
        <v>0.5867390317144745</v>
      </c>
      <c r="AJH17" s="15">
        <f t="shared" si="92"/>
        <v>1.3041261232485744</v>
      </c>
      <c r="AJI17" s="6" t="s">
        <v>613</v>
      </c>
      <c r="AJJ17" s="15">
        <f t="shared" si="154"/>
        <v>-0.56492056001258451</v>
      </c>
      <c r="AJK17" s="15">
        <f t="shared" si="93"/>
        <v>-2.1034795823711687</v>
      </c>
      <c r="AJL17" s="15">
        <f t="shared" si="93"/>
        <v>-6.2689787618617263</v>
      </c>
      <c r="AJM17" s="15">
        <f t="shared" si="93"/>
        <v>-1.0556989638910577</v>
      </c>
      <c r="AJN17" s="15">
        <f t="shared" si="93"/>
        <v>9.0695066190796432</v>
      </c>
      <c r="AJO17" s="16">
        <f t="shared" si="93"/>
        <v>-36.634003844805434</v>
      </c>
      <c r="AJP17" s="15">
        <f t="shared" si="93"/>
        <v>14.38991379110017</v>
      </c>
      <c r="AJQ17" s="6" t="s">
        <v>613</v>
      </c>
      <c r="AJZ17" s="1"/>
      <c r="AKA17" s="1">
        <v>-4.9944300000000004</v>
      </c>
      <c r="AKB17" s="1">
        <v>1.8059700000000001</v>
      </c>
      <c r="AKC17" s="1">
        <v>3.09857</v>
      </c>
      <c r="AKD17" s="1">
        <v>-2.0796600000000001</v>
      </c>
      <c r="AKE17" s="1">
        <v>-2.0050599999999998</v>
      </c>
      <c r="AKF17" s="1">
        <v>-0.22425999999999999</v>
      </c>
      <c r="AKG17" s="1">
        <v>1.38513</v>
      </c>
      <c r="AKH17" s="2">
        <v>-0.60880999999999996</v>
      </c>
      <c r="AKI17" s="1">
        <v>1.6140399999999999</v>
      </c>
      <c r="AKJ17" s="6" t="s">
        <v>613</v>
      </c>
      <c r="AKK17" s="15">
        <f t="shared" si="94"/>
        <v>5.3371214758416556</v>
      </c>
      <c r="AKL17" s="15">
        <f t="shared" si="95"/>
        <v>-1.355445121271678</v>
      </c>
      <c r="AKM17" s="15">
        <f t="shared" si="96"/>
        <v>-1.088209609885155</v>
      </c>
      <c r="AKN17" s="15">
        <f t="shared" si="97"/>
        <v>-2.3706058380896891</v>
      </c>
      <c r="AKO17" s="15">
        <f t="shared" si="98"/>
        <v>-5.1317245699626124</v>
      </c>
      <c r="AKP17" s="16">
        <f t="shared" si="99"/>
        <v>-5.3224191496068958</v>
      </c>
      <c r="AKQ17" s="15">
        <f t="shared" si="100"/>
        <v>2.9089136525707824</v>
      </c>
      <c r="AKR17" s="6" t="s">
        <v>613</v>
      </c>
      <c r="AKS17" s="15">
        <f t="shared" si="101"/>
        <v>0.88515948881670192</v>
      </c>
      <c r="AKT17" s="15">
        <f t="shared" si="102"/>
        <v>-0.79218977071074559</v>
      </c>
      <c r="AKU17" s="15">
        <f t="shared" si="103"/>
        <v>-0.88022728422890029</v>
      </c>
      <c r="AKV17" s="15">
        <f t="shared" si="104"/>
        <v>-1.5533979359811285</v>
      </c>
      <c r="AKW17" s="15">
        <f t="shared" si="105"/>
        <v>-3.1732900064779814</v>
      </c>
      <c r="AKX17" s="16">
        <f t="shared" si="106"/>
        <v>-3.4902831802360264</v>
      </c>
      <c r="AKY17" s="15">
        <f t="shared" si="107"/>
        <v>1.1963199049660131</v>
      </c>
      <c r="AKZ17" s="6" t="s">
        <v>613</v>
      </c>
      <c r="ALA17" s="7">
        <f t="shared" si="108"/>
        <v>0.46954090307356899</v>
      </c>
      <c r="ALB17" s="7">
        <f t="shared" si="109"/>
        <v>-3.8120826555081848</v>
      </c>
      <c r="ALC17" s="7">
        <f t="shared" si="110"/>
        <v>-7.3491469118152297</v>
      </c>
      <c r="ALD17" s="7">
        <f t="shared" si="111"/>
        <v>2.807017943113725</v>
      </c>
      <c r="ALE17" s="7">
        <f t="shared" si="112"/>
        <v>1.4601318724235026</v>
      </c>
      <c r="ALF17" s="8">
        <f t="shared" si="113"/>
        <v>1.4015607574015825</v>
      </c>
      <c r="ALG17" s="7">
        <f t="shared" si="114"/>
        <v>0.54469292121838031</v>
      </c>
      <c r="ALH17" s="6" t="s">
        <v>613</v>
      </c>
      <c r="ALI17" s="7">
        <f t="shared" si="155"/>
        <v>-4.8748681037702364E-3</v>
      </c>
      <c r="ALJ17" s="7">
        <f t="shared" si="115"/>
        <v>1.205592341990749E-2</v>
      </c>
      <c r="ALK17" s="7">
        <f t="shared" si="115"/>
        <v>4.1736702240555E-2</v>
      </c>
      <c r="ALL17" s="7">
        <f t="shared" si="115"/>
        <v>4.1858357889670621E-2</v>
      </c>
      <c r="ALM17" s="7">
        <f t="shared" si="115"/>
        <v>8.5612191737906726E-2</v>
      </c>
      <c r="ALN17" s="20">
        <f t="shared" si="115"/>
        <v>1.2830159498160385</v>
      </c>
      <c r="ALO17" s="7">
        <f t="shared" si="115"/>
        <v>0.18481833045745916</v>
      </c>
      <c r="ALP17" s="6" t="s">
        <v>613</v>
      </c>
      <c r="ALQ17" s="17">
        <f t="shared" si="116"/>
        <v>0.46954090307356899</v>
      </c>
      <c r="ALR17" s="17">
        <f t="shared" si="117"/>
        <v>-3.8120826555081848</v>
      </c>
      <c r="ALS17" s="17">
        <f t="shared" si="118"/>
        <v>-7.3491469118152297</v>
      </c>
      <c r="ALT17" s="17">
        <f t="shared" si="119"/>
        <v>2.807017943113725</v>
      </c>
      <c r="ALU17" s="17">
        <f t="shared" si="120"/>
        <v>1.4601318724235026</v>
      </c>
      <c r="ALV17" s="21">
        <f t="shared" si="121"/>
        <v>1.4015607574015825</v>
      </c>
      <c r="ALW17" s="17">
        <f t="shared" si="122"/>
        <v>0.54469292121838031</v>
      </c>
      <c r="ALX17" s="6" t="s">
        <v>613</v>
      </c>
      <c r="ALY17" s="17">
        <f t="shared" si="123"/>
        <v>0.53045909692643101</v>
      </c>
      <c r="ALZ17" s="17">
        <f t="shared" si="124"/>
        <v>4.8120826555081848</v>
      </c>
      <c r="AMA17" s="17">
        <f t="shared" si="125"/>
        <v>8.3491469118152306</v>
      </c>
      <c r="AMB17" s="17">
        <f t="shared" si="126"/>
        <v>-1.8070179431137252</v>
      </c>
      <c r="AMC17" s="17">
        <f t="shared" si="127"/>
        <v>-0.46013187242350267</v>
      </c>
      <c r="AMD17" s="21">
        <f t="shared" si="128"/>
        <v>-0.40156075740158242</v>
      </c>
      <c r="AME17" s="17">
        <f t="shared" si="129"/>
        <v>0.45530707878161969</v>
      </c>
      <c r="AMF17" s="6" t="s">
        <v>613</v>
      </c>
      <c r="AMO17" s="18">
        <v>4.5713591950970072</v>
      </c>
      <c r="AMP17" s="18">
        <v>6.1982279139587186</v>
      </c>
      <c r="AMQ17" s="18">
        <v>6.218300505319057</v>
      </c>
      <c r="AMR17" s="18">
        <v>6.0281565269948612</v>
      </c>
      <c r="AMS17" s="18">
        <v>6.8453170762465918</v>
      </c>
      <c r="AMT17" s="18">
        <v>7.4264531209904705</v>
      </c>
      <c r="AMU17" s="18">
        <v>7.1765482946952046</v>
      </c>
      <c r="AMV17" s="19">
        <v>5.8431999502304244</v>
      </c>
      <c r="AMW17" s="18">
        <v>4.5730186003318511</v>
      </c>
      <c r="AMX17" s="18">
        <v>5.7790687746391765</v>
      </c>
      <c r="AMY17" s="18">
        <v>6.1667526536031421</v>
      </c>
      <c r="AMZ17" s="18">
        <v>8.2581800191838628</v>
      </c>
      <c r="ANA17" s="18">
        <v>10.561990087171512</v>
      </c>
      <c r="ANB17" s="18">
        <v>8.0313813664126421</v>
      </c>
      <c r="ANC17" s="18">
        <v>11.291457076820459</v>
      </c>
      <c r="AND17" s="18">
        <v>10.072101709964384</v>
      </c>
      <c r="ANE17" s="18">
        <v>8.1036149396627639</v>
      </c>
      <c r="ANH17" s="6" t="s">
        <v>613</v>
      </c>
      <c r="ANI17" s="7">
        <f t="shared" si="130"/>
        <v>6.218300505319057E-2</v>
      </c>
      <c r="ANJ17" s="7">
        <f t="shared" si="131"/>
        <v>6.0281565269948614E-2</v>
      </c>
      <c r="ANK17" s="7">
        <f t="shared" si="132"/>
        <v>6.8453170762465917E-2</v>
      </c>
      <c r="ANL17" s="7">
        <f t="shared" si="133"/>
        <v>7.4264531209904699E-2</v>
      </c>
      <c r="ANM17" s="7">
        <f t="shared" si="134"/>
        <v>7.176548294695205E-2</v>
      </c>
      <c r="ANN17" s="20">
        <f t="shared" si="135"/>
        <v>5.8431999502304245E-2</v>
      </c>
      <c r="ANO17" s="7">
        <f t="shared" si="136"/>
        <v>4.5730186003318511E-2</v>
      </c>
      <c r="ANP17" s="6" t="s">
        <v>613</v>
      </c>
      <c r="ANY17" s="7">
        <v>-1.5137246404285265E-2</v>
      </c>
      <c r="ANZ17" s="7">
        <v>2.5564672332883953E-2</v>
      </c>
      <c r="AOA17" s="7">
        <v>-1.0702546631930043E-2</v>
      </c>
      <c r="AOB17" s="7">
        <v>0.20954451611318192</v>
      </c>
      <c r="AOC17" s="7">
        <v>0.18215498634196114</v>
      </c>
      <c r="AOD17" s="7">
        <v>-0.11152965043334617</v>
      </c>
      <c r="AOE17" s="7">
        <v>0.2194132077705182</v>
      </c>
      <c r="AOF17" s="20">
        <v>5.1688907023796915E-3</v>
      </c>
      <c r="AOG17" s="7">
        <v>0.14404568362117454</v>
      </c>
      <c r="AOH17" s="7">
        <v>5.3476746432414846E-2</v>
      </c>
      <c r="AOI17" s="7">
        <v>0.46856062067014981</v>
      </c>
      <c r="AOJ17" s="7">
        <v>0.81701072071858527</v>
      </c>
      <c r="AOK17" s="7">
        <v>-0.46667980509208173</v>
      </c>
      <c r="AOL17" s="7">
        <v>0.53919448848064833</v>
      </c>
      <c r="AOM17" s="7">
        <v>0.57657229599624027</v>
      </c>
      <c r="AON17" s="7">
        <v>0.18054832872882143</v>
      </c>
      <c r="AOO17" s="7">
        <v>0.45513802777357104</v>
      </c>
      <c r="AOR17" s="6" t="s">
        <v>613</v>
      </c>
      <c r="APA17" s="1"/>
      <c r="APB17" s="1">
        <v>-4.9944300000000004</v>
      </c>
      <c r="APC17" s="1">
        <v>1.8059700000000001</v>
      </c>
      <c r="APD17" s="1">
        <v>3.09857</v>
      </c>
      <c r="APE17" s="1">
        <v>-2.0796600000000001</v>
      </c>
      <c r="APF17" s="1">
        <v>-2.0050599999999998</v>
      </c>
      <c r="APG17" s="1">
        <v>-0.22425999999999999</v>
      </c>
      <c r="APH17" s="1">
        <v>1.38513</v>
      </c>
      <c r="API17" s="2">
        <v>-0.60880999999999996</v>
      </c>
      <c r="APJ17" s="1">
        <v>1.6140399999999999</v>
      </c>
      <c r="APK17" s="1">
        <v>0.42786999999999997</v>
      </c>
      <c r="APL17" s="1">
        <v>-1.1390400000000001</v>
      </c>
      <c r="APM17" s="1">
        <v>0.24482999999999999</v>
      </c>
      <c r="APN17" s="1">
        <v>0.69923999999999997</v>
      </c>
      <c r="APO17" s="1">
        <v>1.04114</v>
      </c>
      <c r="APP17" s="1">
        <v>1.33884</v>
      </c>
      <c r="APQ17" s="1">
        <v>0.56035999999999997</v>
      </c>
      <c r="APR17" s="1">
        <v>-0.51763999999999999</v>
      </c>
      <c r="APS17" s="1">
        <v>4.1200000000000004E-3</v>
      </c>
      <c r="APT17" s="1">
        <v>0.37935999999999998</v>
      </c>
      <c r="APW17" s="25">
        <v>-2.1401659612940387</v>
      </c>
      <c r="APX17" s="25">
        <v>0.27047434384259039</v>
      </c>
      <c r="APY17" s="25">
        <v>0.26585305766277539</v>
      </c>
      <c r="APZ17" s="25">
        <v>0.10677142008573541</v>
      </c>
      <c r="AQA17" s="25">
        <v>0.19619354911337963</v>
      </c>
      <c r="AQB17" s="38" t="s">
        <v>613</v>
      </c>
      <c r="AQC17" s="25">
        <v>0.32371093850634197</v>
      </c>
      <c r="AQD17" s="6" t="s">
        <v>613</v>
      </c>
      <c r="AQE17" s="4">
        <f t="shared" si="137"/>
        <v>1214301000000</v>
      </c>
      <c r="AQF17" s="4">
        <f t="shared" si="138"/>
        <v>1101079000000</v>
      </c>
      <c r="AQG17" s="4">
        <f t="shared" si="139"/>
        <v>3217674000000</v>
      </c>
      <c r="AQH17" s="4">
        <f t="shared" si="140"/>
        <v>1672148000000</v>
      </c>
      <c r="AQI17" s="4">
        <f t="shared" si="141"/>
        <v>1395355179000</v>
      </c>
      <c r="AQJ17" s="5">
        <f t="shared" si="142"/>
        <v>7148673063000</v>
      </c>
      <c r="AQK17" s="4">
        <f t="shared" si="143"/>
        <v>1657671578000</v>
      </c>
      <c r="AQL17" s="6" t="s">
        <v>613</v>
      </c>
      <c r="AQM17" s="7">
        <f t="shared" si="144"/>
        <v>-33.813237914903098</v>
      </c>
      <c r="AQN17" s="7">
        <f t="shared" si="145"/>
        <v>-10.331300374377211</v>
      </c>
      <c r="AQO17" s="7">
        <f t="shared" si="146"/>
        <v>-7.2479276665525383</v>
      </c>
      <c r="AQP17" s="7">
        <f t="shared" si="147"/>
        <v>-29.472953203489908</v>
      </c>
      <c r="AQQ17" s="7">
        <f t="shared" si="148"/>
        <v>1.6818104038499031</v>
      </c>
      <c r="AQR17" s="20">
        <f t="shared" si="149"/>
        <v>-1.1760654647934039</v>
      </c>
      <c r="AQS17" s="7">
        <f t="shared" si="150"/>
        <v>0.86297424003443812</v>
      </c>
      <c r="AQT17" s="6" t="s">
        <v>613</v>
      </c>
      <c r="AQU17" s="9">
        <f t="shared" si="156"/>
        <v>0.21817018183982309</v>
      </c>
      <c r="AQV17" s="9">
        <f t="shared" si="151"/>
        <v>0.10065336395928097</v>
      </c>
      <c r="AQW17" s="9">
        <f t="shared" si="151"/>
        <v>9.8681146096083722E-2</v>
      </c>
      <c r="AQX17" s="9">
        <f t="shared" si="151"/>
        <v>5.4427022592187735E-2</v>
      </c>
      <c r="AQY17" s="9">
        <f t="shared" si="151"/>
        <v>0.10073301409860314</v>
      </c>
      <c r="AQZ17" s="10" t="e">
        <f t="shared" si="151"/>
        <v>#VALUE!</v>
      </c>
      <c r="ARA17" s="9">
        <f t="shared" si="151"/>
        <v>7.7555988006912713E-2</v>
      </c>
      <c r="ARB17" s="6" t="s">
        <v>613</v>
      </c>
      <c r="ARC17" s="17">
        <f t="shared" si="157"/>
        <v>3.6044597691136826E-2</v>
      </c>
      <c r="ARD17" s="17">
        <f t="shared" si="152"/>
        <v>-3.6413596391531189E-2</v>
      </c>
      <c r="ARE17" s="17">
        <f t="shared" si="152"/>
        <v>-1.70597650886676</v>
      </c>
      <c r="ARF17" s="17">
        <f t="shared" si="152"/>
        <v>3.4821349025638106</v>
      </c>
      <c r="ARG17" s="17">
        <f t="shared" si="152"/>
        <v>-0.13158024116862299</v>
      </c>
      <c r="ARH17" s="21" t="e">
        <f t="shared" si="152"/>
        <v>#VALUE!</v>
      </c>
      <c r="ARI17" s="17">
        <f t="shared" si="152"/>
        <v>4.9106068952196387E-2</v>
      </c>
      <c r="ARJ17" s="6" t="s">
        <v>613</v>
      </c>
    </row>
    <row r="18" spans="1:1154" collapsed="1" x14ac:dyDescent="0.15">
      <c r="A18" s="26" t="s">
        <v>364</v>
      </c>
      <c r="B18" s="34">
        <v>39702</v>
      </c>
      <c r="C18" s="34">
        <v>39702</v>
      </c>
      <c r="D18" s="35">
        <v>0</v>
      </c>
      <c r="E18" s="26" t="s">
        <v>365</v>
      </c>
      <c r="F18" s="26" t="s">
        <v>21</v>
      </c>
      <c r="G18" s="26" t="s">
        <v>135</v>
      </c>
      <c r="H18" s="26" t="s">
        <v>23</v>
      </c>
      <c r="I18" s="56" t="s">
        <v>366</v>
      </c>
      <c r="J18" s="26" t="s">
        <v>499</v>
      </c>
      <c r="K18" s="26" t="s">
        <v>427</v>
      </c>
      <c r="L18" s="26" t="s">
        <v>21</v>
      </c>
      <c r="M18" s="26" t="s">
        <v>135</v>
      </c>
      <c r="N18" s="26" t="s">
        <v>23</v>
      </c>
      <c r="O18" s="26"/>
      <c r="P18" s="26"/>
      <c r="Q18" s="26" t="s">
        <v>25</v>
      </c>
      <c r="R18" s="26" t="s">
        <v>367</v>
      </c>
      <c r="S18" s="35"/>
      <c r="T18" s="26" t="s">
        <v>27</v>
      </c>
      <c r="U18" s="26" t="s">
        <v>23</v>
      </c>
      <c r="V18" s="3">
        <v>2008</v>
      </c>
      <c r="W18" s="3">
        <f t="shared" si="0"/>
        <v>1</v>
      </c>
      <c r="AA18" s="35">
        <v>25262257500</v>
      </c>
      <c r="AB18" s="35">
        <v>162228128400</v>
      </c>
      <c r="AC18" s="35">
        <v>197632739600</v>
      </c>
      <c r="AD18" s="35">
        <v>82818256250</v>
      </c>
      <c r="AE18" s="35">
        <v>45513016700</v>
      </c>
      <c r="AF18" s="35">
        <v>130779556500</v>
      </c>
      <c r="AG18" s="35">
        <v>63744183450</v>
      </c>
      <c r="AH18" s="35">
        <v>47181294200</v>
      </c>
      <c r="AI18" s="4">
        <v>25172780800</v>
      </c>
      <c r="AJ18" s="4">
        <v>41631549300</v>
      </c>
      <c r="AK18" s="4">
        <v>107684170200</v>
      </c>
      <c r="AL18" s="4">
        <v>55503992430</v>
      </c>
      <c r="AM18" s="4">
        <v>143218260540</v>
      </c>
      <c r="AN18" s="5">
        <v>297042988900</v>
      </c>
      <c r="AO18" s="4">
        <v>299920140030</v>
      </c>
      <c r="AP18" s="4">
        <v>225181539872</v>
      </c>
      <c r="AQ18" s="4">
        <v>190851242010</v>
      </c>
      <c r="AR18" s="4">
        <v>259002307530</v>
      </c>
      <c r="AS18" s="4">
        <v>116473378310</v>
      </c>
      <c r="AT18" s="4">
        <v>152893417680</v>
      </c>
      <c r="AU18" s="4"/>
      <c r="AV18" s="4"/>
      <c r="AW18" s="4"/>
      <c r="AX18" s="4"/>
      <c r="AY18" s="4"/>
      <c r="AZ18" s="4"/>
      <c r="BA18" s="4"/>
      <c r="BB18" s="6" t="s">
        <v>613</v>
      </c>
      <c r="BC18" s="4"/>
      <c r="BD18" s="4"/>
      <c r="BE18" s="4"/>
      <c r="BF18" s="4">
        <v>683848237500</v>
      </c>
      <c r="BG18" s="4">
        <v>479034550800</v>
      </c>
      <c r="BH18" s="4">
        <v>461633670800</v>
      </c>
      <c r="BI18" s="4">
        <v>577764600000</v>
      </c>
      <c r="BJ18" s="4">
        <v>559981784050</v>
      </c>
      <c r="BK18" s="4">
        <v>472027458900</v>
      </c>
      <c r="BL18" s="4">
        <v>385618557300</v>
      </c>
      <c r="BM18" s="4">
        <v>371764714800</v>
      </c>
      <c r="BN18" s="4">
        <v>375603673600</v>
      </c>
      <c r="BO18" s="4">
        <v>241125281100</v>
      </c>
      <c r="BP18" s="4">
        <v>182588626200</v>
      </c>
      <c r="BQ18" s="4">
        <v>264198433410</v>
      </c>
      <c r="BR18" s="4">
        <v>225604751580</v>
      </c>
      <c r="BS18" s="5">
        <v>238758535750</v>
      </c>
      <c r="BT18" s="4">
        <v>284255676300</v>
      </c>
      <c r="BU18" s="4">
        <v>222150373366</v>
      </c>
      <c r="BV18" s="4">
        <v>304653664185</v>
      </c>
      <c r="BW18" s="4">
        <v>300363193530</v>
      </c>
      <c r="BX18" s="4">
        <v>209315312600</v>
      </c>
      <c r="BY18" s="4">
        <v>233791209480</v>
      </c>
      <c r="BZ18" s="4"/>
      <c r="CA18" s="4"/>
      <c r="CB18" s="4"/>
      <c r="CC18" s="4"/>
      <c r="CD18" s="4"/>
      <c r="CE18" s="4"/>
      <c r="CF18" s="4"/>
      <c r="CG18" s="6" t="s">
        <v>613</v>
      </c>
      <c r="CH18" s="4"/>
      <c r="CI18" s="4"/>
      <c r="CJ18" s="4"/>
      <c r="CK18" s="4">
        <v>1781840092500</v>
      </c>
      <c r="CL18" s="4">
        <v>1309630420800</v>
      </c>
      <c r="CM18" s="4">
        <v>1344509379600</v>
      </c>
      <c r="CN18" s="4">
        <v>1558466056250</v>
      </c>
      <c r="CO18" s="4">
        <v>1589041132450</v>
      </c>
      <c r="CP18" s="4">
        <v>1516968635700</v>
      </c>
      <c r="CQ18" s="4">
        <v>1407416518800</v>
      </c>
      <c r="CR18" s="4">
        <v>1354404559400</v>
      </c>
      <c r="CS18" s="4">
        <v>1113171027200</v>
      </c>
      <c r="CT18" s="4">
        <v>831612324600</v>
      </c>
      <c r="CU18" s="4">
        <v>845422031400</v>
      </c>
      <c r="CV18" s="4">
        <v>725606754035</v>
      </c>
      <c r="CW18" s="4">
        <v>655140191220</v>
      </c>
      <c r="CX18" s="5">
        <v>976465486150</v>
      </c>
      <c r="CY18" s="4">
        <v>907521536790</v>
      </c>
      <c r="CZ18" s="4">
        <v>835829779690</v>
      </c>
      <c r="DA18" s="4">
        <v>964285049455</v>
      </c>
      <c r="DB18" s="4">
        <v>886794415560</v>
      </c>
      <c r="DC18" s="4">
        <v>664207250700</v>
      </c>
      <c r="DD18" s="4">
        <v>718389193020</v>
      </c>
      <c r="DE18" s="4"/>
      <c r="DF18" s="4"/>
      <c r="DG18" s="4"/>
      <c r="DH18" s="4"/>
      <c r="DI18" s="4"/>
      <c r="DJ18" s="4"/>
      <c r="DK18" s="4"/>
      <c r="DL18" s="6" t="s">
        <v>613</v>
      </c>
      <c r="DM18" s="4"/>
      <c r="DN18" s="4"/>
      <c r="DO18" s="4"/>
      <c r="DP18" s="4">
        <v>4132390474500</v>
      </c>
      <c r="DQ18" s="4">
        <v>3702916985040</v>
      </c>
      <c r="DR18" s="4">
        <v>3879249412640</v>
      </c>
      <c r="DS18" s="4">
        <v>4260750258750</v>
      </c>
      <c r="DT18" s="4">
        <v>4130320376109.2998</v>
      </c>
      <c r="DU18" s="4">
        <v>3987934867650</v>
      </c>
      <c r="DV18" s="4">
        <v>4022940264270</v>
      </c>
      <c r="DW18" s="4">
        <v>3816730069460</v>
      </c>
      <c r="DX18" s="4">
        <v>2906585295360</v>
      </c>
      <c r="DY18" s="4">
        <v>2214257081940</v>
      </c>
      <c r="DZ18" s="4">
        <v>1895320054440</v>
      </c>
      <c r="EA18" s="4">
        <v>1492727606999.96</v>
      </c>
      <c r="EB18" s="4">
        <v>1349630934999.97</v>
      </c>
      <c r="EC18" s="5">
        <v>1672766471000.02</v>
      </c>
      <c r="ED18" s="4">
        <v>1554863135999.96</v>
      </c>
      <c r="EE18" s="4">
        <v>1528904206000.02</v>
      </c>
      <c r="EF18" s="4">
        <v>1709355090999.97</v>
      </c>
      <c r="EG18" s="4">
        <v>1710352180999.99</v>
      </c>
      <c r="EH18" s="4">
        <v>1543441086000.01</v>
      </c>
      <c r="EI18" s="4">
        <v>1641445835999.97</v>
      </c>
      <c r="EJ18" s="4"/>
      <c r="EK18" s="4"/>
      <c r="EL18" s="4"/>
      <c r="EM18" s="4"/>
      <c r="EN18" s="4"/>
      <c r="EO18" s="4"/>
      <c r="EP18" s="4"/>
      <c r="EQ18" s="6" t="s">
        <v>613</v>
      </c>
      <c r="ER18" s="4"/>
      <c r="ES18" s="4"/>
      <c r="ET18" s="4"/>
      <c r="EU18" s="4">
        <v>896793397500</v>
      </c>
      <c r="EV18" s="4">
        <v>511215775200</v>
      </c>
      <c r="EW18" s="4">
        <v>464016172800</v>
      </c>
      <c r="EX18" s="4">
        <v>725281281250</v>
      </c>
      <c r="EY18" s="4">
        <v>661779512650</v>
      </c>
      <c r="EZ18" s="4">
        <v>802270640700</v>
      </c>
      <c r="FA18" s="4">
        <v>779098286550</v>
      </c>
      <c r="FB18" s="4">
        <v>956754378800</v>
      </c>
      <c r="FC18" s="4">
        <v>708415456000</v>
      </c>
      <c r="FD18" s="4">
        <v>390873707100</v>
      </c>
      <c r="FE18" s="4">
        <v>302823614400</v>
      </c>
      <c r="FF18" s="4">
        <v>180607701900</v>
      </c>
      <c r="FG18" s="4">
        <v>189700515780</v>
      </c>
      <c r="FH18" s="5">
        <v>445663956150</v>
      </c>
      <c r="FI18" s="4">
        <v>182376185760</v>
      </c>
      <c r="FJ18" s="4">
        <v>212446257176</v>
      </c>
      <c r="FK18" s="4">
        <v>337303497245</v>
      </c>
      <c r="FL18" s="4">
        <v>328357546020</v>
      </c>
      <c r="FM18" s="4">
        <v>282440935400</v>
      </c>
      <c r="FN18" s="4">
        <v>305453221380</v>
      </c>
      <c r="FO18" s="4"/>
      <c r="FP18" s="4"/>
      <c r="FQ18" s="4"/>
      <c r="FR18" s="4"/>
      <c r="FS18" s="4"/>
      <c r="FT18" s="4"/>
      <c r="FU18" s="4"/>
      <c r="FV18" s="6" t="s">
        <v>613</v>
      </c>
      <c r="FW18" s="4"/>
      <c r="FX18" s="4"/>
      <c r="FY18" s="4"/>
      <c r="FZ18" s="4">
        <v>309988942500</v>
      </c>
      <c r="GA18" s="4">
        <v>259890508800</v>
      </c>
      <c r="GB18" s="4">
        <v>205791958800</v>
      </c>
      <c r="GC18" s="4">
        <v>320472225000</v>
      </c>
      <c r="GD18" s="4">
        <v>455082282550</v>
      </c>
      <c r="GE18" s="4">
        <v>544081182900</v>
      </c>
      <c r="GF18" s="4">
        <v>953136806400</v>
      </c>
      <c r="GG18" s="4">
        <v>1027440341000</v>
      </c>
      <c r="GH18" s="4">
        <v>508631520000</v>
      </c>
      <c r="GI18" s="4">
        <v>284745521700</v>
      </c>
      <c r="GJ18" s="4">
        <v>273568512000</v>
      </c>
      <c r="GK18" s="4">
        <v>68741189345</v>
      </c>
      <c r="GL18" s="4">
        <v>1008693600</v>
      </c>
      <c r="GM18" s="5">
        <v>203562578800</v>
      </c>
      <c r="GN18" s="4">
        <v>239524467570</v>
      </c>
      <c r="GO18" s="4">
        <v>268625183584</v>
      </c>
      <c r="GP18" s="4">
        <v>418436083390</v>
      </c>
      <c r="GQ18" s="4">
        <v>600007989870</v>
      </c>
      <c r="GR18" s="4">
        <v>557183289520</v>
      </c>
      <c r="GS18" s="4">
        <v>733022310180</v>
      </c>
      <c r="GT18" s="4"/>
      <c r="GU18" s="4"/>
      <c r="GV18" s="4"/>
      <c r="GW18" s="4"/>
      <c r="GX18" s="4"/>
      <c r="GY18" s="4"/>
      <c r="GZ18" s="4"/>
      <c r="HA18" s="6" t="s">
        <v>613</v>
      </c>
      <c r="HB18" s="4"/>
      <c r="HC18" s="4"/>
      <c r="HD18" s="4"/>
      <c r="HE18" s="4">
        <v>2802186975000</v>
      </c>
      <c r="HF18" s="4">
        <v>2716483629600</v>
      </c>
      <c r="HG18" s="4">
        <v>2831114842800</v>
      </c>
      <c r="HH18" s="4">
        <v>2933459531250</v>
      </c>
      <c r="HI18" s="4">
        <v>2710547312350</v>
      </c>
      <c r="HJ18" s="4">
        <v>2422715681700</v>
      </c>
      <c r="HK18" s="4">
        <v>2271706105350</v>
      </c>
      <c r="HL18" s="4">
        <v>1981267468800</v>
      </c>
      <c r="HM18" s="4">
        <v>1769247168000</v>
      </c>
      <c r="HN18" s="4">
        <v>1454136837300</v>
      </c>
      <c r="HO18" s="4">
        <v>1269097076400</v>
      </c>
      <c r="HP18" s="4">
        <v>1072079027755</v>
      </c>
      <c r="HQ18" s="4">
        <v>980534280960</v>
      </c>
      <c r="HR18" s="5">
        <v>996228359700</v>
      </c>
      <c r="HS18" s="4">
        <v>889839594000</v>
      </c>
      <c r="HT18" s="4">
        <v>831496353078</v>
      </c>
      <c r="HU18" s="4">
        <v>823024173465</v>
      </c>
      <c r="HV18" s="4">
        <v>711568045890</v>
      </c>
      <c r="HW18" s="4">
        <v>636269138190</v>
      </c>
      <c r="HX18" s="4">
        <v>564936408480</v>
      </c>
      <c r="HY18" s="4"/>
      <c r="HZ18" s="4"/>
      <c r="IA18" s="4"/>
      <c r="IB18" s="4"/>
      <c r="IC18" s="4"/>
      <c r="ID18" s="4"/>
      <c r="IE18" s="4"/>
      <c r="IF18" s="6" t="s">
        <v>613</v>
      </c>
      <c r="IG18" s="4"/>
      <c r="IH18" s="4"/>
      <c r="II18" s="4"/>
      <c r="IJ18" s="4">
        <v>3701675475000</v>
      </c>
      <c r="IK18" s="4">
        <v>2365631751600</v>
      </c>
      <c r="IL18" s="4">
        <v>3409195884000</v>
      </c>
      <c r="IM18" s="4">
        <v>3801328737500</v>
      </c>
      <c r="IN18" s="4">
        <v>3279783139400</v>
      </c>
      <c r="IO18" s="4">
        <v>2967426991200</v>
      </c>
      <c r="IP18" s="4">
        <v>2865440391750</v>
      </c>
      <c r="IQ18" s="4">
        <v>2571537079000</v>
      </c>
      <c r="IR18" s="4">
        <v>2434040812800</v>
      </c>
      <c r="IS18" s="4">
        <v>1676931413400</v>
      </c>
      <c r="IT18" s="4">
        <v>1965991551600</v>
      </c>
      <c r="IU18" s="4">
        <v>1788298960785</v>
      </c>
      <c r="IV18" s="4">
        <v>1357058143080</v>
      </c>
      <c r="IW18" s="5">
        <v>1848190801100</v>
      </c>
      <c r="IX18" s="4">
        <v>1583484556170</v>
      </c>
      <c r="IY18" s="4">
        <v>1479634337658</v>
      </c>
      <c r="IZ18" s="4">
        <v>1784314362155</v>
      </c>
      <c r="JA18" s="4">
        <v>1528993290150</v>
      </c>
      <c r="JB18" s="4">
        <v>1215579129300</v>
      </c>
      <c r="JC18" s="4">
        <v>1247731992780</v>
      </c>
      <c r="JD18" s="4"/>
      <c r="JE18" s="4"/>
      <c r="JF18" s="4"/>
      <c r="JG18" s="4"/>
      <c r="JH18" s="4"/>
      <c r="JI18" s="4"/>
      <c r="JJ18" s="4"/>
      <c r="JK18" s="6" t="s">
        <v>613</v>
      </c>
      <c r="JL18" s="4"/>
      <c r="JM18" s="4"/>
      <c r="JN18" s="4"/>
      <c r="JO18" s="4">
        <v>520593112500</v>
      </c>
      <c r="JP18" s="4">
        <v>-48672889200</v>
      </c>
      <c r="JQ18" s="4">
        <v>299870876400</v>
      </c>
      <c r="JR18" s="4">
        <v>416747781250</v>
      </c>
      <c r="JS18" s="4">
        <v>496123054400</v>
      </c>
      <c r="JT18" s="4">
        <v>464352252900</v>
      </c>
      <c r="JU18" s="4">
        <v>310387333350</v>
      </c>
      <c r="JV18" s="4">
        <v>296317652200</v>
      </c>
      <c r="JW18" s="4">
        <v>115612172800</v>
      </c>
      <c r="JX18" s="4">
        <v>250478900100</v>
      </c>
      <c r="JY18" s="4">
        <v>74648873400</v>
      </c>
      <c r="JZ18" s="4">
        <v>212403636500</v>
      </c>
      <c r="KA18" s="4">
        <v>139591372140</v>
      </c>
      <c r="KB18" s="5">
        <v>156034088700</v>
      </c>
      <c r="KC18" s="4">
        <v>85537416240</v>
      </c>
      <c r="KD18" s="4">
        <v>71751313954</v>
      </c>
      <c r="KE18" s="4">
        <v>235204795150</v>
      </c>
      <c r="KF18" s="4">
        <v>152899324380</v>
      </c>
      <c r="KG18" s="4">
        <v>86187471330</v>
      </c>
      <c r="KH18" s="4">
        <v>127994230320</v>
      </c>
      <c r="KI18" s="4"/>
      <c r="KJ18" s="4"/>
      <c r="KK18" s="4"/>
      <c r="KL18" s="4"/>
      <c r="KM18" s="4"/>
      <c r="KN18" s="4"/>
      <c r="KO18" s="4"/>
      <c r="KP18" s="6" t="s">
        <v>613</v>
      </c>
      <c r="KQ18" s="4"/>
      <c r="KR18" s="4"/>
      <c r="KS18" s="4"/>
      <c r="KT18" s="4">
        <v>376752914250</v>
      </c>
      <c r="KU18" s="4">
        <v>-56797654680</v>
      </c>
      <c r="KV18" s="4">
        <v>202407778840</v>
      </c>
      <c r="KW18" s="4">
        <v>278545093750</v>
      </c>
      <c r="KX18" s="4">
        <v>333263929755</v>
      </c>
      <c r="KY18" s="4">
        <v>300375369540</v>
      </c>
      <c r="KZ18" s="4">
        <v>173327158710</v>
      </c>
      <c r="LA18" s="4">
        <v>196673223460</v>
      </c>
      <c r="LB18" s="4">
        <v>67394003200</v>
      </c>
      <c r="LC18" s="4">
        <v>217121023080</v>
      </c>
      <c r="LD18" s="4">
        <v>24911983020</v>
      </c>
      <c r="LE18" s="4">
        <v>143580328213.297</v>
      </c>
      <c r="LF18" s="4">
        <v>68805529729.757401</v>
      </c>
      <c r="LG18" s="5">
        <v>118404519633.43201</v>
      </c>
      <c r="LH18" s="4">
        <v>45302113056.022499</v>
      </c>
      <c r="LI18" s="4">
        <v>28582816495.872898</v>
      </c>
      <c r="LJ18" s="4">
        <v>140334292943.073</v>
      </c>
      <c r="LK18" s="4">
        <v>61137058199.025597</v>
      </c>
      <c r="LL18" s="4">
        <v>103869712266.842</v>
      </c>
      <c r="LM18" s="4">
        <v>133993005139.423</v>
      </c>
      <c r="LN18" s="4"/>
      <c r="LO18" s="4"/>
      <c r="LP18" s="4"/>
      <c r="LQ18" s="4"/>
      <c r="LR18" s="4"/>
      <c r="LS18" s="4"/>
      <c r="LT18" s="4"/>
      <c r="LU18" s="6" t="s">
        <v>613</v>
      </c>
      <c r="LV18" s="4"/>
      <c r="LW18" s="4"/>
      <c r="LX18" s="4"/>
      <c r="LY18" s="4">
        <v>628457775000</v>
      </c>
      <c r="LZ18" s="4">
        <v>142051525200</v>
      </c>
      <c r="MA18" s="4">
        <v>449904932000</v>
      </c>
      <c r="MB18" s="4">
        <v>604164862500</v>
      </c>
      <c r="MC18" s="4">
        <v>639135186850</v>
      </c>
      <c r="MD18" s="4">
        <v>637236739500</v>
      </c>
      <c r="ME18" s="4">
        <v>507445838250</v>
      </c>
      <c r="MF18" s="4">
        <v>417265671600</v>
      </c>
      <c r="MJ18" s="1">
        <v>510339382500</v>
      </c>
      <c r="MK18" s="1">
        <v>-59844236400</v>
      </c>
      <c r="ML18" s="1">
        <v>285079099200</v>
      </c>
      <c r="MM18" s="1">
        <v>389519375000</v>
      </c>
      <c r="MN18" s="1">
        <v>462151953600</v>
      </c>
      <c r="MO18" s="1">
        <v>418077145500</v>
      </c>
      <c r="MP18" s="1">
        <v>252050316150</v>
      </c>
      <c r="MQ18" s="1">
        <v>269851688200</v>
      </c>
      <c r="MR18" s="4">
        <v>102072012800</v>
      </c>
      <c r="MS18" s="4">
        <v>243782198100</v>
      </c>
      <c r="MT18" s="4">
        <v>70014321000</v>
      </c>
      <c r="MU18" s="4">
        <v>211875970515</v>
      </c>
      <c r="MV18" s="4">
        <v>121122303480</v>
      </c>
      <c r="MW18" s="5">
        <v>181521400550</v>
      </c>
      <c r="MX18" s="4">
        <v>68347124460</v>
      </c>
      <c r="MY18" s="1">
        <v>38887373286</v>
      </c>
      <c r="MZ18" s="1">
        <v>201684744560</v>
      </c>
      <c r="NA18" s="1">
        <v>90080047710</v>
      </c>
      <c r="NB18" s="1">
        <v>95115476870</v>
      </c>
      <c r="NC18" s="1">
        <v>162851764140</v>
      </c>
      <c r="NK18" s="6" t="s">
        <v>613</v>
      </c>
      <c r="NO18" s="35">
        <v>376752900000</v>
      </c>
      <c r="NP18" s="35">
        <v>-56797696800</v>
      </c>
      <c r="NQ18" s="35">
        <v>202407737200</v>
      </c>
      <c r="NR18" s="35">
        <v>278545093750</v>
      </c>
      <c r="NS18" s="35">
        <v>333263970450</v>
      </c>
      <c r="NT18" s="35">
        <v>300375342600</v>
      </c>
      <c r="NU18" s="35">
        <v>173327213850</v>
      </c>
      <c r="NV18" s="35">
        <v>196673260600</v>
      </c>
      <c r="NW18" s="47">
        <v>67394003200</v>
      </c>
      <c r="NX18" s="47">
        <v>217121061600</v>
      </c>
      <c r="NY18" s="47">
        <v>24912010200</v>
      </c>
      <c r="NZ18" s="47">
        <v>143406525055</v>
      </c>
      <c r="OA18" s="47">
        <v>68468733060</v>
      </c>
      <c r="OB18" s="48">
        <v>118693477350</v>
      </c>
      <c r="OC18" s="47">
        <v>45108085770</v>
      </c>
      <c r="OD18" s="35">
        <v>28533596254</v>
      </c>
      <c r="OE18" s="35">
        <v>140187546850</v>
      </c>
      <c r="OF18" s="35">
        <v>61130773980</v>
      </c>
      <c r="OG18" s="35">
        <v>104140382430</v>
      </c>
      <c r="OH18" s="35">
        <v>133504113240</v>
      </c>
      <c r="OP18" s="6" t="s">
        <v>613</v>
      </c>
      <c r="OQ18" s="4">
        <v>310212787200</v>
      </c>
      <c r="OR18" s="4">
        <v>156332842200</v>
      </c>
      <c r="OS18" s="4">
        <v>276064451400</v>
      </c>
      <c r="OT18" s="4">
        <v>281338370310</v>
      </c>
      <c r="OU18" s="4">
        <v>197898072960</v>
      </c>
      <c r="OV18" s="5">
        <v>242617121250</v>
      </c>
      <c r="OW18" s="4">
        <v>168567073350</v>
      </c>
      <c r="OX18" s="4">
        <v>149288452714</v>
      </c>
      <c r="OY18" s="4">
        <v>333455222230</v>
      </c>
      <c r="OZ18" s="4">
        <v>247306246560</v>
      </c>
      <c r="PA18" s="4">
        <v>176383266400</v>
      </c>
      <c r="PB18" s="4">
        <v>212991575340</v>
      </c>
      <c r="PC18" s="4"/>
      <c r="PD18" s="4"/>
      <c r="PE18" s="4"/>
      <c r="PF18" s="4"/>
      <c r="PG18" s="4"/>
      <c r="PH18" s="4"/>
      <c r="PI18" s="4"/>
      <c r="PJ18" s="6" t="s">
        <v>613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>
        <v>-13893104700</v>
      </c>
      <c r="PX18" s="4">
        <v>-7936197600</v>
      </c>
      <c r="PY18" s="4">
        <v>-284113369.12</v>
      </c>
      <c r="PZ18" s="4">
        <v>-15997885884.24</v>
      </c>
      <c r="QA18" s="5">
        <v>-34050170985.950001</v>
      </c>
      <c r="QB18" s="4">
        <v>-33863071710.630001</v>
      </c>
      <c r="QC18" s="4">
        <v>-39282110347.916</v>
      </c>
      <c r="QD18" s="4">
        <v>-52932049310.919998</v>
      </c>
      <c r="QE18" s="4">
        <v>-52075792436.489998</v>
      </c>
      <c r="QF18" s="4">
        <v>-27972355767.709999</v>
      </c>
      <c r="QG18" s="4">
        <v>-42082123651.919998</v>
      </c>
      <c r="QH18" s="4"/>
      <c r="QI18" s="4"/>
      <c r="QJ18" s="4"/>
      <c r="QK18" s="4"/>
      <c r="QL18" s="4"/>
      <c r="QM18" s="4"/>
      <c r="QN18" s="4"/>
      <c r="QO18" s="6" t="s">
        <v>613</v>
      </c>
      <c r="QP18" s="4"/>
      <c r="QQ18" s="4"/>
      <c r="QR18" s="4"/>
      <c r="QS18" s="4">
        <v>192588023250</v>
      </c>
      <c r="QT18" s="4">
        <v>44075645640</v>
      </c>
      <c r="QU18" s="4">
        <v>527732756960</v>
      </c>
      <c r="QV18" s="4">
        <v>599815390000</v>
      </c>
      <c r="QW18" s="4">
        <v>327170952270</v>
      </c>
      <c r="QX18" s="4">
        <v>650975977860</v>
      </c>
      <c r="QY18" s="4">
        <v>362324112900</v>
      </c>
      <c r="QZ18" s="4">
        <v>363614007540</v>
      </c>
      <c r="RA18" s="4">
        <v>170050109440</v>
      </c>
      <c r="RB18" s="4">
        <v>377020980990</v>
      </c>
      <c r="RC18" s="4">
        <v>146447543280</v>
      </c>
      <c r="RD18" s="4">
        <v>60181208740.862297</v>
      </c>
      <c r="RE18" s="4">
        <v>193796047619.67099</v>
      </c>
      <c r="RF18" s="5">
        <v>190124711038.95499</v>
      </c>
      <c r="RG18" s="4">
        <v>146609655568.77701</v>
      </c>
      <c r="RH18" s="4">
        <v>186022369156.159</v>
      </c>
      <c r="RI18" s="4">
        <v>138385095823.11499</v>
      </c>
      <c r="RJ18" s="4">
        <v>176573751927.48199</v>
      </c>
      <c r="RK18" s="4">
        <v>127103749709.438</v>
      </c>
      <c r="RL18" s="4">
        <v>169998883078.621</v>
      </c>
      <c r="RM18" s="4"/>
      <c r="RN18" s="4"/>
      <c r="RO18" s="4"/>
      <c r="RP18" s="4"/>
      <c r="RQ18" s="4"/>
      <c r="RR18" s="4"/>
      <c r="RS18" s="4"/>
      <c r="RT18" s="6" t="s">
        <v>613</v>
      </c>
      <c r="RU18" s="4"/>
      <c r="RV18" s="4"/>
      <c r="RW18" s="4"/>
      <c r="RX18" s="4">
        <v>-79328040000</v>
      </c>
      <c r="RY18" s="4">
        <v>-10959624000</v>
      </c>
      <c r="RZ18" s="4">
        <v>-59411258000</v>
      </c>
      <c r="SA18" s="4">
        <v>-79689106250</v>
      </c>
      <c r="SB18" s="4">
        <v>-191677790800</v>
      </c>
      <c r="SC18" s="4">
        <v>-91084274700</v>
      </c>
      <c r="SD18" s="4">
        <v>-87395107950</v>
      </c>
      <c r="SE18" s="4">
        <v>-834364089400</v>
      </c>
      <c r="SF18" s="4">
        <v>-240294611200</v>
      </c>
      <c r="SG18" s="4">
        <v>-352200301200</v>
      </c>
      <c r="SH18" s="4">
        <v>-228496461600</v>
      </c>
      <c r="SI18" s="4">
        <v>-121220123120</v>
      </c>
      <c r="SJ18" s="4">
        <v>-53751169980</v>
      </c>
      <c r="SK18" s="5">
        <v>-85320450600</v>
      </c>
      <c r="SL18" s="4">
        <v>-895139310</v>
      </c>
      <c r="SM18" s="4">
        <v>2215893684</v>
      </c>
      <c r="SN18" s="4">
        <v>7488383695</v>
      </c>
      <c r="SO18" s="4">
        <v>-125277764940</v>
      </c>
      <c r="SP18" s="4">
        <v>-15963769490</v>
      </c>
      <c r="SQ18" s="4">
        <v>-22959582840</v>
      </c>
      <c r="SR18" s="4"/>
      <c r="SS18" s="4"/>
      <c r="ST18" s="4"/>
      <c r="SU18" s="4"/>
      <c r="SV18" s="4"/>
      <c r="SW18" s="4"/>
      <c r="SX18" s="4"/>
      <c r="SY18" s="6" t="s">
        <v>613</v>
      </c>
      <c r="SZ18" s="4"/>
      <c r="TA18" s="4"/>
      <c r="TB18" s="4"/>
      <c r="TC18" s="4">
        <v>-250261777500</v>
      </c>
      <c r="TD18" s="4">
        <v>-69105441600</v>
      </c>
      <c r="TE18" s="4">
        <v>-349020372800</v>
      </c>
      <c r="TF18" s="4">
        <v>-481570837500</v>
      </c>
      <c r="TG18" s="4">
        <v>-221812709600</v>
      </c>
      <c r="TH18" s="4">
        <v>-490587367800</v>
      </c>
      <c r="TI18" s="4">
        <v>-262442000550</v>
      </c>
      <c r="TJ18" s="4">
        <v>494302821400</v>
      </c>
      <c r="TK18" s="4">
        <v>45041004800</v>
      </c>
      <c r="TL18" s="4">
        <v>-95980284000</v>
      </c>
      <c r="TM18" s="4">
        <v>139513218600</v>
      </c>
      <c r="TN18" s="4">
        <v>-12542218030</v>
      </c>
      <c r="TO18" s="4">
        <v>-255332227440</v>
      </c>
      <c r="TP18" s="5">
        <v>-97306163500</v>
      </c>
      <c r="TQ18" s="4">
        <v>-49517864520</v>
      </c>
      <c r="TR18" s="35">
        <v>-135916422058</v>
      </c>
      <c r="TS18" s="35">
        <v>-195869406135</v>
      </c>
      <c r="TT18" s="35">
        <v>-22323485610</v>
      </c>
      <c r="TU18" s="35">
        <v>-143145659670</v>
      </c>
      <c r="TV18" s="35">
        <v>-169439793180</v>
      </c>
      <c r="UD18" s="6" t="s">
        <v>613</v>
      </c>
      <c r="UH18" s="37">
        <v>8.92520716856431E-2</v>
      </c>
      <c r="UI18" s="37">
        <v>0.12031754269083</v>
      </c>
      <c r="UJ18" s="37">
        <v>7.9521806928958896E-2</v>
      </c>
      <c r="UK18" s="37">
        <v>0.139788549268999</v>
      </c>
      <c r="UL18" s="37">
        <v>0.15854399607762701</v>
      </c>
      <c r="UM18" s="37">
        <v>0.14513297892402599</v>
      </c>
      <c r="UN18" s="37">
        <v>0.28719771262955002</v>
      </c>
      <c r="UO18" s="37"/>
      <c r="UP18" s="9"/>
      <c r="UQ18" s="9"/>
      <c r="UR18" s="9"/>
      <c r="US18" s="9"/>
      <c r="UT18" s="9"/>
      <c r="UU18" s="10"/>
      <c r="UV18" s="9"/>
      <c r="UW18" s="6" t="s">
        <v>613</v>
      </c>
      <c r="VA18" s="9">
        <v>8.8698643315806795E-3</v>
      </c>
      <c r="VB18" s="9">
        <v>1.13054295864237E-2</v>
      </c>
      <c r="VC18" s="9">
        <v>2.0052498588406201E-2</v>
      </c>
      <c r="VD18" s="9">
        <v>3.2409499812378798E-2</v>
      </c>
      <c r="VE18" s="9">
        <v>3.74615784327781E-2</v>
      </c>
      <c r="VF18" s="9">
        <v>2.5480898257978401E-2</v>
      </c>
      <c r="VG18" s="9">
        <v>2.50257414708181E-2</v>
      </c>
      <c r="VH18" s="9"/>
      <c r="VI18" s="9"/>
      <c r="VJ18" s="9"/>
      <c r="VK18" s="9"/>
      <c r="VL18" s="9"/>
      <c r="VM18" s="9"/>
      <c r="VN18" s="10"/>
      <c r="VO18" s="9"/>
      <c r="VP18" s="6" t="s">
        <v>613</v>
      </c>
      <c r="VT18" s="9">
        <v>0.91074792831435702</v>
      </c>
      <c r="VU18" s="9">
        <v>0.87968245730917005</v>
      </c>
      <c r="VV18" s="9">
        <v>0.92047819307104106</v>
      </c>
      <c r="VW18" s="9">
        <v>0.86021145073100103</v>
      </c>
      <c r="VX18" s="9">
        <v>0.84145600392237296</v>
      </c>
      <c r="VY18" s="9">
        <v>0.8548670210759739</v>
      </c>
      <c r="VZ18" s="9">
        <v>0.71280228737044993</v>
      </c>
      <c r="WA18" s="9"/>
      <c r="WG18" s="53"/>
      <c r="WI18" s="54" t="s">
        <v>613</v>
      </c>
      <c r="WM18" s="9">
        <v>0.14097520537734801</v>
      </c>
      <c r="WN18" s="9">
        <v>9.4926104485870494E-2</v>
      </c>
      <c r="WO18" s="9">
        <v>-6.5196791593878492E-2</v>
      </c>
      <c r="WP18" s="9">
        <v>-6.5996800072654307E-2</v>
      </c>
      <c r="WQ18" s="9">
        <v>-6.76105428481487E-2</v>
      </c>
      <c r="WR18" s="9">
        <v>-1.11493827802592E-2</v>
      </c>
      <c r="WS18" s="9">
        <v>2.5368737482364598E-2</v>
      </c>
      <c r="WT18" s="9"/>
      <c r="WU18" s="9"/>
      <c r="WV18" s="9"/>
      <c r="WW18" s="9"/>
      <c r="WX18" s="9"/>
      <c r="WY18" s="9"/>
      <c r="WZ18" s="10"/>
      <c r="XA18" s="9"/>
      <c r="XB18" s="6" t="s">
        <v>613</v>
      </c>
      <c r="XF18" s="9">
        <v>0.28321590000000002</v>
      </c>
      <c r="XG18" s="9">
        <v>0.2849005</v>
      </c>
      <c r="XH18" s="9">
        <v>0.28153129999999998</v>
      </c>
      <c r="XI18" s="9">
        <v>0.28153129999999998</v>
      </c>
      <c r="XJ18" s="9">
        <v>0.2748551129524</v>
      </c>
      <c r="XK18" s="9">
        <v>0.24974750000000001</v>
      </c>
      <c r="XL18" s="9">
        <v>0.24454630000000002</v>
      </c>
      <c r="XM18" s="9"/>
      <c r="XN18" s="9"/>
      <c r="XO18" s="9"/>
      <c r="XP18" s="9"/>
      <c r="XQ18" s="9"/>
      <c r="XR18" s="9"/>
      <c r="XS18" s="10"/>
      <c r="XT18" s="9"/>
      <c r="XU18" s="6" t="s">
        <v>613</v>
      </c>
      <c r="XV18" s="59">
        <f t="shared" si="153"/>
        <v>11589844195.16205</v>
      </c>
      <c r="XW18" s="59">
        <f t="shared" si="1"/>
        <v>58462186623.28508</v>
      </c>
      <c r="XX18" s="59">
        <f t="shared" si="1"/>
        <v>3074376462.5645261</v>
      </c>
      <c r="XY18" s="59">
        <f t="shared" si="1"/>
        <v>412660118.95326549</v>
      </c>
      <c r="XZ18" s="59">
        <f t="shared" si="1"/>
        <v>12134444405.423285</v>
      </c>
      <c r="YA18" s="59">
        <f t="shared" si="1"/>
        <v>33262223584.159557</v>
      </c>
      <c r="YB18" s="59">
        <f t="shared" si="1"/>
        <v>34775972484.113724</v>
      </c>
      <c r="YC18" s="6" t="s">
        <v>613</v>
      </c>
      <c r="YD18" s="4"/>
      <c r="YE18" s="4"/>
      <c r="YF18" s="4"/>
      <c r="YG18" s="4">
        <v>192588023250</v>
      </c>
      <c r="YH18" s="4">
        <v>44075645640</v>
      </c>
      <c r="YI18" s="4">
        <v>527732756960</v>
      </c>
      <c r="YJ18" s="4">
        <v>599815390000</v>
      </c>
      <c r="YK18" s="4">
        <v>327170952270</v>
      </c>
      <c r="YL18" s="4">
        <v>650975977860</v>
      </c>
      <c r="YM18" s="4">
        <v>362324112900</v>
      </c>
      <c r="YN18" s="4">
        <v>363614007540</v>
      </c>
      <c r="YO18" s="4">
        <v>170050109440</v>
      </c>
      <c r="YP18" s="4">
        <v>377020980990</v>
      </c>
      <c r="YQ18" s="4">
        <v>146447543280</v>
      </c>
      <c r="YR18" s="4">
        <v>60181208740.862297</v>
      </c>
      <c r="YS18" s="4">
        <v>193796047619.67099</v>
      </c>
      <c r="YT18" s="5">
        <v>190124711038.95499</v>
      </c>
      <c r="YU18" s="4">
        <v>146609655568.77701</v>
      </c>
      <c r="YV18" s="4">
        <v>186022369156.159</v>
      </c>
      <c r="YW18" s="4">
        <v>138385095823.11499</v>
      </c>
      <c r="YX18" s="4">
        <v>176573751927.48199</v>
      </c>
      <c r="YY18" s="4">
        <v>127103749709.438</v>
      </c>
      <c r="YZ18" s="4">
        <v>169998883078.621</v>
      </c>
      <c r="ZA18" s="4"/>
      <c r="ZB18" s="4"/>
      <c r="ZC18" s="4"/>
      <c r="ZD18" s="4"/>
      <c r="ZE18" s="4"/>
      <c r="ZF18" s="4"/>
      <c r="ZG18" s="4"/>
      <c r="ZH18" s="6" t="s">
        <v>613</v>
      </c>
      <c r="ZI18" s="4"/>
      <c r="ZJ18" s="4"/>
      <c r="ZK18" s="4"/>
      <c r="ZL18" s="4">
        <v>-79328040000</v>
      </c>
      <c r="ZM18" s="4">
        <v>-10959624000</v>
      </c>
      <c r="ZN18" s="4">
        <v>-59411258000</v>
      </c>
      <c r="ZO18" s="4">
        <v>-79689106250</v>
      </c>
      <c r="ZP18" s="4">
        <v>-191677790800</v>
      </c>
      <c r="ZQ18" s="4">
        <v>-91084274700</v>
      </c>
      <c r="ZR18" s="4">
        <v>-87395107950</v>
      </c>
      <c r="ZS18" s="4">
        <v>-834364089400</v>
      </c>
      <c r="ZT18" s="4">
        <v>-240294611200</v>
      </c>
      <c r="ZU18" s="4">
        <v>-352200301200</v>
      </c>
      <c r="ZV18" s="4">
        <v>-228496461600</v>
      </c>
      <c r="ZW18" s="4">
        <v>-121220123120</v>
      </c>
      <c r="ZX18" s="4">
        <v>-53751169980</v>
      </c>
      <c r="ZY18" s="5">
        <v>-85320450600</v>
      </c>
      <c r="ZZ18" s="4">
        <v>-895139310</v>
      </c>
      <c r="AAA18" s="4">
        <v>2215893684</v>
      </c>
      <c r="AAB18" s="4">
        <v>7488383695</v>
      </c>
      <c r="AAC18" s="4">
        <v>-125277764940</v>
      </c>
      <c r="AAD18" s="4">
        <v>-15963769490</v>
      </c>
      <c r="AAE18" s="4">
        <v>-22959582840</v>
      </c>
      <c r="AAF18" s="4"/>
      <c r="AAG18" s="4"/>
      <c r="AAH18" s="4"/>
      <c r="AAI18" s="4"/>
      <c r="AAJ18" s="4"/>
      <c r="AAK18" s="4"/>
      <c r="AAL18" s="4"/>
      <c r="AAM18" s="6" t="s">
        <v>613</v>
      </c>
      <c r="AAN18" s="4"/>
      <c r="AAO18" s="4"/>
      <c r="AAP18" s="4"/>
      <c r="AAQ18" s="4">
        <v>-250261777500</v>
      </c>
      <c r="AAR18" s="4">
        <v>-69105441600</v>
      </c>
      <c r="AAS18" s="4">
        <v>-349020372800</v>
      </c>
      <c r="AAT18" s="4">
        <v>-481570837500</v>
      </c>
      <c r="AAU18" s="4">
        <v>-221812709600</v>
      </c>
      <c r="AAV18" s="4">
        <v>-490587367800</v>
      </c>
      <c r="AAW18" s="4">
        <v>-262442000550</v>
      </c>
      <c r="AAX18" s="4">
        <v>494302821400</v>
      </c>
      <c r="AAY18" s="4">
        <v>45041004800</v>
      </c>
      <c r="AAZ18" s="4">
        <v>-95980284000</v>
      </c>
      <c r="ABA18" s="4">
        <v>139513218600</v>
      </c>
      <c r="ABB18" s="4">
        <v>-12542218030</v>
      </c>
      <c r="ABC18" s="4">
        <v>-255332227440</v>
      </c>
      <c r="ABD18" s="5">
        <v>-97306163500</v>
      </c>
      <c r="ABE18" s="4">
        <v>-49517864520</v>
      </c>
      <c r="ABF18" s="35">
        <v>-135916422058</v>
      </c>
      <c r="ABG18" s="35">
        <v>-195869406135</v>
      </c>
      <c r="ABH18" s="35">
        <v>-22323485610</v>
      </c>
      <c r="ABI18" s="35">
        <v>-143145659670</v>
      </c>
      <c r="ABJ18" s="35">
        <v>-169439793180</v>
      </c>
      <c r="ABR18" s="6" t="s">
        <v>613</v>
      </c>
      <c r="ABV18" s="37">
        <v>8.92520716856431E-2</v>
      </c>
      <c r="ABW18" s="37">
        <v>0.12031754269083</v>
      </c>
      <c r="ABX18" s="37">
        <v>7.9521806928958896E-2</v>
      </c>
      <c r="ABY18" s="37">
        <v>0.139788549268999</v>
      </c>
      <c r="ABZ18" s="37">
        <v>0.15854399607762701</v>
      </c>
      <c r="ACA18" s="37">
        <v>0.14513297892402599</v>
      </c>
      <c r="ACB18" s="37">
        <v>0.28719771262955002</v>
      </c>
      <c r="ACC18" s="37"/>
      <c r="ACD18" s="9"/>
      <c r="ACE18" s="9"/>
      <c r="ACF18" s="9"/>
      <c r="ACG18" s="9"/>
      <c r="ACH18" s="9"/>
      <c r="ACI18" s="10"/>
      <c r="ACJ18" s="9"/>
      <c r="ACK18" s="6" t="s">
        <v>613</v>
      </c>
      <c r="ACO18" s="9">
        <v>8.8698643315806795E-3</v>
      </c>
      <c r="ACP18" s="9">
        <v>1.13054295864237E-2</v>
      </c>
      <c r="ACQ18" s="9">
        <v>2.0052498588406201E-2</v>
      </c>
      <c r="ACR18" s="9">
        <v>3.2409499812378798E-2</v>
      </c>
      <c r="ACS18" s="9">
        <v>3.74615784327781E-2</v>
      </c>
      <c r="ACT18" s="9">
        <v>2.5480898257978401E-2</v>
      </c>
      <c r="ACU18" s="9">
        <v>2.50257414708181E-2</v>
      </c>
      <c r="ACV18" s="9"/>
      <c r="ACW18" s="9"/>
      <c r="ACX18" s="9"/>
      <c r="ACY18" s="9"/>
      <c r="ACZ18" s="9"/>
      <c r="ADA18" s="9"/>
      <c r="ADB18" s="10"/>
      <c r="ADC18" s="9"/>
      <c r="ADD18" s="6" t="s">
        <v>613</v>
      </c>
      <c r="ADH18" s="9">
        <v>0.91074792831435702</v>
      </c>
      <c r="ADI18" s="9">
        <v>0.87968245730917005</v>
      </c>
      <c r="ADJ18" s="9">
        <v>0.92047819307104106</v>
      </c>
      <c r="ADK18" s="9">
        <v>0.86021145073100103</v>
      </c>
      <c r="ADL18" s="9">
        <v>0.84145600392237296</v>
      </c>
      <c r="ADM18" s="9">
        <v>0.8548670210759739</v>
      </c>
      <c r="ADN18" s="9">
        <v>0.71280228737044993</v>
      </c>
      <c r="ADO18" s="9"/>
      <c r="ADU18" s="53"/>
      <c r="ADW18" s="54" t="s">
        <v>613</v>
      </c>
      <c r="AEA18" s="9">
        <v>0.14097520537734801</v>
      </c>
      <c r="AEB18" s="9">
        <v>9.4926104485870494E-2</v>
      </c>
      <c r="AEC18" s="9">
        <v>-6.5196791593878492E-2</v>
      </c>
      <c r="AED18" s="9">
        <v>-6.5996800072654307E-2</v>
      </c>
      <c r="AEE18" s="9">
        <v>-6.76105428481487E-2</v>
      </c>
      <c r="AEF18" s="9">
        <v>-1.11493827802592E-2</v>
      </c>
      <c r="AEG18" s="9">
        <v>2.5368737482364598E-2</v>
      </c>
      <c r="AEH18" s="9"/>
      <c r="AEI18" s="9"/>
      <c r="AEJ18" s="9"/>
      <c r="AEK18" s="9"/>
      <c r="AEL18" s="9"/>
      <c r="AEM18" s="9"/>
      <c r="AEN18" s="10"/>
      <c r="AEO18" s="9"/>
      <c r="AEP18" s="6" t="s">
        <v>613</v>
      </c>
      <c r="AET18" s="9">
        <v>0.28321590000000002</v>
      </c>
      <c r="AEU18" s="9">
        <v>0.2849005</v>
      </c>
      <c r="AEV18" s="9">
        <v>0.28153129999999998</v>
      </c>
      <c r="AEW18" s="9">
        <v>0.28153129999999998</v>
      </c>
      <c r="AEX18" s="9">
        <v>0.2748551129524</v>
      </c>
      <c r="AEY18" s="9">
        <v>0.24974750000000001</v>
      </c>
      <c r="AEZ18" s="9">
        <v>0.24454630000000002</v>
      </c>
      <c r="AFA18" s="9"/>
      <c r="AFB18" s="9"/>
      <c r="AFC18" s="9"/>
      <c r="AFD18" s="9"/>
      <c r="AFE18" s="9"/>
      <c r="AFF18" s="9"/>
      <c r="AFG18" s="10"/>
      <c r="AFH18" s="9"/>
      <c r="AFI18" s="6" t="s">
        <v>613</v>
      </c>
      <c r="AFJ18" s="7">
        <f t="shared" si="2"/>
        <v>2.3186659379164306E-2</v>
      </c>
      <c r="AFK18" s="7">
        <f t="shared" si="3"/>
        <v>9.8055923519852317E-2</v>
      </c>
      <c r="AFL18" s="7">
        <f t="shared" si="4"/>
        <v>1.3143945246419401E-2</v>
      </c>
      <c r="AFM18" s="7">
        <f t="shared" si="5"/>
        <v>9.6186556435343559E-2</v>
      </c>
      <c r="AFN18" s="7">
        <f t="shared" si="6"/>
        <v>5.0980996319381883E-2</v>
      </c>
      <c r="AFO18" s="8">
        <f t="shared" si="7"/>
        <v>7.0783651924017185E-2</v>
      </c>
      <c r="AFP18" s="7">
        <f t="shared" si="8"/>
        <v>2.9135756072117505E-2</v>
      </c>
      <c r="AFQ18" s="6" t="s">
        <v>613</v>
      </c>
      <c r="AFR18" s="7">
        <f t="shared" si="9"/>
        <v>3.8091909609319213E-2</v>
      </c>
      <c r="AFS18" s="7">
        <f t="shared" si="10"/>
        <v>0.14931264892727988</v>
      </c>
      <c r="AFT18" s="7">
        <f t="shared" si="11"/>
        <v>1.9629690654293278E-2</v>
      </c>
      <c r="AFU18" s="7">
        <f t="shared" si="12"/>
        <v>0.13392700024546056</v>
      </c>
      <c r="AFV18" s="7">
        <f t="shared" si="13"/>
        <v>7.0171467806707161E-2</v>
      </c>
      <c r="AFW18" s="8">
        <f t="shared" si="14"/>
        <v>0.11885278960447165</v>
      </c>
      <c r="AFX18" s="7">
        <f t="shared" si="15"/>
        <v>5.0910426285237315E-2</v>
      </c>
      <c r="AFY18" s="6" t="s">
        <v>613</v>
      </c>
      <c r="AFZ18" s="1">
        <f t="shared" si="16"/>
        <v>2277878688000</v>
      </c>
      <c r="AGA18" s="1">
        <f t="shared" si="17"/>
        <v>1738882359000</v>
      </c>
      <c r="AGB18" s="1">
        <f t="shared" si="18"/>
        <v>1542665588400</v>
      </c>
      <c r="AGC18" s="1">
        <f t="shared" si="19"/>
        <v>1140820217100</v>
      </c>
      <c r="AGD18" s="1">
        <f t="shared" si="20"/>
        <v>981542974560</v>
      </c>
      <c r="AGE18" s="2">
        <f t="shared" si="21"/>
        <v>1199790938500</v>
      </c>
      <c r="AGF18" s="1">
        <f t="shared" si="22"/>
        <v>1129364061570</v>
      </c>
      <c r="AGG18" s="6" t="s">
        <v>613</v>
      </c>
      <c r="AGH18" s="7">
        <f t="shared" si="23"/>
        <v>5.0754315148147169E-2</v>
      </c>
      <c r="AGI18" s="7">
        <f t="shared" si="24"/>
        <v>0.14404591478174861</v>
      </c>
      <c r="AGJ18" s="7">
        <f t="shared" si="25"/>
        <v>4.8389536890767922E-2</v>
      </c>
      <c r="AGK18" s="7">
        <f t="shared" si="26"/>
        <v>0.18618502136991977</v>
      </c>
      <c r="AGL18" s="7">
        <f t="shared" si="27"/>
        <v>0.14221626129266032</v>
      </c>
      <c r="AGM18" s="8">
        <f t="shared" si="28"/>
        <v>0.13005106447551321</v>
      </c>
      <c r="AGN18" s="7">
        <f t="shared" si="29"/>
        <v>7.5739452981254826E-2</v>
      </c>
      <c r="AGO18" s="6" t="s">
        <v>613</v>
      </c>
      <c r="AGP18" s="7">
        <f t="shared" si="30"/>
        <v>2.7688115517863186E-2</v>
      </c>
      <c r="AGQ18" s="7">
        <f t="shared" si="31"/>
        <v>0.12947519579216679</v>
      </c>
      <c r="AGR18" s="7">
        <f t="shared" si="32"/>
        <v>1.2671459854303882E-2</v>
      </c>
      <c r="AGS18" s="7">
        <f t="shared" si="33"/>
        <v>8.028877238192339E-2</v>
      </c>
      <c r="AGT18" s="7">
        <f t="shared" si="34"/>
        <v>5.0701976242222987E-2</v>
      </c>
      <c r="AGU18" s="8">
        <f t="shared" si="35"/>
        <v>6.4065095207140085E-2</v>
      </c>
      <c r="AGV18" s="7">
        <f t="shared" si="36"/>
        <v>2.8609128443661907E-2</v>
      </c>
      <c r="AGW18" s="6" t="s">
        <v>613</v>
      </c>
      <c r="AGX18" s="7">
        <f t="shared" si="37"/>
        <v>0.1274476523025703</v>
      </c>
      <c r="AGY18" s="7">
        <f t="shared" si="38"/>
        <v>9.322554336496873E-2</v>
      </c>
      <c r="AGZ18" s="7">
        <f t="shared" si="39"/>
        <v>0.1404199581505465</v>
      </c>
      <c r="AHA18" s="7">
        <f t="shared" si="40"/>
        <v>0.15732177699555472</v>
      </c>
      <c r="AHB18" s="7">
        <f t="shared" si="41"/>
        <v>0.14582873546659356</v>
      </c>
      <c r="AHC18" s="8">
        <f t="shared" si="42"/>
        <v>0.131272767457559</v>
      </c>
      <c r="AHD18" s="7">
        <f t="shared" si="43"/>
        <v>0.10645324748712165</v>
      </c>
      <c r="AHE18" s="6" t="s">
        <v>613</v>
      </c>
      <c r="AHF18" s="15">
        <f t="shared" si="158"/>
        <v>6.4803434680783694</v>
      </c>
      <c r="AHG18" s="15">
        <f t="shared" si="159"/>
        <v>6.954606359606645</v>
      </c>
      <c r="AHH18" s="15">
        <f t="shared" si="160"/>
        <v>10.767327585051955</v>
      </c>
      <c r="AHI18" s="15">
        <f t="shared" si="161"/>
        <v>6.7687720086129488</v>
      </c>
      <c r="AHJ18" s="15">
        <f t="shared" si="162"/>
        <v>6.015201956412624</v>
      </c>
      <c r="AHK18" s="16">
        <f t="shared" si="163"/>
        <v>7.7408365539450665</v>
      </c>
      <c r="AHL18" s="15">
        <f t="shared" si="164"/>
        <v>5.5706347777513141</v>
      </c>
      <c r="AHM18" s="6" t="s">
        <v>613</v>
      </c>
      <c r="AHN18" s="12">
        <f t="shared" si="51"/>
        <v>56.324175068491279</v>
      </c>
      <c r="AHO18" s="12">
        <f t="shared" si="52"/>
        <v>52.483200504340914</v>
      </c>
      <c r="AHP18" s="12">
        <f t="shared" si="53"/>
        <v>33.89884789116303</v>
      </c>
      <c r="AHQ18" s="12">
        <f t="shared" si="54"/>
        <v>53.924109060780069</v>
      </c>
      <c r="AHR18" s="12">
        <f t="shared" si="55"/>
        <v>60.679591914762661</v>
      </c>
      <c r="AHS18" s="13">
        <f t="shared" si="56"/>
        <v>47.15252640413653</v>
      </c>
      <c r="AHT18" s="12">
        <f t="shared" si="57"/>
        <v>65.522155833619152</v>
      </c>
      <c r="AHU18" s="6" t="s">
        <v>613</v>
      </c>
      <c r="AHV18" s="15">
        <f t="shared" si="58"/>
        <v>0.83742280561511195</v>
      </c>
      <c r="AHW18" s="15">
        <f t="shared" si="59"/>
        <v>0.75733365699829791</v>
      </c>
      <c r="AHX18" s="15">
        <f t="shared" si="60"/>
        <v>1.0372873684285902</v>
      </c>
      <c r="AHY18" s="15">
        <f t="shared" si="61"/>
        <v>1.198007561727267</v>
      </c>
      <c r="AHZ18" s="15">
        <f t="shared" si="62"/>
        <v>1.0055031400714227</v>
      </c>
      <c r="AIA18" s="16">
        <f t="shared" si="63"/>
        <v>1.1048707833049207</v>
      </c>
      <c r="AIB18" s="15">
        <f t="shared" si="64"/>
        <v>1.0184076781469471</v>
      </c>
      <c r="AIC18" s="6" t="s">
        <v>613</v>
      </c>
      <c r="AID18" s="4">
        <f t="shared" si="65"/>
        <v>404755571200</v>
      </c>
      <c r="AIE18" s="4">
        <f t="shared" si="66"/>
        <v>440738617500</v>
      </c>
      <c r="AIF18" s="4">
        <f t="shared" si="67"/>
        <v>542598417000</v>
      </c>
      <c r="AIG18" s="4">
        <f t="shared" si="68"/>
        <v>544999052135</v>
      </c>
      <c r="AIH18" s="4">
        <f t="shared" si="69"/>
        <v>465439675440</v>
      </c>
      <c r="AII18" s="14">
        <f t="shared" si="70"/>
        <v>530801530000</v>
      </c>
      <c r="AIJ18" s="4">
        <f t="shared" si="71"/>
        <v>725145351030</v>
      </c>
      <c r="AIK18" s="6" t="s">
        <v>613</v>
      </c>
      <c r="AIL18" s="15">
        <f t="shared" si="72"/>
        <v>6.0136066949830287</v>
      </c>
      <c r="AIM18" s="15">
        <f t="shared" si="73"/>
        <v>3.8048206960217188</v>
      </c>
      <c r="AIN18" s="15">
        <f t="shared" si="74"/>
        <v>3.6232902456108715</v>
      </c>
      <c r="AIO18" s="15">
        <f t="shared" si="75"/>
        <v>3.2812882036756754</v>
      </c>
      <c r="AIP18" s="15">
        <f t="shared" si="76"/>
        <v>2.9156477513377324</v>
      </c>
      <c r="AIQ18" s="16">
        <f t="shared" si="77"/>
        <v>3.4818867253453472</v>
      </c>
      <c r="AIR18" s="15">
        <f t="shared" si="78"/>
        <v>2.1836788361406589</v>
      </c>
      <c r="AIS18" s="6" t="s">
        <v>613</v>
      </c>
      <c r="AIT18" s="15">
        <f t="shared" si="79"/>
        <v>1.5713533884274824</v>
      </c>
      <c r="AIU18" s="15">
        <f t="shared" si="80"/>
        <v>2.1275729461824424</v>
      </c>
      <c r="AIV18" s="15">
        <f t="shared" si="81"/>
        <v>2.7917969114630581</v>
      </c>
      <c r="AIW18" s="15">
        <f t="shared" si="82"/>
        <v>4.0175847785093817</v>
      </c>
      <c r="AIX18" s="15">
        <f t="shared" si="83"/>
        <v>3.4535498679391097</v>
      </c>
      <c r="AIY18" s="16">
        <f t="shared" si="84"/>
        <v>2.1910353589854701</v>
      </c>
      <c r="AIZ18" s="15">
        <f t="shared" si="85"/>
        <v>4.9760967036796311</v>
      </c>
      <c r="AJA18" s="6" t="s">
        <v>613</v>
      </c>
      <c r="AJB18" s="15">
        <f t="shared" si="86"/>
        <v>0.5657364629831001</v>
      </c>
      <c r="AJC18" s="15">
        <f t="shared" si="87"/>
        <v>0.72339690612052432</v>
      </c>
      <c r="AJD18" s="15">
        <f t="shared" si="88"/>
        <v>0.95855403144544205</v>
      </c>
      <c r="AJE18" s="15">
        <f t="shared" si="89"/>
        <v>1.7701483517962864</v>
      </c>
      <c r="AJF18" s="15">
        <f t="shared" si="90"/>
        <v>1.9442383200883462</v>
      </c>
      <c r="AJG18" s="16">
        <f t="shared" si="91"/>
        <v>1.2022545625602754</v>
      </c>
      <c r="AJH18" s="15">
        <f t="shared" si="92"/>
        <v>3.203136494469474</v>
      </c>
      <c r="AJI18" s="6" t="s">
        <v>613</v>
      </c>
      <c r="AJJ18" s="15" t="e">
        <f t="shared" si="154"/>
        <v>#DIV/0!</v>
      </c>
      <c r="AJK18" s="15">
        <f t="shared" si="93"/>
        <v>18.029008310863734</v>
      </c>
      <c r="AJL18" s="15">
        <f t="shared" si="93"/>
        <v>9.4061258504954566</v>
      </c>
      <c r="AJM18" s="15">
        <f t="shared" si="93"/>
        <v>747.60169561147188</v>
      </c>
      <c r="AJN18" s="15">
        <f t="shared" si="93"/>
        <v>8.7256136935890805</v>
      </c>
      <c r="AJO18" s="16">
        <f t="shared" si="93"/>
        <v>4.5824759224963589</v>
      </c>
      <c r="AJP18" s="15">
        <f t="shared" si="93"/>
        <v>2.5259792428443175</v>
      </c>
      <c r="AJQ18" s="6" t="s">
        <v>613</v>
      </c>
      <c r="AJU18" s="1">
        <v>42.117060000000002</v>
      </c>
      <c r="AJV18" s="1">
        <v>-3.9546800000000002</v>
      </c>
      <c r="AJW18" s="1">
        <v>15.892150000000001</v>
      </c>
      <c r="AJX18" s="1">
        <v>13.60209</v>
      </c>
      <c r="AJY18" s="1">
        <v>13.50525</v>
      </c>
      <c r="AJZ18" s="1">
        <v>9.6968499999999995</v>
      </c>
      <c r="AKA18" s="1">
        <v>5.5859699999999997</v>
      </c>
      <c r="AKB18" s="1">
        <v>10.26549</v>
      </c>
      <c r="AKC18" s="1">
        <v>9.9753000000000007</v>
      </c>
      <c r="AKD18" s="1">
        <v>4.2844600000000002</v>
      </c>
      <c r="AKE18" s="1">
        <v>24.28098</v>
      </c>
      <c r="AKF18" s="1">
        <v>514.71811000000002</v>
      </c>
      <c r="AKG18" s="1">
        <v>11.503729999999999</v>
      </c>
      <c r="AKH18" s="2">
        <v>4.6910299999999996</v>
      </c>
      <c r="AKI18" s="1">
        <v>2.45967</v>
      </c>
      <c r="AKJ18" s="6" t="s">
        <v>613</v>
      </c>
      <c r="AKK18" s="15">
        <f t="shared" si="94"/>
        <v>1.6428373310020186</v>
      </c>
      <c r="AKL18" s="15">
        <f t="shared" si="95"/>
        <v>1.5227295156426748</v>
      </c>
      <c r="AKM18" s="15">
        <f t="shared" si="96"/>
        <v>1.4934397767398402</v>
      </c>
      <c r="AKN18" s="15">
        <f t="shared" si="97"/>
        <v>1.3923671374542455</v>
      </c>
      <c r="AKO18" s="15">
        <f t="shared" si="98"/>
        <v>1.3764240182185195</v>
      </c>
      <c r="AKP18" s="16">
        <f t="shared" si="99"/>
        <v>1.6790994300782101</v>
      </c>
      <c r="AKQ18" s="15">
        <f t="shared" si="100"/>
        <v>1.7473521592926107</v>
      </c>
      <c r="AKR18" s="6" t="s">
        <v>613</v>
      </c>
      <c r="AKS18" s="15">
        <f t="shared" si="101"/>
        <v>0.28748471621122867</v>
      </c>
      <c r="AKT18" s="15">
        <f t="shared" si="102"/>
        <v>0.19581755608963694</v>
      </c>
      <c r="AKU18" s="15">
        <f t="shared" si="103"/>
        <v>0.21556153354006732</v>
      </c>
      <c r="AKV18" s="15">
        <f t="shared" si="104"/>
        <v>6.4119516906275389E-2</v>
      </c>
      <c r="AKW18" s="15">
        <f t="shared" si="105"/>
        <v>1.028718342220968E-3</v>
      </c>
      <c r="AKX18" s="16">
        <f t="shared" si="106"/>
        <v>0.20433325032154273</v>
      </c>
      <c r="AKY18" s="15">
        <f t="shared" si="107"/>
        <v>0.26917712943440908</v>
      </c>
      <c r="AKZ18" s="6" t="s">
        <v>613</v>
      </c>
      <c r="ALA18" s="7">
        <f t="shared" si="108"/>
        <v>0.22329175064479992</v>
      </c>
      <c r="ALB18" s="7">
        <f t="shared" si="109"/>
        <v>0.16375203315292244</v>
      </c>
      <c r="ALC18" s="7">
        <f t="shared" si="110"/>
        <v>0.17733494158233989</v>
      </c>
      <c r="ALD18" s="7">
        <f t="shared" si="111"/>
        <v>6.0255935435420502E-2</v>
      </c>
      <c r="ALE18" s="7">
        <f t="shared" si="112"/>
        <v>1.0276611683275212E-3</v>
      </c>
      <c r="ALF18" s="8">
        <f t="shared" si="113"/>
        <v>0.16966504102331159</v>
      </c>
      <c r="ALG18" s="7">
        <f t="shared" si="114"/>
        <v>0.21208791365029092</v>
      </c>
      <c r="ALH18" s="6" t="s">
        <v>613</v>
      </c>
      <c r="ALI18" s="7">
        <f t="shared" si="155"/>
        <v>2.2786327113903698E-2</v>
      </c>
      <c r="ALJ18" s="7">
        <f t="shared" si="115"/>
        <v>0.2053138053734844</v>
      </c>
      <c r="ALK18" s="7">
        <f t="shared" si="115"/>
        <v>1.1238049438103923E-2</v>
      </c>
      <c r="ALL18" s="7">
        <f t="shared" si="115"/>
        <v>6.0030983299139114E-3</v>
      </c>
      <c r="ALM18" s="7">
        <f t="shared" si="115"/>
        <v>12.029861600612202</v>
      </c>
      <c r="ALN18" s="20">
        <f t="shared" si="115"/>
        <v>0.16340048244741315</v>
      </c>
      <c r="ALO18" s="7">
        <f t="shared" si="115"/>
        <v>0.14518755781786924</v>
      </c>
      <c r="ALP18" s="6" t="s">
        <v>613</v>
      </c>
      <c r="ALQ18" s="17">
        <f t="shared" si="116"/>
        <v>0.22329175064479992</v>
      </c>
      <c r="ALR18" s="17">
        <f t="shared" si="117"/>
        <v>0.16375203315292244</v>
      </c>
      <c r="ALS18" s="17">
        <f t="shared" si="118"/>
        <v>0.17733494158233989</v>
      </c>
      <c r="ALT18" s="17">
        <f t="shared" si="119"/>
        <v>6.0255935435420502E-2</v>
      </c>
      <c r="ALU18" s="17">
        <f t="shared" si="120"/>
        <v>1.0276611683275212E-3</v>
      </c>
      <c r="ALV18" s="21">
        <f t="shared" si="121"/>
        <v>0.16966504102331159</v>
      </c>
      <c r="ALW18" s="17">
        <f t="shared" si="122"/>
        <v>0.21208791365029092</v>
      </c>
      <c r="ALX18" s="6" t="s">
        <v>613</v>
      </c>
      <c r="ALY18" s="17">
        <f t="shared" si="123"/>
        <v>0.77670824935520011</v>
      </c>
      <c r="ALZ18" s="17">
        <f t="shared" si="124"/>
        <v>0.83624796684707758</v>
      </c>
      <c r="AMA18" s="17">
        <f t="shared" si="125"/>
        <v>0.82266505841766013</v>
      </c>
      <c r="AMB18" s="17">
        <f t="shared" si="126"/>
        <v>0.93974406456457948</v>
      </c>
      <c r="AMC18" s="17">
        <f t="shared" si="127"/>
        <v>0.99897233883167247</v>
      </c>
      <c r="AMD18" s="21">
        <f t="shared" si="128"/>
        <v>0.83033495897668841</v>
      </c>
      <c r="AME18" s="17">
        <f t="shared" si="129"/>
        <v>0.78791208634970911</v>
      </c>
      <c r="AMF18" s="6" t="s">
        <v>613</v>
      </c>
      <c r="AMJ18" s="18">
        <v>4.5713591950970072</v>
      </c>
      <c r="AMK18" s="18">
        <v>6.1982279139587186</v>
      </c>
      <c r="AML18" s="18">
        <v>6.218300505319057</v>
      </c>
      <c r="AMM18" s="18">
        <v>6.0281565269948612</v>
      </c>
      <c r="AMN18" s="18">
        <v>6.8453170762465918</v>
      </c>
      <c r="AMO18" s="18">
        <v>7.4264531209904705</v>
      </c>
      <c r="AMP18" s="18">
        <v>7.1765482946952046</v>
      </c>
      <c r="AMQ18" s="18">
        <v>5.8431999502304244</v>
      </c>
      <c r="AMR18" s="18">
        <v>4.5730186003318511</v>
      </c>
      <c r="AMS18" s="18">
        <v>5.7790687746391765</v>
      </c>
      <c r="AMT18" s="18">
        <v>6.1667526536031421</v>
      </c>
      <c r="AMU18" s="18">
        <v>8.2581800191838628</v>
      </c>
      <c r="AMV18" s="19">
        <v>10.561990087171512</v>
      </c>
      <c r="AMW18" s="18">
        <v>8.0313813664126421</v>
      </c>
      <c r="AMX18" s="18">
        <v>5.7790687746391765</v>
      </c>
      <c r="AMY18" s="18">
        <v>6.1667526536031421</v>
      </c>
      <c r="AMZ18" s="18">
        <v>8.2581800191838628</v>
      </c>
      <c r="ANA18" s="18">
        <v>10.561990087171512</v>
      </c>
      <c r="ANB18" s="18">
        <v>8.0313813664126421</v>
      </c>
      <c r="ANC18" s="18">
        <v>11.291457076820459</v>
      </c>
      <c r="AND18" s="18">
        <v>10.072101709964384</v>
      </c>
      <c r="ANE18" s="18">
        <v>8.1036149396627639</v>
      </c>
      <c r="ANH18" s="6" t="s">
        <v>613</v>
      </c>
      <c r="ANI18" s="7">
        <f t="shared" si="130"/>
        <v>5.8431999502304245E-2</v>
      </c>
      <c r="ANJ18" s="7">
        <f t="shared" si="131"/>
        <v>4.5730186003318511E-2</v>
      </c>
      <c r="ANK18" s="7">
        <f t="shared" si="132"/>
        <v>5.7790687746391761E-2</v>
      </c>
      <c r="ANL18" s="7">
        <f t="shared" si="133"/>
        <v>6.1667526536031421E-2</v>
      </c>
      <c r="ANM18" s="7">
        <f t="shared" si="134"/>
        <v>8.2581800191838625E-2</v>
      </c>
      <c r="ANN18" s="20">
        <f t="shared" si="135"/>
        <v>0.10561990087171512</v>
      </c>
      <c r="ANO18" s="7">
        <f t="shared" si="136"/>
        <v>8.0313813664126418E-2</v>
      </c>
      <c r="ANP18" s="6" t="s">
        <v>613</v>
      </c>
      <c r="ANT18" s="7">
        <v>-1.5137246404285265E-2</v>
      </c>
      <c r="ANU18" s="7">
        <v>2.5564672332883953E-2</v>
      </c>
      <c r="ANV18" s="7">
        <v>-1.0702546631930043E-2</v>
      </c>
      <c r="ANW18" s="7">
        <v>0.20954451611318192</v>
      </c>
      <c r="ANX18" s="7">
        <v>0.18215498634196114</v>
      </c>
      <c r="ANY18" s="7">
        <v>-0.11152965043334617</v>
      </c>
      <c r="ANZ18" s="7">
        <v>0.2194132077705182</v>
      </c>
      <c r="AOA18" s="7">
        <v>5.1688907023796915E-3</v>
      </c>
      <c r="AOB18" s="7">
        <v>0.14404568362117454</v>
      </c>
      <c r="AOC18" s="7">
        <v>5.3476746432414846E-2</v>
      </c>
      <c r="AOD18" s="7">
        <v>0.46856062067014981</v>
      </c>
      <c r="AOE18" s="7">
        <v>0.81701072071858527</v>
      </c>
      <c r="AOF18" s="20">
        <v>-0.46667980509208173</v>
      </c>
      <c r="AOG18" s="7">
        <v>0.53919448848064833</v>
      </c>
      <c r="AOH18" s="7">
        <v>5.3476746432414846E-2</v>
      </c>
      <c r="AOI18" s="7">
        <v>0.46856062067014981</v>
      </c>
      <c r="AOJ18" s="7">
        <v>0.81701072071858527</v>
      </c>
      <c r="AOK18" s="7">
        <v>-0.46667980509208173</v>
      </c>
      <c r="AOL18" s="7">
        <v>0.53919448848064833</v>
      </c>
      <c r="AOM18" s="7">
        <v>0.57657229599624027</v>
      </c>
      <c r="AON18" s="7">
        <v>0.18054832872882143</v>
      </c>
      <c r="AOO18" s="7">
        <v>0.45513802777357104</v>
      </c>
      <c r="AOR18" s="6" t="s">
        <v>613</v>
      </c>
      <c r="AOV18" s="1">
        <v>42.117060000000002</v>
      </c>
      <c r="AOW18" s="1">
        <v>-3.9546800000000002</v>
      </c>
      <c r="AOX18" s="1">
        <v>15.892150000000001</v>
      </c>
      <c r="AOY18" s="1">
        <v>13.60209</v>
      </c>
      <c r="AOZ18" s="1">
        <v>13.50525</v>
      </c>
      <c r="APA18" s="1">
        <v>9.6968499999999995</v>
      </c>
      <c r="APB18" s="1">
        <v>5.5859699999999997</v>
      </c>
      <c r="APC18" s="1">
        <v>10.26549</v>
      </c>
      <c r="APD18" s="1">
        <v>9.9753000000000007</v>
      </c>
      <c r="APE18" s="1">
        <v>4.2844600000000002</v>
      </c>
      <c r="APF18" s="1">
        <v>24.28098</v>
      </c>
      <c r="APG18" s="1">
        <v>514.71811000000002</v>
      </c>
      <c r="APH18" s="1">
        <v>11.503729999999999</v>
      </c>
      <c r="API18" s="2">
        <v>4.6910299999999996</v>
      </c>
      <c r="APJ18" s="1">
        <v>2.45967</v>
      </c>
      <c r="APK18" s="1">
        <v>1.8444799999999999</v>
      </c>
      <c r="APL18" s="1">
        <v>4.8631000000000002</v>
      </c>
      <c r="APM18" s="1">
        <v>3.5448</v>
      </c>
      <c r="APN18" s="1">
        <v>3.8155100000000002</v>
      </c>
      <c r="APO18" s="1">
        <v>3.44984</v>
      </c>
      <c r="APW18" s="22">
        <v>0.50384553231013574</v>
      </c>
      <c r="APX18" s="22">
        <v>0.28752778418833913</v>
      </c>
      <c r="APY18" s="22">
        <v>0.30162732595871122</v>
      </c>
      <c r="APZ18" s="22">
        <v>0.35281905981788897</v>
      </c>
      <c r="AQA18" s="22">
        <v>0.53089089692239211</v>
      </c>
      <c r="AQB18" s="39" t="s">
        <v>613</v>
      </c>
      <c r="AQC18" s="22">
        <v>8.317345838429048E-2</v>
      </c>
      <c r="AQD18" s="6" t="s">
        <v>613</v>
      </c>
      <c r="AQE18" s="4">
        <f t="shared" si="137"/>
        <v>48218169600</v>
      </c>
      <c r="AQF18" s="4">
        <f t="shared" si="138"/>
        <v>33357877020</v>
      </c>
      <c r="AQG18" s="4">
        <f t="shared" si="139"/>
        <v>49736890380</v>
      </c>
      <c r="AQH18" s="4">
        <f t="shared" si="140"/>
        <v>68823308286.703003</v>
      </c>
      <c r="AQI18" s="4">
        <f t="shared" si="141"/>
        <v>70785842410.242599</v>
      </c>
      <c r="AQJ18" s="5">
        <f t="shared" si="142"/>
        <v>37629569066.567993</v>
      </c>
      <c r="AQK18" s="4">
        <f t="shared" si="143"/>
        <v>40235303183.977501</v>
      </c>
      <c r="AQL18" s="6" t="s">
        <v>613</v>
      </c>
      <c r="AQM18" s="7">
        <f t="shared" si="144"/>
        <v>0.41706827604921548</v>
      </c>
      <c r="AQN18" s="7">
        <f t="shared" si="145"/>
        <v>0.13317639532384709</v>
      </c>
      <c r="AQO18" s="7">
        <f t="shared" si="146"/>
        <v>0.66627784338403695</v>
      </c>
      <c r="AQP18" s="7">
        <f t="shared" si="147"/>
        <v>0.32402132760426161</v>
      </c>
      <c r="AQQ18" s="7">
        <f t="shared" si="148"/>
        <v>0.50709324885244011</v>
      </c>
      <c r="AQR18" s="20">
        <f t="shared" si="149"/>
        <v>0.24116248814652763</v>
      </c>
      <c r="AQS18" s="7">
        <f t="shared" si="150"/>
        <v>0.47038249403145055</v>
      </c>
      <c r="AQT18" s="6" t="s">
        <v>613</v>
      </c>
      <c r="AQU18" s="9">
        <f t="shared" si="156"/>
        <v>3.159562009651358E-2</v>
      </c>
      <c r="AQV18" s="9">
        <f t="shared" si="151"/>
        <v>7.3998623184754586E-2</v>
      </c>
      <c r="AQW18" s="9">
        <f t="shared" si="151"/>
        <v>5.6489485163514097E-2</v>
      </c>
      <c r="AQX18" s="9">
        <f t="shared" si="151"/>
        <v>0.20522716545482286</v>
      </c>
      <c r="AQY18" s="9">
        <f t="shared" si="151"/>
        <v>0.47248342853602743</v>
      </c>
      <c r="AQZ18" s="10" t="e">
        <f t="shared" si="151"/>
        <v>#VALUE!</v>
      </c>
      <c r="ARA18" s="9">
        <f t="shared" si="151"/>
        <v>0.11848050637433354</v>
      </c>
      <c r="ARB18" s="6" t="s">
        <v>613</v>
      </c>
      <c r="ARC18" s="17">
        <f t="shared" si="157"/>
        <v>2.7506534726386336E-2</v>
      </c>
      <c r="ARD18" s="17">
        <f t="shared" si="152"/>
        <v>9.1024287186111719E-2</v>
      </c>
      <c r="ARE18" s="17">
        <f t="shared" si="152"/>
        <v>4.7137000111030225E-2</v>
      </c>
      <c r="ARF18" s="17">
        <f t="shared" si="152"/>
        <v>0.19310552718734922</v>
      </c>
      <c r="ARG18" s="17">
        <f t="shared" si="152"/>
        <v>0.47809149532582346</v>
      </c>
      <c r="ARH18" s="21" t="e">
        <f t="shared" si="152"/>
        <v>#VALUE!</v>
      </c>
      <c r="ARI18" s="17">
        <f t="shared" si="152"/>
        <v>0.10966048391123021</v>
      </c>
      <c r="ARJ18" s="6" t="s">
        <v>613</v>
      </c>
    </row>
    <row r="19" spans="1:1154" collapsed="1" x14ac:dyDescent="0.15">
      <c r="A19" s="26" t="s">
        <v>408</v>
      </c>
      <c r="B19" s="34">
        <v>39346</v>
      </c>
      <c r="C19" s="34">
        <v>39401</v>
      </c>
      <c r="D19" s="35">
        <v>1044.6139703449001</v>
      </c>
      <c r="E19" s="26" t="s">
        <v>409</v>
      </c>
      <c r="F19" s="26" t="s">
        <v>28</v>
      </c>
      <c r="G19" s="26" t="s">
        <v>94</v>
      </c>
      <c r="H19" s="26" t="s">
        <v>23</v>
      </c>
      <c r="I19" s="56" t="s">
        <v>465</v>
      </c>
      <c r="J19" s="26" t="s">
        <v>434</v>
      </c>
      <c r="K19" s="26" t="s">
        <v>427</v>
      </c>
      <c r="L19" s="26" t="s">
        <v>48</v>
      </c>
      <c r="M19" s="26" t="s">
        <v>105</v>
      </c>
      <c r="N19" s="26" t="s">
        <v>23</v>
      </c>
      <c r="O19" s="26"/>
      <c r="P19" s="26" t="s">
        <v>263</v>
      </c>
      <c r="Q19" s="26" t="s">
        <v>25</v>
      </c>
      <c r="R19" s="26" t="s">
        <v>410</v>
      </c>
      <c r="S19" s="35" t="s">
        <v>411</v>
      </c>
      <c r="T19" s="26" t="s">
        <v>27</v>
      </c>
      <c r="U19" s="26" t="s">
        <v>63</v>
      </c>
      <c r="V19" s="36">
        <v>2007</v>
      </c>
      <c r="W19" s="3">
        <f t="shared" si="0"/>
        <v>0</v>
      </c>
      <c r="Z19" s="35">
        <v>37002134250000</v>
      </c>
      <c r="AA19" s="35">
        <v>17275265280000</v>
      </c>
      <c r="AB19" s="35">
        <v>11548937280000</v>
      </c>
      <c r="AC19" s="35">
        <v>12195563125000</v>
      </c>
      <c r="AD19" s="35">
        <v>12293254120000</v>
      </c>
      <c r="AE19" s="35">
        <v>5599936980000</v>
      </c>
      <c r="AF19" s="35">
        <v>2496146445000</v>
      </c>
      <c r="AG19" s="35">
        <v>2710192460000</v>
      </c>
      <c r="AH19" s="35">
        <v>3273800320000</v>
      </c>
      <c r="AI19" s="4">
        <v>1409880150000</v>
      </c>
      <c r="AJ19" s="4">
        <v>1221423900000</v>
      </c>
      <c r="AK19" s="4">
        <v>1731442165215</v>
      </c>
      <c r="AL19" s="4">
        <v>1966333512960</v>
      </c>
      <c r="AM19" s="4">
        <v>1567440519400</v>
      </c>
      <c r="AN19" s="5">
        <v>1031277746040</v>
      </c>
      <c r="AO19" s="4">
        <v>356240831238</v>
      </c>
      <c r="AP19" s="4">
        <v>741880378590</v>
      </c>
      <c r="AQ19" s="4">
        <v>52101367560</v>
      </c>
      <c r="AR19" s="4">
        <v>41757962750</v>
      </c>
      <c r="AS19" s="4">
        <v>130349634240</v>
      </c>
      <c r="AT19" s="4"/>
      <c r="AU19" s="4"/>
      <c r="AV19" s="4"/>
      <c r="AW19" s="4"/>
      <c r="AX19" s="4"/>
      <c r="AY19" s="4"/>
      <c r="AZ19" s="4"/>
      <c r="BA19" s="4"/>
      <c r="BB19" s="6" t="s">
        <v>613</v>
      </c>
      <c r="BC19" s="4"/>
      <c r="BD19" s="4"/>
      <c r="BE19" s="4">
        <v>3842669250000</v>
      </c>
      <c r="BF19" s="4">
        <v>3163408560000</v>
      </c>
      <c r="BG19" s="4">
        <v>3620500840000</v>
      </c>
      <c r="BH19" s="4">
        <v>3584995625000</v>
      </c>
      <c r="BI19" s="4">
        <v>4197838465000</v>
      </c>
      <c r="BJ19" s="4">
        <v>2604074280000</v>
      </c>
      <c r="BK19" s="4">
        <v>1074278835000</v>
      </c>
      <c r="BL19" s="4">
        <v>1254304460000</v>
      </c>
      <c r="BM19" s="4">
        <v>2214287360000</v>
      </c>
      <c r="BN19" s="4">
        <v>1493064090000</v>
      </c>
      <c r="BO19" s="4">
        <v>1200386580000</v>
      </c>
      <c r="BP19" s="4">
        <v>1019990901975</v>
      </c>
      <c r="BQ19" s="4">
        <v>1140081178920</v>
      </c>
      <c r="BR19" s="4">
        <v>675981040000</v>
      </c>
      <c r="BS19" s="5">
        <v>1144007963760</v>
      </c>
      <c r="BT19" s="4">
        <v>15274888044</v>
      </c>
      <c r="BU19" s="4">
        <v>42626113140</v>
      </c>
      <c r="BV19" s="4">
        <v>44088082920</v>
      </c>
      <c r="BW19" s="4">
        <v>68792303020</v>
      </c>
      <c r="BX19" s="4">
        <v>240718726080</v>
      </c>
      <c r="BY19" s="4"/>
      <c r="BZ19" s="4"/>
      <c r="CA19" s="4"/>
      <c r="CB19" s="4"/>
      <c r="CC19" s="4"/>
      <c r="CD19" s="4"/>
      <c r="CE19" s="4"/>
      <c r="CF19" s="4"/>
      <c r="CG19" s="6" t="s">
        <v>613</v>
      </c>
      <c r="CH19" s="4"/>
      <c r="CI19" s="4"/>
      <c r="CJ19" s="4">
        <v>50793141750000</v>
      </c>
      <c r="CK19" s="4">
        <v>28875745080000</v>
      </c>
      <c r="CL19" s="4">
        <v>25374486040000</v>
      </c>
      <c r="CM19" s="4">
        <v>29367765625000</v>
      </c>
      <c r="CN19" s="4">
        <v>24463785685000</v>
      </c>
      <c r="CO19" s="4">
        <v>14355948840000</v>
      </c>
      <c r="CP19" s="4">
        <v>8197677585000</v>
      </c>
      <c r="CQ19" s="4">
        <v>8598504240000</v>
      </c>
      <c r="CR19" s="4">
        <v>10383302400000</v>
      </c>
      <c r="CS19" s="4">
        <v>7278989580000</v>
      </c>
      <c r="CT19" s="4">
        <v>6952127580000</v>
      </c>
      <c r="CU19" s="4">
        <v>5912826620745</v>
      </c>
      <c r="CV19" s="4">
        <v>6084474630360</v>
      </c>
      <c r="CW19" s="4">
        <v>5120053285200</v>
      </c>
      <c r="CX19" s="5">
        <v>4790723707020</v>
      </c>
      <c r="CY19" s="4">
        <v>523911503838</v>
      </c>
      <c r="CZ19" s="4">
        <v>1006652233080</v>
      </c>
      <c r="DA19" s="4">
        <v>482856464520</v>
      </c>
      <c r="DB19" s="4">
        <v>517213275950</v>
      </c>
      <c r="DC19" s="4">
        <v>1154242541760</v>
      </c>
      <c r="DD19" s="4"/>
      <c r="DE19" s="4"/>
      <c r="DF19" s="4"/>
      <c r="DG19" s="4"/>
      <c r="DH19" s="4"/>
      <c r="DI19" s="4"/>
      <c r="DJ19" s="4"/>
      <c r="DK19" s="4"/>
      <c r="DL19" s="6" t="s">
        <v>613</v>
      </c>
      <c r="DM19" s="4"/>
      <c r="DN19" s="4"/>
      <c r="DO19" s="4">
        <v>131692101750000</v>
      </c>
      <c r="DP19" s="4">
        <v>107961352200000</v>
      </c>
      <c r="DQ19" s="4">
        <v>99692197800000</v>
      </c>
      <c r="DR19" s="4">
        <v>101235808125000</v>
      </c>
      <c r="DS19" s="4">
        <v>93219263295000</v>
      </c>
      <c r="DT19" s="4">
        <v>50325401700000</v>
      </c>
      <c r="DU19" s="4">
        <v>44795446515000</v>
      </c>
      <c r="DV19" s="4">
        <v>28788402480000</v>
      </c>
      <c r="DW19" s="4">
        <v>28224211200000</v>
      </c>
      <c r="DX19" s="4">
        <v>20420039430000</v>
      </c>
      <c r="DY19" s="4">
        <v>19014593460000</v>
      </c>
      <c r="DZ19" s="4">
        <v>16015188000000</v>
      </c>
      <c r="EA19" s="4">
        <v>16570259000000</v>
      </c>
      <c r="EB19" s="4">
        <v>17243721000000</v>
      </c>
      <c r="EC19" s="5">
        <v>16912119000000</v>
      </c>
      <c r="ED19" s="4">
        <v>1739140999999.96</v>
      </c>
      <c r="EE19" s="4">
        <v>2290291000000.0098</v>
      </c>
      <c r="EF19" s="4">
        <v>3339808999999.9702</v>
      </c>
      <c r="EG19" s="4">
        <v>3317771000000</v>
      </c>
      <c r="EH19" s="4">
        <v>6783882000000.04</v>
      </c>
      <c r="EI19" s="4"/>
      <c r="EJ19" s="4"/>
      <c r="EK19" s="4"/>
      <c r="EL19" s="4"/>
      <c r="EM19" s="4"/>
      <c r="EN19" s="4"/>
      <c r="EO19" s="4"/>
      <c r="EP19" s="4"/>
      <c r="EQ19" s="6" t="s">
        <v>613</v>
      </c>
      <c r="ER19" s="4"/>
      <c r="ES19" s="4"/>
      <c r="ET19" s="4">
        <v>16143112500000</v>
      </c>
      <c r="EU19" s="4">
        <v>15437485440000</v>
      </c>
      <c r="EV19" s="4">
        <v>15346213800000</v>
      </c>
      <c r="EW19" s="4">
        <v>16795893750000</v>
      </c>
      <c r="EX19" s="4">
        <v>22074690755000</v>
      </c>
      <c r="EY19" s="4">
        <v>13214177760000</v>
      </c>
      <c r="EZ19" s="4">
        <v>6545600475000</v>
      </c>
      <c r="FA19" s="4">
        <v>6124336480000</v>
      </c>
      <c r="FB19" s="4">
        <v>7695796480000</v>
      </c>
      <c r="FC19" s="4">
        <v>4761245340000</v>
      </c>
      <c r="FD19" s="4">
        <v>3493119240000</v>
      </c>
      <c r="FE19" s="4">
        <v>4102190712435</v>
      </c>
      <c r="FF19" s="4">
        <v>2837278603680</v>
      </c>
      <c r="FG19" s="4">
        <v>2320813003600</v>
      </c>
      <c r="FH19" s="5">
        <v>2368098993240</v>
      </c>
      <c r="FI19" s="4">
        <v>499063129086</v>
      </c>
      <c r="FJ19" s="4">
        <v>856673948910</v>
      </c>
      <c r="FK19" s="4">
        <v>1662868692720</v>
      </c>
      <c r="FL19" s="4">
        <v>1506979574100</v>
      </c>
      <c r="FM19" s="4">
        <v>3582619891200</v>
      </c>
      <c r="FN19" s="4"/>
      <c r="FO19" s="4"/>
      <c r="FP19" s="4"/>
      <c r="FQ19" s="4"/>
      <c r="FR19" s="4"/>
      <c r="FS19" s="4"/>
      <c r="FT19" s="4"/>
      <c r="FU19" s="4"/>
      <c r="FV19" s="6" t="s">
        <v>613</v>
      </c>
      <c r="FW19" s="4"/>
      <c r="FX19" s="4"/>
      <c r="FY19" s="4">
        <v>44134416000000</v>
      </c>
      <c r="FZ19" s="4">
        <v>40435438680000</v>
      </c>
      <c r="GA19" s="4">
        <v>35194960800000</v>
      </c>
      <c r="GB19" s="4">
        <v>38152816875000</v>
      </c>
      <c r="GC19" s="4">
        <v>35662683430000</v>
      </c>
      <c r="GD19" s="4">
        <v>13208803230000</v>
      </c>
      <c r="GE19" s="4">
        <v>13403100360000</v>
      </c>
      <c r="GF19" s="4">
        <v>8557922600000</v>
      </c>
      <c r="GG19" s="4">
        <v>6720625280000</v>
      </c>
      <c r="GH19" s="4">
        <v>5100375420000</v>
      </c>
      <c r="GI19" s="4">
        <v>4437008160000</v>
      </c>
      <c r="GJ19" s="4">
        <v>3884942430960</v>
      </c>
      <c r="GK19" s="4">
        <v>4724130923160</v>
      </c>
      <c r="GL19" s="4">
        <v>5875321351200</v>
      </c>
      <c r="GM19" s="5">
        <v>2488219610460</v>
      </c>
      <c r="GN19" s="4">
        <v>270455488008</v>
      </c>
      <c r="GO19" s="4">
        <v>461439838470</v>
      </c>
      <c r="GP19" s="4">
        <v>2382787831320</v>
      </c>
      <c r="GQ19" s="4">
        <v>2304406043730</v>
      </c>
      <c r="GR19" s="4">
        <v>3429740455680</v>
      </c>
      <c r="GS19" s="4"/>
      <c r="GT19" s="4"/>
      <c r="GU19" s="4"/>
      <c r="GV19" s="4"/>
      <c r="GW19" s="4"/>
      <c r="GX19" s="4"/>
      <c r="GY19" s="4"/>
      <c r="GZ19" s="4"/>
      <c r="HA19" s="6" t="s">
        <v>613</v>
      </c>
      <c r="HB19" s="4"/>
      <c r="HC19" s="4"/>
      <c r="HD19" s="4">
        <v>24909812250000</v>
      </c>
      <c r="HE19" s="4">
        <v>18692940240000</v>
      </c>
      <c r="HF19" s="4">
        <v>16316439680000</v>
      </c>
      <c r="HG19" s="4">
        <v>16887980000000</v>
      </c>
      <c r="HH19" s="4">
        <v>17376941345000</v>
      </c>
      <c r="HI19" s="4">
        <v>15295764210000</v>
      </c>
      <c r="HJ19" s="4">
        <v>13645344165000</v>
      </c>
      <c r="HK19" s="4">
        <v>8730574080000</v>
      </c>
      <c r="HL19" s="4">
        <v>8709600000000</v>
      </c>
      <c r="HM19" s="4">
        <v>6835065840000</v>
      </c>
      <c r="HN19" s="4">
        <v>7270541280000</v>
      </c>
      <c r="HO19" s="4">
        <v>5856443722305</v>
      </c>
      <c r="HP19" s="4">
        <v>6444790572360</v>
      </c>
      <c r="HQ19" s="4">
        <v>6812706016200</v>
      </c>
      <c r="HR19" s="5">
        <v>9276396606180</v>
      </c>
      <c r="HS19" s="4">
        <v>1059143022330</v>
      </c>
      <c r="HT19" s="4">
        <v>1055856771450</v>
      </c>
      <c r="HU19" s="4">
        <v>-562911220440</v>
      </c>
      <c r="HV19" s="4">
        <v>-430458794010</v>
      </c>
      <c r="HW19" s="4">
        <v>1228519494720</v>
      </c>
      <c r="HX19" s="4"/>
      <c r="HY19" s="4"/>
      <c r="HZ19" s="4"/>
      <c r="IA19" s="4"/>
      <c r="IB19" s="4"/>
      <c r="IC19" s="4"/>
      <c r="ID19" s="4"/>
      <c r="IE19" s="4"/>
      <c r="IF19" s="6" t="s">
        <v>613</v>
      </c>
      <c r="IG19" s="4"/>
      <c r="IH19" s="4"/>
      <c r="II19" s="4">
        <v>44968098000000</v>
      </c>
      <c r="IJ19" s="4">
        <v>32771746800000</v>
      </c>
      <c r="IK19" s="4">
        <v>33346228080000</v>
      </c>
      <c r="IL19" s="4">
        <v>44211189375000</v>
      </c>
      <c r="IM19" s="4">
        <v>38686986615000</v>
      </c>
      <c r="IN19" s="4">
        <v>28366769340000</v>
      </c>
      <c r="IO19" s="4">
        <v>20062730355000</v>
      </c>
      <c r="IP19" s="4">
        <v>30663861060000</v>
      </c>
      <c r="IQ19" s="4">
        <v>30630991360000</v>
      </c>
      <c r="IR19" s="4">
        <v>22101071490000</v>
      </c>
      <c r="IS19" s="4">
        <v>19996833360000</v>
      </c>
      <c r="IT19" s="4">
        <v>16804906595400</v>
      </c>
      <c r="IU19" s="4">
        <v>13016165333760</v>
      </c>
      <c r="IV19" s="4">
        <v>20675558103200</v>
      </c>
      <c r="IW19" s="5">
        <v>344769343500</v>
      </c>
      <c r="IX19" s="4">
        <v>455901070670</v>
      </c>
      <c r="IY19" s="4">
        <v>826983338350</v>
      </c>
      <c r="IZ19" s="4">
        <v>1326933014400</v>
      </c>
      <c r="JA19" s="4">
        <v>1841213519730</v>
      </c>
      <c r="JB19" s="4">
        <v>2161283459880</v>
      </c>
      <c r="JC19" s="4"/>
      <c r="JD19" s="4"/>
      <c r="JE19" s="4"/>
      <c r="JF19" s="4"/>
      <c r="JG19" s="4"/>
      <c r="JH19" s="4"/>
      <c r="JI19" s="4"/>
      <c r="JJ19" s="4"/>
      <c r="JK19" s="6" t="s">
        <v>613</v>
      </c>
      <c r="JL19" s="4"/>
      <c r="JM19" s="4"/>
      <c r="JN19" s="4">
        <v>8884846500000</v>
      </c>
      <c r="JO19" s="4">
        <v>5971506840000</v>
      </c>
      <c r="JP19" s="4">
        <v>5903594280000</v>
      </c>
      <c r="JQ19" s="4">
        <v>6552254375000</v>
      </c>
      <c r="JR19" s="4">
        <v>8011868820000</v>
      </c>
      <c r="JS19" s="4">
        <v>6451133220000</v>
      </c>
      <c r="JT19" s="4">
        <v>569003445000</v>
      </c>
      <c r="JU19" s="4">
        <v>69488940000</v>
      </c>
      <c r="JV19" s="4">
        <v>-174982400000</v>
      </c>
      <c r="JW19" s="4">
        <v>-1410486840000</v>
      </c>
      <c r="JX19" s="4">
        <v>-213616680000</v>
      </c>
      <c r="JY19" s="4">
        <v>130703072500</v>
      </c>
      <c r="JZ19" s="4">
        <v>1003715619840</v>
      </c>
      <c r="KA19" s="4">
        <v>-4265725500400</v>
      </c>
      <c r="KB19" s="5">
        <v>-42868692840</v>
      </c>
      <c r="KC19" s="4">
        <v>-187881723206</v>
      </c>
      <c r="KD19" s="4">
        <v>-393381951235</v>
      </c>
      <c r="KE19" s="4">
        <v>31541731200</v>
      </c>
      <c r="KF19" s="4">
        <v>-283030114770</v>
      </c>
      <c r="KG19" s="4">
        <v>-72420758640</v>
      </c>
      <c r="KH19" s="4"/>
      <c r="KI19" s="4"/>
      <c r="KJ19" s="4"/>
      <c r="KK19" s="4"/>
      <c r="KL19" s="4"/>
      <c r="KM19" s="4"/>
      <c r="KN19" s="4"/>
      <c r="KO19" s="4"/>
      <c r="KP19" s="6" t="s">
        <v>613</v>
      </c>
      <c r="KQ19" s="4"/>
      <c r="KR19" s="4"/>
      <c r="KS19" s="4">
        <v>4218099750000</v>
      </c>
      <c r="KT19" s="4">
        <v>2070647280000</v>
      </c>
      <c r="KU19" s="4">
        <v>1906834400000</v>
      </c>
      <c r="KV19" s="4">
        <v>3711136250000</v>
      </c>
      <c r="KW19" s="4">
        <v>5156246410000</v>
      </c>
      <c r="KX19" s="4">
        <v>4561049760000</v>
      </c>
      <c r="KY19" s="4">
        <v>50273895000</v>
      </c>
      <c r="KZ19" s="4">
        <v>-17332000000</v>
      </c>
      <c r="LA19" s="4">
        <v>-252161920000</v>
      </c>
      <c r="LB19" s="4">
        <v>-1190219850000</v>
      </c>
      <c r="LC19" s="4">
        <v>-123306600000</v>
      </c>
      <c r="LD19" s="4">
        <v>-732755852020.69702</v>
      </c>
      <c r="LE19" s="4">
        <v>737574527233.54102</v>
      </c>
      <c r="LF19" s="4">
        <v>-4362732499792.1899</v>
      </c>
      <c r="LG19" s="5">
        <v>45776025931.876198</v>
      </c>
      <c r="LH19" s="4">
        <v>8105391115.2887802</v>
      </c>
      <c r="LI19" s="4">
        <v>232946947044.96301</v>
      </c>
      <c r="LJ19" s="4">
        <v>-150867621818.591</v>
      </c>
      <c r="LK19" s="4">
        <v>192879962361.59201</v>
      </c>
      <c r="LL19" s="4">
        <v>-222253456472.04599</v>
      </c>
      <c r="LM19" s="4"/>
      <c r="LN19" s="4"/>
      <c r="LO19" s="4"/>
      <c r="LP19" s="4"/>
      <c r="LQ19" s="4"/>
      <c r="LR19" s="4"/>
      <c r="LS19" s="4"/>
      <c r="LT19" s="4"/>
      <c r="LU19" s="6" t="s">
        <v>613</v>
      </c>
      <c r="LV19" s="4"/>
      <c r="LW19" s="4"/>
      <c r="LX19" s="4">
        <v>10874916000000</v>
      </c>
      <c r="LY19" s="4">
        <v>7933245840000</v>
      </c>
      <c r="LZ19" s="4">
        <v>7496213240000</v>
      </c>
      <c r="MA19" s="4">
        <v>10927889375000</v>
      </c>
      <c r="MB19" s="4">
        <v>11622885385000</v>
      </c>
      <c r="MC19" s="4">
        <v>8427721020000</v>
      </c>
      <c r="MD19" s="4">
        <v>2418054420000</v>
      </c>
      <c r="ME19" s="4">
        <v>1436117140000</v>
      </c>
      <c r="MF19" s="4">
        <v>1119449600000</v>
      </c>
      <c r="MI19" s="1">
        <v>6858810000000</v>
      </c>
      <c r="MJ19" s="1">
        <v>3518016840000</v>
      </c>
      <c r="MK19" s="1">
        <v>3840165720000</v>
      </c>
      <c r="ML19" s="1">
        <v>6552254375000</v>
      </c>
      <c r="MM19" s="1">
        <v>8011868820000</v>
      </c>
      <c r="MN19" s="1">
        <v>6451133220000</v>
      </c>
      <c r="MO19" s="1">
        <v>569003445000</v>
      </c>
      <c r="MP19" s="1">
        <v>69488940000</v>
      </c>
      <c r="MQ19" s="1">
        <v>-174982400000</v>
      </c>
      <c r="MR19" s="4">
        <v>-1410486840000</v>
      </c>
      <c r="MS19" s="4">
        <v>-213616680000</v>
      </c>
      <c r="MT19" s="4">
        <v>130703072500</v>
      </c>
      <c r="MU19" s="4">
        <v>1036726917120</v>
      </c>
      <c r="MV19" s="4">
        <v>-5100598193600</v>
      </c>
      <c r="MW19" s="5">
        <v>49180679010</v>
      </c>
      <c r="MX19" s="4">
        <v>16180910480</v>
      </c>
      <c r="MY19" s="1">
        <v>359049248090</v>
      </c>
      <c r="MZ19" s="1">
        <v>-150122236320</v>
      </c>
      <c r="NA19" s="1">
        <v>103124975850</v>
      </c>
      <c r="NB19" s="1">
        <v>-548672286660</v>
      </c>
      <c r="NK19" s="6" t="s">
        <v>613</v>
      </c>
      <c r="NN19" s="35">
        <v>4218099750000</v>
      </c>
      <c r="NO19" s="35">
        <v>2070647280000</v>
      </c>
      <c r="NP19" s="35">
        <v>1906834400000</v>
      </c>
      <c r="NQ19" s="35">
        <v>3711136250000</v>
      </c>
      <c r="NR19" s="35">
        <v>5156246410000</v>
      </c>
      <c r="NS19" s="35">
        <v>4561049760000</v>
      </c>
      <c r="NT19" s="35">
        <v>50273895000</v>
      </c>
      <c r="NU19" s="35">
        <v>-17332000000</v>
      </c>
      <c r="NV19" s="35">
        <v>-252161920000</v>
      </c>
      <c r="NW19" s="47">
        <v>-1190219850000</v>
      </c>
      <c r="NX19" s="47">
        <v>-123306600000</v>
      </c>
      <c r="NY19" s="47">
        <v>-731868858050</v>
      </c>
      <c r="NZ19" s="47">
        <v>733964198400</v>
      </c>
      <c r="OA19" s="47">
        <v>-4373379374000</v>
      </c>
      <c r="OB19" s="48">
        <v>45579970830</v>
      </c>
      <c r="OC19" s="47">
        <v>8091434714</v>
      </c>
      <c r="OD19" s="35">
        <v>232703363880</v>
      </c>
      <c r="OE19" s="35">
        <v>-150852119040</v>
      </c>
      <c r="OF19" s="35">
        <v>193382576010</v>
      </c>
      <c r="OG19" s="35">
        <v>-221442530520</v>
      </c>
      <c r="OP19" s="6" t="s">
        <v>613</v>
      </c>
      <c r="OQ19" s="4">
        <v>-63134280000</v>
      </c>
      <c r="OR19" s="4">
        <v>734630100000</v>
      </c>
      <c r="OS19" s="4">
        <v>1326603002450</v>
      </c>
      <c r="OT19" s="4">
        <v>1782671546880</v>
      </c>
      <c r="OU19" s="4">
        <v>-2981254239600</v>
      </c>
      <c r="OV19" s="5">
        <v>-7495163730</v>
      </c>
      <c r="OW19" s="4">
        <v>-151799859994</v>
      </c>
      <c r="OX19" s="4">
        <v>-344264177465</v>
      </c>
      <c r="OY19" s="4">
        <v>88519304160</v>
      </c>
      <c r="OZ19" s="4">
        <v>-190314557550</v>
      </c>
      <c r="PA19" s="4">
        <v>28582610400</v>
      </c>
      <c r="PB19" s="4"/>
      <c r="PC19" s="4"/>
      <c r="PD19" s="4"/>
      <c r="PE19" s="4"/>
      <c r="PF19" s="4"/>
      <c r="PG19" s="4"/>
      <c r="PH19" s="4"/>
      <c r="PI19" s="4"/>
      <c r="PJ19" s="6" t="s">
        <v>613</v>
      </c>
      <c r="PK19" s="4"/>
      <c r="PL19" s="4"/>
      <c r="PM19" s="4">
        <v>-2583368250000</v>
      </c>
      <c r="PN19" s="4">
        <v>-2788273800000</v>
      </c>
      <c r="PO19" s="4">
        <v>-2526382080000</v>
      </c>
      <c r="PP19" s="4">
        <v>-2348285625000</v>
      </c>
      <c r="PQ19" s="4">
        <v>-1657941430000</v>
      </c>
      <c r="PR19" s="4">
        <v>-674698830000</v>
      </c>
      <c r="PS19" s="4">
        <v>-615279690000</v>
      </c>
      <c r="PT19" s="4">
        <v>-441582220000</v>
      </c>
      <c r="PU19" s="4">
        <v>-393509760000</v>
      </c>
      <c r="PV19" s="4">
        <v>-452167020000</v>
      </c>
      <c r="PW19" s="4">
        <v>-474807420000</v>
      </c>
      <c r="PX19" s="4">
        <v>-552056852015.81006</v>
      </c>
      <c r="PY19" s="4">
        <v>-194632417529.57999</v>
      </c>
      <c r="PZ19" s="4">
        <v>-292309198066.90002</v>
      </c>
      <c r="QA19" s="5">
        <v>-17792602324.919998</v>
      </c>
      <c r="QB19" s="4">
        <v>-14592688302.924</v>
      </c>
      <c r="QC19" s="4">
        <v>-53339514481.760002</v>
      </c>
      <c r="QD19" s="4">
        <v>-168671389712.67001</v>
      </c>
      <c r="QE19" s="4">
        <v>-54415543757.400002</v>
      </c>
      <c r="QF19" s="4">
        <v>-45648538183.919998</v>
      </c>
      <c r="QG19" s="4"/>
      <c r="QH19" s="4"/>
      <c r="QI19" s="4"/>
      <c r="QJ19" s="4"/>
      <c r="QK19" s="4"/>
      <c r="QL19" s="4"/>
      <c r="QM19" s="4"/>
      <c r="QN19" s="4"/>
      <c r="QO19" s="6" t="s">
        <v>613</v>
      </c>
      <c r="QP19" s="4"/>
      <c r="QQ19" s="4"/>
      <c r="QR19" s="4">
        <v>5418006750000</v>
      </c>
      <c r="QS19" s="4">
        <v>6191878680000</v>
      </c>
      <c r="QT19" s="4">
        <v>6577218440000</v>
      </c>
      <c r="QU19" s="4">
        <v>7602995000000</v>
      </c>
      <c r="QV19" s="4">
        <v>6729175985000</v>
      </c>
      <c r="QW19" s="4">
        <v>7085893500000</v>
      </c>
      <c r="QX19" s="4">
        <v>1517053035000</v>
      </c>
      <c r="QY19" s="4">
        <v>751478380000</v>
      </c>
      <c r="QZ19" s="4">
        <v>1190172160000</v>
      </c>
      <c r="RA19" s="4">
        <v>866141460000</v>
      </c>
      <c r="RB19" s="4">
        <v>-874471200000</v>
      </c>
      <c r="RC19" s="4">
        <v>791595417703.83203</v>
      </c>
      <c r="RD19" s="4">
        <v>980044814757.56299</v>
      </c>
      <c r="RE19" s="4">
        <v>-923202007939.01099</v>
      </c>
      <c r="RF19" s="5">
        <v>-40096809546.916801</v>
      </c>
      <c r="RG19" s="4">
        <v>-218102819394.966</v>
      </c>
      <c r="RH19" s="4">
        <v>-310289292420.52197</v>
      </c>
      <c r="RI19" s="4">
        <v>94159355259.278702</v>
      </c>
      <c r="RJ19" s="4">
        <v>-96801631723.608902</v>
      </c>
      <c r="RK19" s="4">
        <v>268211670109.80499</v>
      </c>
      <c r="RL19" s="4"/>
      <c r="RM19" s="4"/>
      <c r="RN19" s="4"/>
      <c r="RO19" s="4"/>
      <c r="RP19" s="4"/>
      <c r="RQ19" s="4"/>
      <c r="RR19" s="4"/>
      <c r="RS19" s="4"/>
      <c r="RT19" s="6" t="s">
        <v>613</v>
      </c>
      <c r="RU19" s="4"/>
      <c r="RV19" s="4"/>
      <c r="RW19" s="4">
        <v>-11348628750000</v>
      </c>
      <c r="RX19" s="4">
        <v>-4744846080000</v>
      </c>
      <c r="RY19" s="4">
        <v>-9049982080000</v>
      </c>
      <c r="RZ19" s="4">
        <v>-5323479375000</v>
      </c>
      <c r="SA19" s="4">
        <v>-29830235335000</v>
      </c>
      <c r="SB19" s="4">
        <v>-3832538280000</v>
      </c>
      <c r="SC19" s="4">
        <v>-4045952640000</v>
      </c>
      <c r="SD19" s="4">
        <v>-2684763940000</v>
      </c>
      <c r="SE19" s="4">
        <v>-1496993280000</v>
      </c>
      <c r="SF19" s="4">
        <v>-908503830000</v>
      </c>
      <c r="SG19" s="4">
        <v>-316438620000</v>
      </c>
      <c r="SH19" s="4">
        <v>-259452780400</v>
      </c>
      <c r="SI19" s="4">
        <v>-237518743680</v>
      </c>
      <c r="SJ19" s="4">
        <v>-707656877200</v>
      </c>
      <c r="SK19" s="5">
        <v>-8581836579120</v>
      </c>
      <c r="SL19" s="4">
        <v>18466023322</v>
      </c>
      <c r="SM19" s="4">
        <v>-4280341130</v>
      </c>
      <c r="SN19" s="4">
        <v>-11972983680</v>
      </c>
      <c r="SO19" s="4">
        <v>-928867680</v>
      </c>
      <c r="SP19" s="4">
        <v>120410464080</v>
      </c>
      <c r="SQ19" s="4"/>
      <c r="SR19" s="4"/>
      <c r="SS19" s="4"/>
      <c r="ST19" s="4"/>
      <c r="SU19" s="4"/>
      <c r="SV19" s="4"/>
      <c r="SW19" s="4"/>
      <c r="SX19" s="4"/>
      <c r="SY19" s="6" t="s">
        <v>613</v>
      </c>
      <c r="SZ19" s="4"/>
      <c r="TA19" s="4"/>
      <c r="TB19" s="4">
        <v>16659689250000</v>
      </c>
      <c r="TC19" s="4">
        <v>4183849800000</v>
      </c>
      <c r="TD19" s="4">
        <v>1892635160000</v>
      </c>
      <c r="TE19" s="4">
        <v>-3989120000000</v>
      </c>
      <c r="TF19" s="4">
        <v>29596863075000</v>
      </c>
      <c r="TG19" s="4">
        <v>-282964290000</v>
      </c>
      <c r="TH19" s="4">
        <v>811150755000</v>
      </c>
      <c r="TI19" s="4">
        <v>1361057200000</v>
      </c>
      <c r="TJ19" s="4">
        <v>1835126400000</v>
      </c>
      <c r="TK19" s="4">
        <v>173407410000</v>
      </c>
      <c r="TL19" s="4">
        <v>685832940000</v>
      </c>
      <c r="TM19" s="4">
        <v>-649716603250</v>
      </c>
      <c r="TN19" s="4">
        <v>-438469499520</v>
      </c>
      <c r="TO19" s="4">
        <v>2268940455600</v>
      </c>
      <c r="TP19" s="5">
        <v>9333668131740</v>
      </c>
      <c r="TQ19" s="4">
        <v>-155469949072</v>
      </c>
      <c r="TR19" s="35">
        <v>1013009349690</v>
      </c>
      <c r="TS19" s="35">
        <v>-68577828480</v>
      </c>
      <c r="TT19" s="35">
        <v>25407089370</v>
      </c>
      <c r="TU19" s="35">
        <v>-337630650480</v>
      </c>
      <c r="UD19" s="6" t="s">
        <v>613</v>
      </c>
      <c r="UG19" s="37">
        <v>0.31816994602182402</v>
      </c>
      <c r="UH19" s="37">
        <v>0.34901197649458299</v>
      </c>
      <c r="UI19" s="37">
        <v>0.290347982917387</v>
      </c>
      <c r="UJ19" s="37">
        <v>0.52260315835357096</v>
      </c>
      <c r="UK19" s="37">
        <v>0.30293397857756899</v>
      </c>
      <c r="UL19" s="37">
        <v>0.47386018118151496</v>
      </c>
      <c r="UM19" s="37">
        <v>0.78882141174748299</v>
      </c>
      <c r="UN19" s="37"/>
      <c r="UO19" s="37"/>
      <c r="UP19" s="9"/>
      <c r="UQ19" s="9"/>
      <c r="UR19" s="9"/>
      <c r="US19" s="9"/>
      <c r="UT19" s="9"/>
      <c r="UU19" s="10"/>
      <c r="UV19" s="9"/>
      <c r="UW19" s="6" t="s">
        <v>613</v>
      </c>
      <c r="UZ19" s="9">
        <v>2.1719985380991701E-2</v>
      </c>
      <c r="VA19" s="9">
        <v>3.9683320356304702E-2</v>
      </c>
      <c r="VB19" s="9">
        <v>0.22926922171654099</v>
      </c>
      <c r="VC19" s="9">
        <v>6.6756694641758499E-2</v>
      </c>
      <c r="VD19" s="9">
        <v>3.5014662357423496E-2</v>
      </c>
      <c r="VE19" s="9">
        <v>8.5613748883325791E-2</v>
      </c>
      <c r="VF19" s="9">
        <v>0.154181089138655</v>
      </c>
      <c r="VG19" s="9"/>
      <c r="VH19" s="9"/>
      <c r="VI19" s="9"/>
      <c r="VJ19" s="9"/>
      <c r="VK19" s="9"/>
      <c r="VL19" s="9"/>
      <c r="VM19" s="9"/>
      <c r="VN19" s="10"/>
      <c r="VO19" s="9"/>
      <c r="VP19" s="6" t="s">
        <v>613</v>
      </c>
      <c r="VS19" s="9">
        <v>0.68183005397817598</v>
      </c>
      <c r="VT19" s="9">
        <v>0.65098802350541707</v>
      </c>
      <c r="VU19" s="9">
        <v>0.70965201708261305</v>
      </c>
      <c r="VV19" s="9">
        <v>0.47739684164642804</v>
      </c>
      <c r="VW19" s="9">
        <v>0.69706602142243101</v>
      </c>
      <c r="VX19" s="9">
        <v>0.52613981881848404</v>
      </c>
      <c r="VY19" s="9">
        <v>0.21117858825251701</v>
      </c>
      <c r="VZ19" s="9"/>
      <c r="WA19" s="9"/>
      <c r="WG19" s="53"/>
      <c r="WI19" s="54" t="s">
        <v>613</v>
      </c>
      <c r="WL19" s="9">
        <v>0.16427939906196801</v>
      </c>
      <c r="WM19" s="9">
        <v>0.162737463973571</v>
      </c>
      <c r="WN19" s="9">
        <v>0.19174761675261401</v>
      </c>
      <c r="WO19" s="9">
        <v>0.18825575840799602</v>
      </c>
      <c r="WP19" s="9">
        <v>0.14125029077185899</v>
      </c>
      <c r="WQ19" s="9">
        <v>0.142375597006036</v>
      </c>
      <c r="WR19" s="9">
        <v>0.111522801293063</v>
      </c>
      <c r="WS19" s="9"/>
      <c r="WT19" s="9"/>
      <c r="WU19" s="9"/>
      <c r="WV19" s="9"/>
      <c r="WW19" s="9"/>
      <c r="WX19" s="9"/>
      <c r="WY19" s="9"/>
      <c r="WZ19" s="10"/>
      <c r="XA19" s="9"/>
      <c r="XB19" s="6" t="s">
        <v>613</v>
      </c>
      <c r="XE19" s="9">
        <v>0.39626436990054004</v>
      </c>
      <c r="XF19" s="9">
        <v>0.24821459999999998</v>
      </c>
      <c r="XG19" s="9">
        <v>0.24713225000000003</v>
      </c>
      <c r="XH19" s="9">
        <v>0.24582789999999999</v>
      </c>
      <c r="XI19" s="9">
        <v>0.24660084999999998</v>
      </c>
      <c r="XJ19" s="9">
        <v>0.24974750000000001</v>
      </c>
      <c r="XK19" s="9">
        <v>0.24454630000000002</v>
      </c>
      <c r="XL19" s="9"/>
      <c r="XM19" s="9"/>
      <c r="XN19" s="9"/>
      <c r="XO19" s="9"/>
      <c r="XP19" s="9"/>
      <c r="XQ19" s="9"/>
      <c r="XR19" s="9"/>
      <c r="XS19" s="10"/>
      <c r="XT19" s="9"/>
      <c r="XU19" s="6" t="s">
        <v>613</v>
      </c>
      <c r="XV19" s="59">
        <f t="shared" si="153"/>
        <v>914398319643.70227</v>
      </c>
      <c r="XW19" s="59">
        <f t="shared" si="153"/>
        <v>-386000758930.99152</v>
      </c>
      <c r="XX19" s="59">
        <f t="shared" si="153"/>
        <v>114554346301.83089</v>
      </c>
      <c r="XY19" s="59">
        <f t="shared" si="153"/>
        <v>230422987265.7525</v>
      </c>
      <c r="XZ19" s="59">
        <f t="shared" si="153"/>
        <v>737934360164.89551</v>
      </c>
      <c r="YA19" s="59">
        <f t="shared" si="153"/>
        <v>-59692398407.040215</v>
      </c>
      <c r="YB19" s="59">
        <f t="shared" si="153"/>
        <v>23220702572.57021</v>
      </c>
      <c r="YC19" s="6" t="s">
        <v>613</v>
      </c>
      <c r="YD19" s="4"/>
      <c r="YE19" s="4"/>
      <c r="YF19" s="4">
        <v>5418006750000</v>
      </c>
      <c r="YG19" s="4">
        <v>6191878680000</v>
      </c>
      <c r="YH19" s="4">
        <v>6577218440000</v>
      </c>
      <c r="YI19" s="4">
        <v>7602995000000</v>
      </c>
      <c r="YJ19" s="4">
        <v>6729175985000</v>
      </c>
      <c r="YK19" s="4">
        <v>7085893500000</v>
      </c>
      <c r="YL19" s="4">
        <v>1517053035000</v>
      </c>
      <c r="YM19" s="4">
        <v>751478380000</v>
      </c>
      <c r="YN19" s="4">
        <v>1190172160000</v>
      </c>
      <c r="YO19" s="4">
        <v>866141460000</v>
      </c>
      <c r="YP19" s="4">
        <v>-874471200000</v>
      </c>
      <c r="YQ19" s="4">
        <v>791595417703.83203</v>
      </c>
      <c r="YR19" s="4">
        <v>980044814757.56299</v>
      </c>
      <c r="YS19" s="4">
        <v>-923202007939.01099</v>
      </c>
      <c r="YT19" s="5">
        <v>-40096809546.916801</v>
      </c>
      <c r="YU19" s="4">
        <v>-218102819394.966</v>
      </c>
      <c r="YV19" s="4">
        <v>-310289292420.52197</v>
      </c>
      <c r="YW19" s="4">
        <v>94159355259.278702</v>
      </c>
      <c r="YX19" s="4">
        <v>-96801631723.608902</v>
      </c>
      <c r="YY19" s="4">
        <v>268211670109.80499</v>
      </c>
      <c r="YZ19" s="4"/>
      <c r="ZA19" s="4"/>
      <c r="ZB19" s="4"/>
      <c r="ZC19" s="4"/>
      <c r="ZD19" s="4"/>
      <c r="ZE19" s="4"/>
      <c r="ZF19" s="4"/>
      <c r="ZG19" s="4"/>
      <c r="ZH19" s="6" t="s">
        <v>613</v>
      </c>
      <c r="ZI19" s="4"/>
      <c r="ZJ19" s="4"/>
      <c r="ZK19" s="4">
        <v>-11348628750000</v>
      </c>
      <c r="ZL19" s="4">
        <v>-4744846080000</v>
      </c>
      <c r="ZM19" s="4">
        <v>-9049982080000</v>
      </c>
      <c r="ZN19" s="4">
        <v>-5323479375000</v>
      </c>
      <c r="ZO19" s="4">
        <v>-29830235335000</v>
      </c>
      <c r="ZP19" s="4">
        <v>-3832538280000</v>
      </c>
      <c r="ZQ19" s="4">
        <v>-4045952640000</v>
      </c>
      <c r="ZR19" s="4">
        <v>-2684763940000</v>
      </c>
      <c r="ZS19" s="4">
        <v>-1496993280000</v>
      </c>
      <c r="ZT19" s="4">
        <v>-908503830000</v>
      </c>
      <c r="ZU19" s="4">
        <v>-316438620000</v>
      </c>
      <c r="ZV19" s="4">
        <v>-259452780400</v>
      </c>
      <c r="ZW19" s="4">
        <v>-237518743680</v>
      </c>
      <c r="ZX19" s="4">
        <v>-707656877200</v>
      </c>
      <c r="ZY19" s="5">
        <v>-8581836579120</v>
      </c>
      <c r="ZZ19" s="4">
        <v>18466023322</v>
      </c>
      <c r="AAA19" s="4">
        <v>-4280341130</v>
      </c>
      <c r="AAB19" s="4">
        <v>-11972983680</v>
      </c>
      <c r="AAC19" s="4">
        <v>-928867680</v>
      </c>
      <c r="AAD19" s="4">
        <v>120410464080</v>
      </c>
      <c r="AAE19" s="4"/>
      <c r="AAF19" s="4"/>
      <c r="AAG19" s="4"/>
      <c r="AAH19" s="4"/>
      <c r="AAI19" s="4"/>
      <c r="AAJ19" s="4"/>
      <c r="AAK19" s="4"/>
      <c r="AAL19" s="4"/>
      <c r="AAM19" s="6" t="s">
        <v>613</v>
      </c>
      <c r="AAN19" s="4"/>
      <c r="AAO19" s="4"/>
      <c r="AAP19" s="4">
        <v>16659689250000</v>
      </c>
      <c r="AAQ19" s="4">
        <v>4183849800000</v>
      </c>
      <c r="AAR19" s="4">
        <v>1892635160000</v>
      </c>
      <c r="AAS19" s="4">
        <v>-3989120000000</v>
      </c>
      <c r="AAT19" s="4">
        <v>29596863075000</v>
      </c>
      <c r="AAU19" s="4">
        <v>-282964290000</v>
      </c>
      <c r="AAV19" s="4">
        <v>811150755000</v>
      </c>
      <c r="AAW19" s="4">
        <v>1361057200000</v>
      </c>
      <c r="AAX19" s="4">
        <v>1835126400000</v>
      </c>
      <c r="AAY19" s="4">
        <v>173407410000</v>
      </c>
      <c r="AAZ19" s="4">
        <v>685832940000</v>
      </c>
      <c r="ABA19" s="4">
        <v>-649716603250</v>
      </c>
      <c r="ABB19" s="4">
        <v>-438469499520</v>
      </c>
      <c r="ABC19" s="4">
        <v>2268940455600</v>
      </c>
      <c r="ABD19" s="5">
        <v>9333668131740</v>
      </c>
      <c r="ABE19" s="4">
        <v>-155469949072</v>
      </c>
      <c r="ABF19" s="35">
        <v>1013009349690</v>
      </c>
      <c r="ABG19" s="35">
        <v>-68577828480</v>
      </c>
      <c r="ABH19" s="35">
        <v>25407089370</v>
      </c>
      <c r="ABI19" s="35">
        <v>-337630650480</v>
      </c>
      <c r="ABR19" s="6" t="s">
        <v>613</v>
      </c>
      <c r="ABU19" s="37">
        <v>0.31816994602182402</v>
      </c>
      <c r="ABV19" s="37">
        <v>0.34901197649458299</v>
      </c>
      <c r="ABW19" s="37">
        <v>0.290347982917387</v>
      </c>
      <c r="ABX19" s="37">
        <v>0.52260315835357096</v>
      </c>
      <c r="ABY19" s="37">
        <v>0.30293397857756899</v>
      </c>
      <c r="ABZ19" s="37">
        <v>0.47386018118151496</v>
      </c>
      <c r="ACA19" s="37">
        <v>0.78882141174748299</v>
      </c>
      <c r="ACB19" s="37"/>
      <c r="ACC19" s="37"/>
      <c r="ACD19" s="9"/>
      <c r="ACE19" s="9"/>
      <c r="ACF19" s="9"/>
      <c r="ACG19" s="9"/>
      <c r="ACH19" s="9"/>
      <c r="ACI19" s="10"/>
      <c r="ACJ19" s="9"/>
      <c r="ACK19" s="6" t="s">
        <v>613</v>
      </c>
      <c r="ACN19" s="9">
        <v>2.1719985380991701E-2</v>
      </c>
      <c r="ACO19" s="9">
        <v>3.9683320356304702E-2</v>
      </c>
      <c r="ACP19" s="9">
        <v>0.22926922171654099</v>
      </c>
      <c r="ACQ19" s="9">
        <v>6.6756694641758499E-2</v>
      </c>
      <c r="ACR19" s="9">
        <v>3.5014662357423496E-2</v>
      </c>
      <c r="ACS19" s="9">
        <v>8.5613748883325791E-2</v>
      </c>
      <c r="ACT19" s="9">
        <v>0.154181089138655</v>
      </c>
      <c r="ACU19" s="9"/>
      <c r="ACV19" s="9"/>
      <c r="ACW19" s="9"/>
      <c r="ACX19" s="9"/>
      <c r="ACY19" s="9"/>
      <c r="ACZ19" s="9"/>
      <c r="ADA19" s="9"/>
      <c r="ADB19" s="10"/>
      <c r="ADC19" s="9"/>
      <c r="ADD19" s="6" t="s">
        <v>613</v>
      </c>
      <c r="ADG19" s="9">
        <v>0.68183005397817598</v>
      </c>
      <c r="ADH19" s="9">
        <v>0.65098802350541707</v>
      </c>
      <c r="ADI19" s="9">
        <v>0.70965201708261305</v>
      </c>
      <c r="ADJ19" s="9">
        <v>0.47739684164642804</v>
      </c>
      <c r="ADK19" s="9">
        <v>0.69706602142243101</v>
      </c>
      <c r="ADL19" s="9">
        <v>0.52613981881848404</v>
      </c>
      <c r="ADM19" s="9">
        <v>0.21117858825251701</v>
      </c>
      <c r="ADN19" s="9"/>
      <c r="ADO19" s="9"/>
      <c r="ADU19" s="53"/>
      <c r="ADW19" s="54" t="s">
        <v>613</v>
      </c>
      <c r="ADZ19" s="9">
        <v>0.16427939906196801</v>
      </c>
      <c r="AEA19" s="9">
        <v>0.162737463973571</v>
      </c>
      <c r="AEB19" s="9">
        <v>0.19174761675261401</v>
      </c>
      <c r="AEC19" s="9">
        <v>0.18825575840799602</v>
      </c>
      <c r="AED19" s="9">
        <v>0.14125029077185899</v>
      </c>
      <c r="AEE19" s="9">
        <v>0.142375597006036</v>
      </c>
      <c r="AEF19" s="9">
        <v>0.111522801293063</v>
      </c>
      <c r="AEG19" s="9"/>
      <c r="AEH19" s="9"/>
      <c r="AEI19" s="9"/>
      <c r="AEJ19" s="9"/>
      <c r="AEK19" s="9"/>
      <c r="AEL19" s="9"/>
      <c r="AEM19" s="9"/>
      <c r="AEN19" s="10"/>
      <c r="AEO19" s="9"/>
      <c r="AEP19" s="6" t="s">
        <v>613</v>
      </c>
      <c r="AES19" s="9">
        <v>0.39626436990054004</v>
      </c>
      <c r="AET19" s="9">
        <v>0.24821459999999998</v>
      </c>
      <c r="AEU19" s="9">
        <v>0.24713225000000003</v>
      </c>
      <c r="AEV19" s="9">
        <v>0.24582789999999999</v>
      </c>
      <c r="AEW19" s="9">
        <v>0.24660084999999998</v>
      </c>
      <c r="AEX19" s="9">
        <v>0.24974750000000001</v>
      </c>
      <c r="AEY19" s="9">
        <v>0.24454630000000002</v>
      </c>
      <c r="AEZ19" s="9"/>
      <c r="AFA19" s="9"/>
      <c r="AFB19" s="9"/>
      <c r="AFC19" s="9"/>
      <c r="AFD19" s="9"/>
      <c r="AFE19" s="9"/>
      <c r="AFF19" s="9"/>
      <c r="AFG19" s="10"/>
      <c r="AFH19" s="9"/>
      <c r="AFI19" s="6" t="s">
        <v>613</v>
      </c>
      <c r="AFJ19" s="7">
        <f t="shared" si="2"/>
        <v>-5.8286853660595501E-2</v>
      </c>
      <c r="AFK19" s="7">
        <f t="shared" si="3"/>
        <v>-6.4848401970514702E-3</v>
      </c>
      <c r="AFL19" s="7">
        <f t="shared" si="4"/>
        <v>-4.5753808948149531E-2</v>
      </c>
      <c r="AFM19" s="7">
        <f t="shared" si="5"/>
        <v>4.451194922381968E-2</v>
      </c>
      <c r="AFN19" s="7">
        <f t="shared" si="6"/>
        <v>-0.25300412247404086</v>
      </c>
      <c r="AFO19" s="8">
        <f t="shared" si="7"/>
        <v>2.7066996117917686E-3</v>
      </c>
      <c r="AFP19" s="7">
        <f t="shared" si="8"/>
        <v>4.6605715783188178E-3</v>
      </c>
      <c r="AFQ19" s="6" t="s">
        <v>613</v>
      </c>
      <c r="AFR19" s="7">
        <f t="shared" si="9"/>
        <v>-0.17413436503195409</v>
      </c>
      <c r="AFS19" s="7">
        <f t="shared" si="10"/>
        <v>-1.6959755161447897E-2</v>
      </c>
      <c r="AFT19" s="7">
        <f t="shared" si="11"/>
        <v>-0.12511959249773108</v>
      </c>
      <c r="AFU19" s="7">
        <f t="shared" si="12"/>
        <v>0.11444507295501623</v>
      </c>
      <c r="AFV19" s="7">
        <f t="shared" si="13"/>
        <v>-0.64038173516044961</v>
      </c>
      <c r="AFW19" s="8">
        <f t="shared" si="14"/>
        <v>4.9346775343111025E-3</v>
      </c>
      <c r="AFX19" s="7">
        <f t="shared" si="15"/>
        <v>7.6527824329690594E-3</v>
      </c>
      <c r="AFY19" s="6" t="s">
        <v>613</v>
      </c>
      <c r="AFZ19" s="1">
        <f t="shared" si="16"/>
        <v>11935441260000</v>
      </c>
      <c r="AGA19" s="1">
        <f t="shared" si="17"/>
        <v>11707549440000</v>
      </c>
      <c r="AGB19" s="1">
        <f t="shared" si="18"/>
        <v>9741386153265</v>
      </c>
      <c r="AGC19" s="1">
        <f t="shared" si="19"/>
        <v>11168921495520</v>
      </c>
      <c r="AGD19" s="1">
        <f t="shared" si="20"/>
        <v>12688027367400</v>
      </c>
      <c r="AGE19" s="2">
        <f t="shared" si="21"/>
        <v>11764616216640</v>
      </c>
      <c r="AGF19" s="1">
        <f t="shared" si="22"/>
        <v>1329598510338</v>
      </c>
      <c r="AGG19" s="6" t="s">
        <v>613</v>
      </c>
      <c r="AGH19" s="7">
        <f t="shared" si="23"/>
        <v>-0.11817634633476466</v>
      </c>
      <c r="AGI19" s="7">
        <f t="shared" si="24"/>
        <v>-1.8246062602149473E-2</v>
      </c>
      <c r="AGJ19" s="7">
        <f t="shared" si="25"/>
        <v>1.3417297132420167E-2</v>
      </c>
      <c r="AGK19" s="7">
        <f t="shared" si="26"/>
        <v>8.9866834523154582E-2</v>
      </c>
      <c r="AGL19" s="7">
        <f t="shared" si="27"/>
        <v>-0.33620084327372651</v>
      </c>
      <c r="AGM19" s="8">
        <f t="shared" si="28"/>
        <v>-3.6438666634416904E-3</v>
      </c>
      <c r="AGN19" s="7">
        <f t="shared" si="29"/>
        <v>-0.1413071101879004</v>
      </c>
      <c r="AGO19" s="6" t="s">
        <v>613</v>
      </c>
      <c r="AGP19" s="7">
        <f t="shared" si="30"/>
        <v>-5.3853490792902727E-2</v>
      </c>
      <c r="AGQ19" s="7">
        <f t="shared" si="31"/>
        <v>-6.16630632361283E-3</v>
      </c>
      <c r="AGR19" s="7">
        <f t="shared" si="32"/>
        <v>-4.3603684903626538E-2</v>
      </c>
      <c r="AGS19" s="7">
        <f t="shared" si="33"/>
        <v>5.6666038600515896E-2</v>
      </c>
      <c r="AGT19" s="7">
        <f t="shared" si="34"/>
        <v>-0.21100917702032723</v>
      </c>
      <c r="AGU19" s="8">
        <f t="shared" si="35"/>
        <v>0.13277290105660511</v>
      </c>
      <c r="AGV19" s="7">
        <f t="shared" si="36"/>
        <v>1.7778837639878666E-2</v>
      </c>
      <c r="AGW19" s="6" t="s">
        <v>613</v>
      </c>
      <c r="AGX19" s="7">
        <f t="shared" si="37"/>
        <v>-2.8566162517761262E-3</v>
      </c>
      <c r="AGY19" s="7">
        <f t="shared" si="38"/>
        <v>3.6737321693618395E-2</v>
      </c>
      <c r="AGZ19" s="7">
        <f t="shared" si="39"/>
        <v>7.8941408862881188E-2</v>
      </c>
      <c r="AHA19" s="7">
        <f t="shared" si="40"/>
        <v>0.13695827466606381</v>
      </c>
      <c r="AHB19" s="7">
        <f t="shared" si="41"/>
        <v>-0.14419220147380615</v>
      </c>
      <c r="AHC19" s="8">
        <f t="shared" si="42"/>
        <v>-2.1739646727029834E-2</v>
      </c>
      <c r="AHD19" s="7">
        <f t="shared" si="43"/>
        <v>-0.33296666702473926</v>
      </c>
      <c r="AHE19" s="6" t="s">
        <v>613</v>
      </c>
      <c r="AHF19" s="15">
        <f t="shared" si="158"/>
        <v>14.802493501802726</v>
      </c>
      <c r="AHG19" s="15">
        <f t="shared" si="159"/>
        <v>16.658661212290461</v>
      </c>
      <c r="AHH19" s="15">
        <f t="shared" si="160"/>
        <v>16.475545578750552</v>
      </c>
      <c r="AHI19" s="15">
        <f t="shared" si="161"/>
        <v>11.416875898337542</v>
      </c>
      <c r="AHJ19" s="15">
        <f t="shared" si="162"/>
        <v>30.586002979018463</v>
      </c>
      <c r="AHK19" s="16">
        <f t="shared" si="163"/>
        <v>0.30136970582516742</v>
      </c>
      <c r="AHL19" s="15">
        <f t="shared" si="164"/>
        <v>29.846442694490232</v>
      </c>
      <c r="AHM19" s="6" t="s">
        <v>613</v>
      </c>
      <c r="AHN19" s="12">
        <f t="shared" si="51"/>
        <v>24.65800778467144</v>
      </c>
      <c r="AHO19" s="12">
        <f t="shared" si="52"/>
        <v>21.910524222121136</v>
      </c>
      <c r="AHP19" s="12">
        <f t="shared" si="53"/>
        <v>22.154046326135703</v>
      </c>
      <c r="AHQ19" s="12">
        <f t="shared" si="54"/>
        <v>31.970217005963001</v>
      </c>
      <c r="AHR19" s="12">
        <f t="shared" si="55"/>
        <v>11.933563213551784</v>
      </c>
      <c r="AHS19" s="13">
        <f t="shared" si="56"/>
        <v>1211.1369953413507</v>
      </c>
      <c r="AHT19" s="12">
        <f t="shared" si="57"/>
        <v>12.229263089613704</v>
      </c>
      <c r="AHU19" s="6" t="s">
        <v>613</v>
      </c>
      <c r="AHV19" s="15">
        <f t="shared" si="58"/>
        <v>1.0823226647412991</v>
      </c>
      <c r="AHW19" s="15">
        <f t="shared" si="59"/>
        <v>1.0516571601736469</v>
      </c>
      <c r="AHX19" s="15">
        <f t="shared" si="60"/>
        <v>1.0493106041215376</v>
      </c>
      <c r="AHY19" s="15">
        <f t="shared" si="61"/>
        <v>0.78551369255966363</v>
      </c>
      <c r="AHZ19" s="15">
        <f t="shared" si="62"/>
        <v>1.1990195215522219</v>
      </c>
      <c r="AIA19" s="16">
        <f t="shared" si="63"/>
        <v>2.0385934104413528E-2</v>
      </c>
      <c r="AIB19" s="15">
        <f t="shared" si="64"/>
        <v>0.26214152312550304</v>
      </c>
      <c r="AIC19" s="6" t="s">
        <v>613</v>
      </c>
      <c r="AID19" s="4">
        <f t="shared" si="65"/>
        <v>2517744240000</v>
      </c>
      <c r="AIE19" s="4">
        <f t="shared" si="66"/>
        <v>3459008340000</v>
      </c>
      <c r="AIF19" s="4">
        <f t="shared" si="67"/>
        <v>1810635908310</v>
      </c>
      <c r="AIG19" s="4">
        <f t="shared" si="68"/>
        <v>3247196026680</v>
      </c>
      <c r="AIH19" s="4">
        <f t="shared" si="69"/>
        <v>2799240281600</v>
      </c>
      <c r="AII19" s="14">
        <f t="shared" si="70"/>
        <v>2422624713780</v>
      </c>
      <c r="AIJ19" s="4">
        <f t="shared" si="71"/>
        <v>24848374752</v>
      </c>
      <c r="AIK19" s="6" t="s">
        <v>613</v>
      </c>
      <c r="AIL19" s="15">
        <f t="shared" si="72"/>
        <v>8.7781241394082183</v>
      </c>
      <c r="AIM19" s="15">
        <f t="shared" si="73"/>
        <v>5.7810885070025586</v>
      </c>
      <c r="AIN19" s="15">
        <f t="shared" si="74"/>
        <v>9.281218006487709</v>
      </c>
      <c r="AIO19" s="15">
        <f t="shared" si="75"/>
        <v>4.0084322679675104</v>
      </c>
      <c r="AIP19" s="15">
        <f t="shared" si="76"/>
        <v>7.3861319584120118</v>
      </c>
      <c r="AIQ19" s="16">
        <f t="shared" si="77"/>
        <v>0.14231231999695876</v>
      </c>
      <c r="AIR19" s="15">
        <f t="shared" si="78"/>
        <v>18.347319501582508</v>
      </c>
      <c r="AIS19" s="6" t="s">
        <v>613</v>
      </c>
      <c r="AIT19" s="15">
        <f t="shared" si="79"/>
        <v>1.528799517816908</v>
      </c>
      <c r="AIU19" s="15">
        <f t="shared" si="80"/>
        <v>1.9902348309186262</v>
      </c>
      <c r="AIV19" s="15">
        <f t="shared" si="81"/>
        <v>1.4413826745844376</v>
      </c>
      <c r="AIW19" s="15">
        <f t="shared" si="82"/>
        <v>2.1444755627693133</v>
      </c>
      <c r="AIX19" s="15">
        <f t="shared" si="83"/>
        <v>2.2061464138893885</v>
      </c>
      <c r="AIY19" s="16">
        <f t="shared" si="84"/>
        <v>2.02302510186257</v>
      </c>
      <c r="AIZ19" s="15">
        <f t="shared" si="85"/>
        <v>1.049790043190544</v>
      </c>
      <c r="AJA19" s="6" t="s">
        <v>613</v>
      </c>
      <c r="AJB19" s="15">
        <f t="shared" si="86"/>
        <v>0.60970272117924507</v>
      </c>
      <c r="AJC19" s="15">
        <f t="shared" si="87"/>
        <v>0.6933088490846937</v>
      </c>
      <c r="AJD19" s="15">
        <f t="shared" si="88"/>
        <v>0.67072285519285124</v>
      </c>
      <c r="AJE19" s="15">
        <f t="shared" si="89"/>
        <v>1.0948571239535398</v>
      </c>
      <c r="AJF19" s="15">
        <f t="shared" si="90"/>
        <v>0.96665330464800403</v>
      </c>
      <c r="AJG19" s="16">
        <f t="shared" si="91"/>
        <v>0.91857887529600457</v>
      </c>
      <c r="AJH19" s="15">
        <f t="shared" si="92"/>
        <v>0.74442630126253895</v>
      </c>
      <c r="AJI19" s="6" t="s">
        <v>613</v>
      </c>
      <c r="AJJ19" s="15">
        <f t="shared" si="154"/>
        <v>-3.1193934489074415</v>
      </c>
      <c r="AJK19" s="15">
        <f t="shared" si="154"/>
        <v>-0.44990173068483219</v>
      </c>
      <c r="AJL19" s="15">
        <f t="shared" si="154"/>
        <v>0.23675654422681972</v>
      </c>
      <c r="AJM19" s="15">
        <f t="shared" si="154"/>
        <v>5.1569806950964709</v>
      </c>
      <c r="AJN19" s="15">
        <f t="shared" si="154"/>
        <v>-14.593196275074844</v>
      </c>
      <c r="AJO19" s="16">
        <f t="shared" si="154"/>
        <v>-2.40935485754992</v>
      </c>
      <c r="AJP19" s="15">
        <f t="shared" si="154"/>
        <v>-12.875059023110452</v>
      </c>
      <c r="AJQ19" s="6" t="s">
        <v>613</v>
      </c>
      <c r="AJT19" s="1">
        <v>3.6658200000000001</v>
      </c>
      <c r="AJU19" s="1">
        <v>2.2778499999999999</v>
      </c>
      <c r="AJV19" s="1">
        <v>2.7808899999999999</v>
      </c>
      <c r="AJW19" s="1">
        <v>3.3931100000000001</v>
      </c>
      <c r="AJX19" s="1">
        <v>5.10921</v>
      </c>
      <c r="AJY19" s="1">
        <v>10.828010000000001</v>
      </c>
      <c r="AJZ19" s="1">
        <v>2.6300400000000002</v>
      </c>
      <c r="AKA19" s="1">
        <v>1.25129</v>
      </c>
      <c r="AKB19" s="1">
        <v>0.51402999999999999</v>
      </c>
      <c r="AKC19" s="1">
        <v>-1.54253</v>
      </c>
      <c r="AKD19" s="1">
        <v>0.55340999999999996</v>
      </c>
      <c r="AKE19" s="1">
        <v>1.14097</v>
      </c>
      <c r="AKF19" s="1">
        <v>4.3559700000000001</v>
      </c>
      <c r="AKG19" s="1">
        <v>-5.7806300000000004</v>
      </c>
      <c r="AKH19" s="2">
        <v>0.71816000000000002</v>
      </c>
      <c r="AKI19" s="1">
        <v>-8.0911299999999997</v>
      </c>
      <c r="AKJ19" s="6" t="s">
        <v>613</v>
      </c>
      <c r="AKK19" s="15">
        <f t="shared" si="94"/>
        <v>2.9875409993124515</v>
      </c>
      <c r="AKL19" s="15">
        <f t="shared" si="95"/>
        <v>2.6152926897349245</v>
      </c>
      <c r="AKM19" s="15">
        <f t="shared" si="96"/>
        <v>2.7346268075631204</v>
      </c>
      <c r="AKN19" s="15">
        <f t="shared" si="97"/>
        <v>2.5711089932177864</v>
      </c>
      <c r="AKO19" s="15">
        <f t="shared" si="98"/>
        <v>2.5311118605435179</v>
      </c>
      <c r="AKP19" s="16">
        <f t="shared" si="99"/>
        <v>1.8231345335895868</v>
      </c>
      <c r="AKQ19" s="15">
        <f t="shared" si="100"/>
        <v>1.6420265850159104</v>
      </c>
      <c r="AKR19" s="6" t="s">
        <v>613</v>
      </c>
      <c r="AKS19" s="15">
        <f t="shared" si="101"/>
        <v>0.74620721137047596</v>
      </c>
      <c r="AKT19" s="15">
        <f t="shared" si="102"/>
        <v>0.61027205391233263</v>
      </c>
      <c r="AKU19" s="15">
        <f t="shared" si="103"/>
        <v>0.66336203593380572</v>
      </c>
      <c r="AKV19" s="15">
        <f t="shared" si="104"/>
        <v>0.73301542852618773</v>
      </c>
      <c r="AKW19" s="15">
        <f t="shared" si="105"/>
        <v>0.8624064119644993</v>
      </c>
      <c r="AKX19" s="16">
        <f t="shared" si="106"/>
        <v>0.26823126652458246</v>
      </c>
      <c r="AKY19" s="15">
        <f t="shared" si="107"/>
        <v>0.25535313201896681</v>
      </c>
      <c r="AKZ19" s="6" t="s">
        <v>613</v>
      </c>
      <c r="ALA19" s="7">
        <f t="shared" si="108"/>
        <v>0.42733027702069226</v>
      </c>
      <c r="ALB19" s="7">
        <f t="shared" si="109"/>
        <v>0.37898692486751523</v>
      </c>
      <c r="ALC19" s="7">
        <f t="shared" si="110"/>
        <v>0.39880796940360402</v>
      </c>
      <c r="ALD19" s="7">
        <f t="shared" si="111"/>
        <v>0.42297109215557749</v>
      </c>
      <c r="ALE19" s="7">
        <f t="shared" si="112"/>
        <v>0.46306026784713317</v>
      </c>
      <c r="ALF19" s="8">
        <f t="shared" si="113"/>
        <v>0.21150027885657974</v>
      </c>
      <c r="ALG19" s="7">
        <f t="shared" si="114"/>
        <v>0.20341139517315415</v>
      </c>
      <c r="ALH19" s="6" t="s">
        <v>613</v>
      </c>
      <c r="ALI19" s="7">
        <f t="shared" si="155"/>
        <v>0.17928059100475044</v>
      </c>
      <c r="ALJ19" s="7">
        <f t="shared" si="155"/>
        <v>-8.6995728881190865E-2</v>
      </c>
      <c r="ALK19" s="7">
        <f t="shared" si="155"/>
        <v>2.9486755167572355E-2</v>
      </c>
      <c r="ALL19" s="7">
        <f t="shared" si="155"/>
        <v>4.8775741192121989E-2</v>
      </c>
      <c r="ALM19" s="7">
        <f t="shared" si="155"/>
        <v>0.12559897851615839</v>
      </c>
      <c r="ALN19" s="20">
        <f t="shared" si="155"/>
        <v>-2.3990003999689084E-2</v>
      </c>
      <c r="ALO19" s="7">
        <f t="shared" si="155"/>
        <v>8.5857760711749165E-2</v>
      </c>
      <c r="ALP19" s="6" t="s">
        <v>613</v>
      </c>
      <c r="ALQ19" s="17">
        <f t="shared" si="116"/>
        <v>0.42733027702069226</v>
      </c>
      <c r="ALR19" s="17">
        <f t="shared" si="117"/>
        <v>0.37898692486751523</v>
      </c>
      <c r="ALS19" s="17">
        <f t="shared" si="118"/>
        <v>0.39880796940360402</v>
      </c>
      <c r="ALT19" s="17">
        <f t="shared" si="119"/>
        <v>0.42297109215557749</v>
      </c>
      <c r="ALU19" s="17">
        <f t="shared" si="120"/>
        <v>0.46306026784713317</v>
      </c>
      <c r="ALV19" s="21">
        <f t="shared" si="121"/>
        <v>0.21150027885657974</v>
      </c>
      <c r="ALW19" s="17">
        <f t="shared" si="122"/>
        <v>0.20341139517315415</v>
      </c>
      <c r="ALX19" s="6" t="s">
        <v>613</v>
      </c>
      <c r="ALY19" s="17">
        <f t="shared" si="123"/>
        <v>0.57266972297930774</v>
      </c>
      <c r="ALZ19" s="17">
        <f t="shared" si="124"/>
        <v>0.62101307513248472</v>
      </c>
      <c r="AMA19" s="17">
        <f t="shared" si="125"/>
        <v>0.60119203059639603</v>
      </c>
      <c r="AMB19" s="17">
        <f t="shared" si="126"/>
        <v>0.57702890784442251</v>
      </c>
      <c r="AMC19" s="17">
        <f t="shared" si="127"/>
        <v>0.53693973215286683</v>
      </c>
      <c r="AMD19" s="21">
        <f t="shared" si="128"/>
        <v>0.78849972114342026</v>
      </c>
      <c r="AME19" s="17">
        <f t="shared" si="129"/>
        <v>0.7965886048268459</v>
      </c>
      <c r="AMF19" s="6" t="s">
        <v>613</v>
      </c>
      <c r="AMI19" s="18">
        <v>4.5713591950970072</v>
      </c>
      <c r="AMJ19" s="18">
        <v>6.1982279139587186</v>
      </c>
      <c r="AMK19" s="18">
        <v>6.218300505319057</v>
      </c>
      <c r="AML19" s="18">
        <v>6.0281565269948612</v>
      </c>
      <c r="AMM19" s="18">
        <v>6.8453170762465918</v>
      </c>
      <c r="AMN19" s="18">
        <v>7.4264531209904705</v>
      </c>
      <c r="AMO19" s="18">
        <v>7.1765482946952046</v>
      </c>
      <c r="AMP19" s="18">
        <v>5.8431999502304244</v>
      </c>
      <c r="AMQ19" s="18">
        <v>4.5730186003318511</v>
      </c>
      <c r="AMR19" s="18">
        <v>5.7790687746391765</v>
      </c>
      <c r="AMS19" s="18">
        <v>6.1667526536031421</v>
      </c>
      <c r="AMT19" s="18">
        <v>8.2581800191838628</v>
      </c>
      <c r="AMU19" s="18">
        <v>10.561990087171512</v>
      </c>
      <c r="AMV19" s="19">
        <v>8.0313813664126421</v>
      </c>
      <c r="AMW19" s="18">
        <v>11.291457076820459</v>
      </c>
      <c r="AMX19" s="18">
        <v>5.7790687746391765</v>
      </c>
      <c r="AMY19" s="18">
        <v>6.1667526536031421</v>
      </c>
      <c r="AMZ19" s="18">
        <v>8.2581800191838628</v>
      </c>
      <c r="ANA19" s="18">
        <v>10.561990087171512</v>
      </c>
      <c r="ANB19" s="18">
        <v>8.0313813664126421</v>
      </c>
      <c r="ANC19" s="18">
        <v>11.291457076820459</v>
      </c>
      <c r="AND19" s="18">
        <v>10.072101709964384</v>
      </c>
      <c r="ANE19" s="18">
        <v>8.1036149396627639</v>
      </c>
      <c r="ANH19" s="6" t="s">
        <v>613</v>
      </c>
      <c r="ANI19" s="7">
        <f t="shared" si="130"/>
        <v>4.5730186003318511E-2</v>
      </c>
      <c r="ANJ19" s="7">
        <f t="shared" si="131"/>
        <v>5.7790687746391761E-2</v>
      </c>
      <c r="ANK19" s="7">
        <f t="shared" si="132"/>
        <v>6.1667526536031421E-2</v>
      </c>
      <c r="ANL19" s="7">
        <f t="shared" si="133"/>
        <v>8.2581800191838625E-2</v>
      </c>
      <c r="ANM19" s="7">
        <f t="shared" si="134"/>
        <v>0.10561990087171512</v>
      </c>
      <c r="ANN19" s="20">
        <f t="shared" si="135"/>
        <v>8.0313813664126418E-2</v>
      </c>
      <c r="ANO19" s="7">
        <f t="shared" si="136"/>
        <v>0.11291457076820459</v>
      </c>
      <c r="ANP19" s="6" t="s">
        <v>613</v>
      </c>
      <c r="ANS19" s="7">
        <v>-1.5137246404285265E-2</v>
      </c>
      <c r="ANT19" s="7">
        <v>2.5564672332883953E-2</v>
      </c>
      <c r="ANU19" s="7">
        <v>-1.0702546631930043E-2</v>
      </c>
      <c r="ANV19" s="7">
        <v>0.20954451611318192</v>
      </c>
      <c r="ANW19" s="7">
        <v>0.18215498634196114</v>
      </c>
      <c r="ANX19" s="7">
        <v>-0.11152965043334617</v>
      </c>
      <c r="ANY19" s="7">
        <v>0.2194132077705182</v>
      </c>
      <c r="ANZ19" s="7">
        <v>5.1688907023796915E-3</v>
      </c>
      <c r="AOA19" s="7">
        <v>0.14404568362117454</v>
      </c>
      <c r="AOB19" s="7">
        <v>5.3476746432414846E-2</v>
      </c>
      <c r="AOC19" s="7">
        <v>0.46856062067014981</v>
      </c>
      <c r="AOD19" s="7">
        <v>0.81701072071858527</v>
      </c>
      <c r="AOE19" s="7">
        <v>-0.46667980509208173</v>
      </c>
      <c r="AOF19" s="20">
        <v>0.53919448848064833</v>
      </c>
      <c r="AOG19" s="7">
        <v>0.57657229599624027</v>
      </c>
      <c r="AOH19" s="7">
        <v>5.3476746432414846E-2</v>
      </c>
      <c r="AOI19" s="7">
        <v>0.46856062067014981</v>
      </c>
      <c r="AOJ19" s="7">
        <v>0.81701072071858527</v>
      </c>
      <c r="AOK19" s="7">
        <v>-0.46667980509208173</v>
      </c>
      <c r="AOL19" s="7">
        <v>0.53919448848064833</v>
      </c>
      <c r="AOM19" s="7">
        <v>0.57657229599624027</v>
      </c>
      <c r="AON19" s="7">
        <v>0.18054832872882143</v>
      </c>
      <c r="AOO19" s="7">
        <v>0.45513802777357104</v>
      </c>
      <c r="AOR19" s="6" t="s">
        <v>613</v>
      </c>
      <c r="AOU19" s="1">
        <v>3.6658200000000001</v>
      </c>
      <c r="AOV19" s="1">
        <v>2.2778499999999999</v>
      </c>
      <c r="AOW19" s="1">
        <v>2.7808899999999999</v>
      </c>
      <c r="AOX19" s="1">
        <v>3.3931100000000001</v>
      </c>
      <c r="AOY19" s="1">
        <v>5.10921</v>
      </c>
      <c r="AOZ19" s="1">
        <v>10.828010000000001</v>
      </c>
      <c r="APA19" s="1">
        <v>2.6300400000000002</v>
      </c>
      <c r="APB19" s="1">
        <v>1.25129</v>
      </c>
      <c r="APC19" s="1">
        <v>0.51402999999999999</v>
      </c>
      <c r="APD19" s="1">
        <v>-1.54253</v>
      </c>
      <c r="APE19" s="1">
        <v>0.55340999999999996</v>
      </c>
      <c r="APF19" s="1">
        <v>1.14097</v>
      </c>
      <c r="APG19" s="1">
        <v>4.3559700000000001</v>
      </c>
      <c r="APH19" s="1">
        <v>-5.7806300000000004</v>
      </c>
      <c r="API19" s="2">
        <v>0.71816000000000002</v>
      </c>
      <c r="APJ19" s="1">
        <v>-8.0911299999999997</v>
      </c>
      <c r="APK19" s="1">
        <v>-4.9017400000000002</v>
      </c>
      <c r="APL19" s="1">
        <v>0.15923000000000001</v>
      </c>
      <c r="APM19" s="1">
        <v>-0.74868000000000001</v>
      </c>
      <c r="APN19" s="1">
        <v>-0.16969000000000001</v>
      </c>
      <c r="APW19" s="22">
        <v>0.38007492134559245</v>
      </c>
      <c r="APX19" s="22">
        <v>0.36707557732893031</v>
      </c>
      <c r="APY19" s="22">
        <v>0.17664226860652102</v>
      </c>
      <c r="APZ19" s="22">
        <v>0.44667855855650535</v>
      </c>
      <c r="AQA19" s="22">
        <v>0.50379540382731802</v>
      </c>
      <c r="AQB19" s="39" t="s">
        <v>613</v>
      </c>
      <c r="AQC19" s="22">
        <v>0.73911985785261203</v>
      </c>
      <c r="AQD19" s="6" t="s">
        <v>613</v>
      </c>
      <c r="AQE19" s="4">
        <f t="shared" si="137"/>
        <v>-220266990000</v>
      </c>
      <c r="AQF19" s="4">
        <f t="shared" si="138"/>
        <v>-90310080000</v>
      </c>
      <c r="AQG19" s="4">
        <f t="shared" si="139"/>
        <v>863458924520.69702</v>
      </c>
      <c r="AQH19" s="4">
        <f t="shared" si="140"/>
        <v>266141092606.45898</v>
      </c>
      <c r="AQI19" s="4">
        <f t="shared" si="141"/>
        <v>97006999392.189941</v>
      </c>
      <c r="AQJ19" s="5">
        <f t="shared" si="142"/>
        <v>-88644718771.87619</v>
      </c>
      <c r="AQK19" s="4">
        <f t="shared" si="143"/>
        <v>-195987114321.28879</v>
      </c>
      <c r="AQL19" s="6" t="s">
        <v>613</v>
      </c>
      <c r="AQM19" s="7">
        <f t="shared" si="144"/>
        <v>0.15616380369773603</v>
      </c>
      <c r="AQN19" s="7">
        <f t="shared" si="145"/>
        <v>0.42276698617355163</v>
      </c>
      <c r="AQO19" s="7">
        <f t="shared" si="146"/>
        <v>6.6062634030328322</v>
      </c>
      <c r="AQP19" s="7">
        <f t="shared" si="147"/>
        <v>0.26515587417966446</v>
      </c>
      <c r="AQQ19" s="7">
        <f t="shared" si="148"/>
        <v>-2.2741031832238977E-2</v>
      </c>
      <c r="AQR19" s="20">
        <f t="shared" si="149"/>
        <v>2.0678194948170523</v>
      </c>
      <c r="AQS19" s="7">
        <f t="shared" si="150"/>
        <v>1.0431409238587925</v>
      </c>
      <c r="AQT19" s="6" t="s">
        <v>613</v>
      </c>
      <c r="AQU19" s="9">
        <f t="shared" si="156"/>
        <v>8.3097441027477917E-2</v>
      </c>
      <c r="AQV19" s="9">
        <f t="shared" si="156"/>
        <v>5.6207145248000558E-2</v>
      </c>
      <c r="AQW19" s="9">
        <f t="shared" si="156"/>
        <v>0.13354204576420881</v>
      </c>
      <c r="AQX19" s="9">
        <f t="shared" si="156"/>
        <v>0.41063545177493604</v>
      </c>
      <c r="AQY19" s="9">
        <f t="shared" si="156"/>
        <v>-0.18270206060457128</v>
      </c>
      <c r="AQZ19" s="10" t="e">
        <f t="shared" si="156"/>
        <v>#VALUE!</v>
      </c>
      <c r="ARA19" s="9">
        <f t="shared" si="156"/>
        <v>0.45561320273101574</v>
      </c>
      <c r="ARB19" s="6" t="s">
        <v>613</v>
      </c>
      <c r="ARC19" s="17">
        <f t="shared" si="157"/>
        <v>0.11223538797858004</v>
      </c>
      <c r="ARD19" s="17">
        <f t="shared" si="157"/>
        <v>1.5873858939647691E-2</v>
      </c>
      <c r="ARE19" s="17">
        <f t="shared" si="157"/>
        <v>1.4357262308340724E-2</v>
      </c>
      <c r="ARF19" s="17">
        <f t="shared" si="157"/>
        <v>0.25210889592621427</v>
      </c>
      <c r="ARG19" s="17">
        <f t="shared" si="157"/>
        <v>-3.8617482791085511E-2</v>
      </c>
      <c r="ARH19" s="21" t="e">
        <f t="shared" si="157"/>
        <v>#VALUE!</v>
      </c>
      <c r="ARI19" s="17">
        <f t="shared" si="157"/>
        <v>0.36218285313055165</v>
      </c>
      <c r="ARJ19" s="6" t="s">
        <v>613</v>
      </c>
    </row>
    <row r="20" spans="1:1154" collapsed="1" x14ac:dyDescent="0.15">
      <c r="A20" s="26" t="s">
        <v>372</v>
      </c>
      <c r="B20" s="34">
        <v>39686</v>
      </c>
      <c r="C20" s="34">
        <v>39686</v>
      </c>
      <c r="D20" s="35">
        <v>0</v>
      </c>
      <c r="E20" s="26" t="s">
        <v>321</v>
      </c>
      <c r="F20" s="26" t="s">
        <v>50</v>
      </c>
      <c r="G20" s="26" t="s">
        <v>52</v>
      </c>
      <c r="H20" s="26" t="s">
        <v>23</v>
      </c>
      <c r="I20" s="56" t="s">
        <v>373</v>
      </c>
      <c r="J20" s="26" t="s">
        <v>488</v>
      </c>
      <c r="K20" s="26" t="s">
        <v>427</v>
      </c>
      <c r="L20" s="26" t="s">
        <v>50</v>
      </c>
      <c r="M20" s="26" t="s">
        <v>51</v>
      </c>
      <c r="N20" s="26" t="s">
        <v>23</v>
      </c>
      <c r="O20" s="26"/>
      <c r="P20" s="26"/>
      <c r="Q20" s="26" t="s">
        <v>25</v>
      </c>
      <c r="R20" s="26" t="s">
        <v>93</v>
      </c>
      <c r="S20" s="35"/>
      <c r="T20" s="26" t="s">
        <v>27</v>
      </c>
      <c r="U20" s="26" t="s">
        <v>23</v>
      </c>
      <c r="V20" s="3">
        <v>2008</v>
      </c>
      <c r="W20" s="3">
        <f t="shared" si="0"/>
        <v>1</v>
      </c>
      <c r="AA20" s="35">
        <v>409000000</v>
      </c>
      <c r="AB20" s="35">
        <v>866000000</v>
      </c>
      <c r="AC20" s="35">
        <v>310000000</v>
      </c>
      <c r="AD20" s="35">
        <v>398000000</v>
      </c>
      <c r="AE20" s="35">
        <v>2259000000</v>
      </c>
      <c r="AF20" s="35">
        <v>5768000000</v>
      </c>
      <c r="AG20" s="35">
        <v>15871000000</v>
      </c>
      <c r="AH20" s="35">
        <v>43090482240</v>
      </c>
      <c r="AI20" s="4">
        <v>262921157480</v>
      </c>
      <c r="AJ20" s="4">
        <v>169721087080</v>
      </c>
      <c r="AK20" s="4">
        <v>607308513120</v>
      </c>
      <c r="AL20" s="4">
        <v>1273470778360</v>
      </c>
      <c r="AM20" s="4">
        <v>1584662324970</v>
      </c>
      <c r="AN20" s="5">
        <v>395689430090</v>
      </c>
      <c r="AO20" s="4">
        <v>294064602000</v>
      </c>
      <c r="AP20" s="4">
        <v>285812000000</v>
      </c>
      <c r="AQ20" s="4">
        <v>23263075000</v>
      </c>
      <c r="AR20" s="4">
        <v>8105678000</v>
      </c>
      <c r="AS20" s="4">
        <v>44890923000</v>
      </c>
      <c r="AT20" s="4"/>
      <c r="AU20" s="4"/>
      <c r="AV20" s="4"/>
      <c r="AW20" s="4"/>
      <c r="AX20" s="4"/>
      <c r="AY20" s="4"/>
      <c r="AZ20" s="4"/>
      <c r="BA20" s="4"/>
      <c r="BB20" s="6" t="s">
        <v>613</v>
      </c>
      <c r="BC20" s="4"/>
      <c r="BD20" s="4"/>
      <c r="BE20" s="4"/>
      <c r="BF20" s="4">
        <v>1005000000</v>
      </c>
      <c r="BG20" s="4">
        <v>2360000000</v>
      </c>
      <c r="BH20" s="4">
        <v>953000000</v>
      </c>
      <c r="BI20" s="4">
        <v>2253000000</v>
      </c>
      <c r="BJ20" s="4">
        <v>2557000000</v>
      </c>
      <c r="BK20" s="4">
        <v>21318000000</v>
      </c>
      <c r="BL20" s="4">
        <v>63524000000</v>
      </c>
      <c r="BM20" s="4">
        <v>76875410240</v>
      </c>
      <c r="BN20" s="4">
        <v>95067018120</v>
      </c>
      <c r="BO20" s="4">
        <v>106200204890</v>
      </c>
      <c r="BP20" s="4">
        <v>102278278770</v>
      </c>
      <c r="BQ20" s="4">
        <v>94468973290</v>
      </c>
      <c r="BR20" s="4">
        <v>120970886700</v>
      </c>
      <c r="BS20" s="5">
        <v>102985581080</v>
      </c>
      <c r="BT20" s="4">
        <v>70765641000</v>
      </c>
      <c r="BU20" s="4">
        <v>39034068000</v>
      </c>
      <c r="BV20" s="4">
        <v>27104434000</v>
      </c>
      <c r="BW20" s="4">
        <v>23350493000</v>
      </c>
      <c r="BX20" s="4">
        <v>19504647000</v>
      </c>
      <c r="BY20" s="4"/>
      <c r="BZ20" s="4"/>
      <c r="CA20" s="4"/>
      <c r="CB20" s="4"/>
      <c r="CC20" s="4"/>
      <c r="CD20" s="4"/>
      <c r="CE20" s="4"/>
      <c r="CF20" s="4"/>
      <c r="CG20" s="6" t="s">
        <v>613</v>
      </c>
      <c r="CH20" s="4"/>
      <c r="CI20" s="4"/>
      <c r="CJ20" s="4"/>
      <c r="CK20" s="4">
        <v>2134000000</v>
      </c>
      <c r="CL20" s="4">
        <v>3980000000</v>
      </c>
      <c r="CM20" s="4">
        <v>1616000000</v>
      </c>
      <c r="CN20" s="4">
        <v>5266000000</v>
      </c>
      <c r="CO20" s="4">
        <v>43516000000</v>
      </c>
      <c r="CP20" s="4">
        <v>64014000000</v>
      </c>
      <c r="CQ20" s="4">
        <v>149520000000</v>
      </c>
      <c r="CR20" s="4">
        <v>466135508580</v>
      </c>
      <c r="CS20" s="4">
        <v>769050497930</v>
      </c>
      <c r="CT20" s="4">
        <v>948354199020</v>
      </c>
      <c r="CU20" s="4">
        <v>1436140216100</v>
      </c>
      <c r="CV20" s="4">
        <v>1760886590850</v>
      </c>
      <c r="CW20" s="4">
        <v>2308318245850</v>
      </c>
      <c r="CX20" s="5">
        <v>910377663580</v>
      </c>
      <c r="CY20" s="4">
        <v>527412009000</v>
      </c>
      <c r="CZ20" s="4">
        <v>396014177000</v>
      </c>
      <c r="DA20" s="4">
        <v>91500326000</v>
      </c>
      <c r="DB20" s="4">
        <v>70226385000</v>
      </c>
      <c r="DC20" s="4">
        <v>77405943000</v>
      </c>
      <c r="DD20" s="4"/>
      <c r="DE20" s="4"/>
      <c r="DF20" s="4"/>
      <c r="DG20" s="4"/>
      <c r="DH20" s="4"/>
      <c r="DI20" s="4"/>
      <c r="DJ20" s="4"/>
      <c r="DK20" s="4"/>
      <c r="DL20" s="6" t="s">
        <v>613</v>
      </c>
      <c r="DM20" s="4"/>
      <c r="DN20" s="4"/>
      <c r="DO20" s="4"/>
      <c r="DP20" s="4">
        <v>3266000000</v>
      </c>
      <c r="DQ20" s="4">
        <v>11234000000</v>
      </c>
      <c r="DR20" s="4">
        <v>713505000000</v>
      </c>
      <c r="DS20" s="4">
        <v>718022000000</v>
      </c>
      <c r="DT20" s="4">
        <v>1569775000000</v>
      </c>
      <c r="DU20" s="4">
        <v>2411596000000</v>
      </c>
      <c r="DV20" s="4">
        <v>7588005000000</v>
      </c>
      <c r="DW20" s="4">
        <v>9128135053900</v>
      </c>
      <c r="DX20" s="4">
        <v>9052428014700</v>
      </c>
      <c r="DY20" s="4">
        <v>12213109168767</v>
      </c>
      <c r="DZ20" s="4">
        <v>12352891387578</v>
      </c>
      <c r="EA20" s="4">
        <v>11425606502371</v>
      </c>
      <c r="EB20" s="4">
        <v>8545972606092</v>
      </c>
      <c r="EC20" s="5">
        <v>4664163794686</v>
      </c>
      <c r="ED20" s="4">
        <v>2217139015000</v>
      </c>
      <c r="EE20" s="4">
        <v>1522583154000</v>
      </c>
      <c r="EF20" s="4">
        <v>1051585812000</v>
      </c>
      <c r="EG20" s="4">
        <v>1107347629000</v>
      </c>
      <c r="EH20" s="4">
        <v>920247630000</v>
      </c>
      <c r="EI20" s="4"/>
      <c r="EJ20" s="4"/>
      <c r="EK20" s="4"/>
      <c r="EL20" s="4"/>
      <c r="EM20" s="4"/>
      <c r="EN20" s="4"/>
      <c r="EO20" s="4"/>
      <c r="EP20" s="4"/>
      <c r="EQ20" s="6" t="s">
        <v>613</v>
      </c>
      <c r="ER20" s="4"/>
      <c r="ES20" s="4"/>
      <c r="ET20" s="4"/>
      <c r="EU20" s="4">
        <v>881184000000</v>
      </c>
      <c r="EV20" s="4">
        <v>9240180000000</v>
      </c>
      <c r="EW20" s="4">
        <v>10096465000000</v>
      </c>
      <c r="EX20" s="4">
        <v>8933611000000</v>
      </c>
      <c r="EY20" s="4">
        <v>8191029000000</v>
      </c>
      <c r="EZ20" s="4">
        <v>7649163000000</v>
      </c>
      <c r="FA20" s="4">
        <v>5949291000000</v>
      </c>
      <c r="FB20" s="4">
        <v>5209889004020</v>
      </c>
      <c r="FC20" s="4">
        <v>2874428104740</v>
      </c>
      <c r="FD20" s="4">
        <v>2955755907090</v>
      </c>
      <c r="FE20" s="4">
        <v>1759605829930</v>
      </c>
      <c r="FF20" s="4">
        <v>2051303325140</v>
      </c>
      <c r="FG20" s="4">
        <v>1047845748890</v>
      </c>
      <c r="FH20" s="5">
        <v>500521008640</v>
      </c>
      <c r="FI20" s="4">
        <v>299516037000</v>
      </c>
      <c r="FJ20" s="4">
        <v>199478899000</v>
      </c>
      <c r="FK20" s="4">
        <v>126351696000</v>
      </c>
      <c r="FL20" s="4">
        <v>180050010000</v>
      </c>
      <c r="FM20" s="4">
        <v>380294614000</v>
      </c>
      <c r="FN20" s="4"/>
      <c r="FO20" s="4"/>
      <c r="FP20" s="4"/>
      <c r="FQ20" s="4"/>
      <c r="FR20" s="4"/>
      <c r="FS20" s="4"/>
      <c r="FT20" s="4"/>
      <c r="FU20" s="4"/>
      <c r="FV20" s="6" t="s">
        <v>613</v>
      </c>
      <c r="FW20" s="4"/>
      <c r="FX20" s="4"/>
      <c r="FY20" s="4"/>
      <c r="FZ20" s="4">
        <v>10425250000000</v>
      </c>
      <c r="GA20" s="4">
        <v>5723011000000</v>
      </c>
      <c r="GB20" s="4">
        <v>11538857000000</v>
      </c>
      <c r="GC20" s="4">
        <v>11079462000000</v>
      </c>
      <c r="GD20" s="4">
        <v>12263209000000</v>
      </c>
      <c r="GE20" s="4">
        <v>12440512000000</v>
      </c>
      <c r="GF20" s="4">
        <v>10149276000000</v>
      </c>
      <c r="GG20" s="4">
        <v>6124706283540</v>
      </c>
      <c r="GH20" s="4">
        <v>5011222511500</v>
      </c>
      <c r="GI20" s="4">
        <v>5742362728580</v>
      </c>
      <c r="GJ20" s="4">
        <v>5455383673660</v>
      </c>
      <c r="GK20" s="4">
        <v>4821615546520</v>
      </c>
      <c r="GL20" s="4">
        <v>2234365652800</v>
      </c>
      <c r="GM20" s="5">
        <v>2009012697900</v>
      </c>
      <c r="GN20" s="4">
        <v>473181002000</v>
      </c>
      <c r="GO20" s="4">
        <v>509356932000</v>
      </c>
      <c r="GP20" s="4">
        <v>498598024000</v>
      </c>
      <c r="GQ20" s="4">
        <v>459472136000</v>
      </c>
      <c r="GR20" s="4">
        <v>823969366000</v>
      </c>
      <c r="GS20" s="4"/>
      <c r="GT20" s="4"/>
      <c r="GU20" s="4"/>
      <c r="GV20" s="4"/>
      <c r="GW20" s="4"/>
      <c r="GX20" s="4"/>
      <c r="GY20" s="4"/>
      <c r="GZ20" s="4"/>
      <c r="HA20" s="6" t="s">
        <v>613</v>
      </c>
      <c r="HB20" s="4"/>
      <c r="HC20" s="4"/>
      <c r="HD20" s="4"/>
      <c r="HE20" s="4">
        <v>-11303105000000</v>
      </c>
      <c r="HF20" s="4">
        <v>-14951853000000</v>
      </c>
      <c r="HG20" s="4">
        <v>-15419083000000</v>
      </c>
      <c r="HH20" s="4">
        <v>-14155203000000</v>
      </c>
      <c r="HI20" s="4">
        <v>-13897327000000</v>
      </c>
      <c r="HJ20" s="4">
        <v>-12512906000000</v>
      </c>
      <c r="HK20" s="4">
        <v>-3876317000000</v>
      </c>
      <c r="HL20" s="4">
        <v>-1007223424180</v>
      </c>
      <c r="HM20" s="4">
        <v>1638232661120</v>
      </c>
      <c r="HN20" s="4">
        <v>4368994229820</v>
      </c>
      <c r="HO20" s="4">
        <v>5194830318800</v>
      </c>
      <c r="HP20" s="4">
        <v>5036930861900</v>
      </c>
      <c r="HQ20" s="4">
        <v>5082051763200</v>
      </c>
      <c r="HR20" s="5">
        <v>1875208599400</v>
      </c>
      <c r="HS20" s="4">
        <v>1495422350000</v>
      </c>
      <c r="HT20" s="4">
        <v>839647373000</v>
      </c>
      <c r="HU20" s="4">
        <v>226484443000</v>
      </c>
      <c r="HV20" s="4">
        <v>409462219000</v>
      </c>
      <c r="HW20" s="4">
        <v>-332932304000</v>
      </c>
      <c r="HX20" s="4"/>
      <c r="HY20" s="4"/>
      <c r="HZ20" s="4"/>
      <c r="IA20" s="4"/>
      <c r="IB20" s="4"/>
      <c r="IC20" s="4"/>
      <c r="ID20" s="4"/>
      <c r="IE20" s="4"/>
      <c r="IF20" s="6" t="s">
        <v>613</v>
      </c>
      <c r="IG20" s="4"/>
      <c r="IH20" s="4"/>
      <c r="II20" s="4"/>
      <c r="IJ20" s="4">
        <v>3968000000</v>
      </c>
      <c r="IK20" s="4">
        <v>4024000000</v>
      </c>
      <c r="IL20" s="4">
        <v>3806000000</v>
      </c>
      <c r="IM20" s="4">
        <v>3500000000</v>
      </c>
      <c r="IN20" s="4">
        <v>89849000000</v>
      </c>
      <c r="IO20" s="4">
        <v>401620000000</v>
      </c>
      <c r="IP20" s="4">
        <v>1179182000000</v>
      </c>
      <c r="IQ20" s="4">
        <v>2072434729920</v>
      </c>
      <c r="IR20" s="4">
        <v>2626491813470</v>
      </c>
      <c r="IS20" s="4">
        <v>2863364659960</v>
      </c>
      <c r="IT20" s="4">
        <v>3055490243690</v>
      </c>
      <c r="IU20" s="4">
        <v>2983691569540</v>
      </c>
      <c r="IV20" s="4">
        <v>2202292036250</v>
      </c>
      <c r="IW20" s="5">
        <v>1289888853000</v>
      </c>
      <c r="IX20" s="4">
        <v>607920649000</v>
      </c>
      <c r="IY20" s="4">
        <v>243757298000</v>
      </c>
      <c r="IZ20" s="4">
        <v>161701443000</v>
      </c>
      <c r="JA20" s="4">
        <v>168658996000</v>
      </c>
      <c r="JB20" s="4">
        <v>170953541000</v>
      </c>
      <c r="JC20" s="4"/>
      <c r="JD20" s="4"/>
      <c r="JE20" s="4"/>
      <c r="JF20" s="4"/>
      <c r="JG20" s="4"/>
      <c r="JH20" s="4"/>
      <c r="JI20" s="4"/>
      <c r="JJ20" s="4"/>
      <c r="JK20" s="6" t="s">
        <v>613</v>
      </c>
      <c r="JL20" s="4"/>
      <c r="JM20" s="4"/>
      <c r="JN20" s="4"/>
      <c r="JO20" s="4">
        <v>-11464000000</v>
      </c>
      <c r="JP20" s="4">
        <v>-226031000000</v>
      </c>
      <c r="JQ20" s="4">
        <v>-37050000000</v>
      </c>
      <c r="JR20" s="4">
        <v>-856616000000</v>
      </c>
      <c r="JS20" s="4">
        <v>-958070000000</v>
      </c>
      <c r="JT20" s="4">
        <v>-5324615000000</v>
      </c>
      <c r="JU20" s="4">
        <v>-1601745000000</v>
      </c>
      <c r="JV20" s="4">
        <v>-383279885000</v>
      </c>
      <c r="JW20" s="4">
        <v>-2114830637250</v>
      </c>
      <c r="JX20" s="4">
        <v>-174009444490</v>
      </c>
      <c r="JY20" s="4">
        <v>190803147050</v>
      </c>
      <c r="JZ20" s="4">
        <v>277813767540</v>
      </c>
      <c r="KA20" s="4">
        <v>366142072720</v>
      </c>
      <c r="KB20" s="5">
        <v>300904198000</v>
      </c>
      <c r="KC20" s="4">
        <v>125396072000</v>
      </c>
      <c r="KD20" s="4">
        <v>-105746849000</v>
      </c>
      <c r="KE20" s="4">
        <v>-70574193000</v>
      </c>
      <c r="KF20" s="4">
        <v>41195379000</v>
      </c>
      <c r="KG20" s="4">
        <v>-138815000</v>
      </c>
      <c r="KH20" s="4"/>
      <c r="KI20" s="4"/>
      <c r="KJ20" s="4"/>
      <c r="KK20" s="4"/>
      <c r="KL20" s="4"/>
      <c r="KM20" s="4"/>
      <c r="KN20" s="4"/>
      <c r="KO20" s="4"/>
      <c r="KP20" s="6" t="s">
        <v>613</v>
      </c>
      <c r="KQ20" s="4"/>
      <c r="KR20" s="4"/>
      <c r="KS20" s="4"/>
      <c r="KT20" s="4">
        <v>-108137000000</v>
      </c>
      <c r="KU20" s="4">
        <v>7280000000</v>
      </c>
      <c r="KV20" s="4">
        <v>-720575000000</v>
      </c>
      <c r="KW20" s="4">
        <v>-1496482000000</v>
      </c>
      <c r="KX20" s="4">
        <v>-1392115000000</v>
      </c>
      <c r="KY20" s="4">
        <v>-8640757000000</v>
      </c>
      <c r="KZ20" s="4">
        <v>-2869398000000</v>
      </c>
      <c r="LA20" s="4">
        <v>-2645565576416</v>
      </c>
      <c r="LB20" s="4">
        <v>-3138935665528</v>
      </c>
      <c r="LC20" s="4">
        <v>-782699191424</v>
      </c>
      <c r="LD20" s="4">
        <v>9975729110</v>
      </c>
      <c r="LE20" s="4">
        <v>98442112191</v>
      </c>
      <c r="LF20" s="4">
        <v>136812627065</v>
      </c>
      <c r="LG20" s="5">
        <v>144268990000</v>
      </c>
      <c r="LH20" s="4">
        <v>72680007000</v>
      </c>
      <c r="LI20" s="4">
        <v>-144324289000</v>
      </c>
      <c r="LJ20" s="4">
        <v>-297977776000</v>
      </c>
      <c r="LK20" s="4">
        <v>11415420000</v>
      </c>
      <c r="LL20" s="4">
        <v>18386254000</v>
      </c>
      <c r="LM20" s="4"/>
      <c r="LN20" s="4"/>
      <c r="LO20" s="4"/>
      <c r="LP20" s="4"/>
      <c r="LQ20" s="4"/>
      <c r="LR20" s="4"/>
      <c r="LS20" s="4"/>
      <c r="LT20" s="4"/>
      <c r="LU20" s="6" t="s">
        <v>613</v>
      </c>
      <c r="LV20" s="4"/>
      <c r="LW20" s="4"/>
      <c r="LX20" s="4"/>
      <c r="LY20" s="4">
        <v>-11369000000</v>
      </c>
      <c r="LZ20" s="4">
        <v>-22926000000</v>
      </c>
      <c r="MA20" s="4">
        <v>-35230000000</v>
      </c>
      <c r="MB20" s="4">
        <v>-42703000000</v>
      </c>
      <c r="MC20" s="4">
        <v>-142371000000</v>
      </c>
      <c r="MD20" s="4">
        <v>-484927000000</v>
      </c>
      <c r="ME20" s="4">
        <v>162532000000</v>
      </c>
      <c r="MF20" s="4">
        <v>911305709790</v>
      </c>
      <c r="MJ20" s="1">
        <v>-108121000000</v>
      </c>
      <c r="MK20" s="1">
        <v>7343000000</v>
      </c>
      <c r="ML20" s="1">
        <v>-727979000000</v>
      </c>
      <c r="MM20" s="1">
        <v>-1605235000000</v>
      </c>
      <c r="MN20" s="1">
        <v>-1330333000000</v>
      </c>
      <c r="MO20" s="1">
        <v>-8506407000000</v>
      </c>
      <c r="MP20" s="1">
        <v>-2257777000000</v>
      </c>
      <c r="MQ20" s="1">
        <v>-2984620405030</v>
      </c>
      <c r="MR20" s="4">
        <v>-3533547122460</v>
      </c>
      <c r="MS20" s="4">
        <v>-987903889130</v>
      </c>
      <c r="MT20" s="4">
        <v>92532912600</v>
      </c>
      <c r="MU20" s="4">
        <v>145714424920</v>
      </c>
      <c r="MV20" s="4">
        <v>178056251670</v>
      </c>
      <c r="MW20" s="5">
        <v>219692601000</v>
      </c>
      <c r="MX20" s="4">
        <v>75397929000</v>
      </c>
      <c r="MY20" s="1">
        <v>-176860122000</v>
      </c>
      <c r="MZ20" s="1">
        <v>-131656544000</v>
      </c>
      <c r="NA20" s="1">
        <v>19635958000</v>
      </c>
      <c r="NB20" s="1">
        <v>37210226000</v>
      </c>
      <c r="NC20" s="1"/>
      <c r="NK20" s="6" t="s">
        <v>613</v>
      </c>
      <c r="NO20" s="35">
        <v>-108137000000</v>
      </c>
      <c r="NP20" s="35">
        <v>7280000000</v>
      </c>
      <c r="NQ20" s="35">
        <v>-720575000000</v>
      </c>
      <c r="NR20" s="35">
        <v>-1496482000000</v>
      </c>
      <c r="NS20" s="35">
        <v>-1392115000000</v>
      </c>
      <c r="NT20" s="35">
        <v>-8640757000000</v>
      </c>
      <c r="NU20" s="35">
        <v>-2869398000000</v>
      </c>
      <c r="NV20" s="35">
        <v>-2645565576420</v>
      </c>
      <c r="NW20" s="47">
        <v>-3138935665530</v>
      </c>
      <c r="NX20" s="47">
        <v>-782699191420</v>
      </c>
      <c r="NY20" s="47">
        <v>9975729110</v>
      </c>
      <c r="NZ20" s="47">
        <v>98442112190</v>
      </c>
      <c r="OA20" s="47">
        <v>136812627070</v>
      </c>
      <c r="OB20" s="48">
        <v>144268990000</v>
      </c>
      <c r="OC20" s="47">
        <v>72680007000</v>
      </c>
      <c r="OD20" s="35">
        <v>-144324289000</v>
      </c>
      <c r="OE20" s="35">
        <v>-297977776000</v>
      </c>
      <c r="OF20" s="35">
        <v>11415420000</v>
      </c>
      <c r="OG20" s="35">
        <v>18386254000</v>
      </c>
      <c r="OH20" s="35"/>
      <c r="OP20" s="6" t="s">
        <v>613</v>
      </c>
      <c r="OQ20" s="4">
        <v>961315591380</v>
      </c>
      <c r="OR20" s="4">
        <v>1193576559570</v>
      </c>
      <c r="OS20" s="4">
        <v>1383624084970</v>
      </c>
      <c r="OT20" s="4">
        <v>1257037075570</v>
      </c>
      <c r="OU20" s="4">
        <v>808821302510</v>
      </c>
      <c r="OV20" s="5">
        <v>527968723000</v>
      </c>
      <c r="OW20" s="4">
        <v>278064177000</v>
      </c>
      <c r="OX20" s="4">
        <v>23948438000</v>
      </c>
      <c r="OY20" s="4">
        <v>28829911000</v>
      </c>
      <c r="OZ20" s="4">
        <v>80274827000</v>
      </c>
      <c r="PA20" s="4">
        <v>56400032000</v>
      </c>
      <c r="PB20" s="4"/>
      <c r="PC20" s="4"/>
      <c r="PD20" s="4"/>
      <c r="PE20" s="4"/>
      <c r="PF20" s="4"/>
      <c r="PG20" s="4"/>
      <c r="PH20" s="4"/>
      <c r="PI20" s="4"/>
      <c r="PJ20" s="6" t="s">
        <v>613</v>
      </c>
      <c r="PK20" s="4"/>
      <c r="PL20" s="4"/>
      <c r="PM20" s="4"/>
      <c r="PN20" s="4">
        <v>-8000000</v>
      </c>
      <c r="PO20" s="4">
        <v>-15000000</v>
      </c>
      <c r="PP20" s="4">
        <v>-13000000</v>
      </c>
      <c r="PQ20" s="4">
        <v>-32000000</v>
      </c>
      <c r="PR20" s="4">
        <v>-1458000000</v>
      </c>
      <c r="PS20" s="4">
        <v>-3591000000</v>
      </c>
      <c r="PT20" s="4">
        <v>-31060910720</v>
      </c>
      <c r="PU20" s="4">
        <v>-405590123340</v>
      </c>
      <c r="PV20" s="4">
        <v>-767783169350</v>
      </c>
      <c r="PW20" s="4">
        <v>-755106368530</v>
      </c>
      <c r="PX20" s="4">
        <v>-416228475970</v>
      </c>
      <c r="PY20" s="4">
        <v>-335585800380</v>
      </c>
      <c r="PZ20" s="4">
        <v>-216709985460</v>
      </c>
      <c r="QA20" s="5">
        <v>-45164610610</v>
      </c>
      <c r="QB20" s="4">
        <v>-80422282000</v>
      </c>
      <c r="QC20" s="4">
        <v>-80432306000</v>
      </c>
      <c r="QD20" s="4">
        <v>-19756444000</v>
      </c>
      <c r="QE20" s="4">
        <v>-34943892000</v>
      </c>
      <c r="QF20" s="4">
        <v>-6272432000</v>
      </c>
      <c r="QG20" s="4"/>
      <c r="QH20" s="4"/>
      <c r="QI20" s="4"/>
      <c r="QJ20" s="4"/>
      <c r="QK20" s="4"/>
      <c r="QL20" s="4"/>
      <c r="QM20" s="4"/>
      <c r="QN20" s="4"/>
      <c r="QO20" s="6" t="s">
        <v>613</v>
      </c>
      <c r="QP20" s="4"/>
      <c r="QQ20" s="4"/>
      <c r="QR20" s="4"/>
      <c r="QS20" s="4">
        <v>-335000000</v>
      </c>
      <c r="QT20" s="4">
        <v>610000000</v>
      </c>
      <c r="QU20" s="4">
        <v>30000000</v>
      </c>
      <c r="QV20" s="4">
        <v>-1786000000</v>
      </c>
      <c r="QW20" s="4">
        <v>-2919000000</v>
      </c>
      <c r="QX20" s="4">
        <v>-157641000000</v>
      </c>
      <c r="QY20" s="4">
        <v>146320286500</v>
      </c>
      <c r="QZ20" s="4">
        <v>283671058258</v>
      </c>
      <c r="RA20" s="4">
        <v>405845176279</v>
      </c>
      <c r="RB20" s="4">
        <v>792414978633</v>
      </c>
      <c r="RC20" s="4">
        <v>771293436680</v>
      </c>
      <c r="RD20" s="4">
        <v>1143057476881</v>
      </c>
      <c r="RE20" s="4">
        <v>600056349918</v>
      </c>
      <c r="RF20" s="5">
        <v>504476733855</v>
      </c>
      <c r="RG20" s="4">
        <v>185921873000</v>
      </c>
      <c r="RH20" s="4">
        <v>-48651918000</v>
      </c>
      <c r="RI20" s="4">
        <v>18229458000</v>
      </c>
      <c r="RJ20" s="4">
        <v>-50532239000</v>
      </c>
      <c r="RK20" s="4">
        <v>56336348000</v>
      </c>
      <c r="RL20" s="4"/>
      <c r="RM20" s="4"/>
      <c r="RN20" s="4"/>
      <c r="RO20" s="4"/>
      <c r="RP20" s="4"/>
      <c r="RQ20" s="4"/>
      <c r="RR20" s="4"/>
      <c r="RS20" s="4"/>
      <c r="RT20" s="6" t="s">
        <v>613</v>
      </c>
      <c r="RU20" s="4"/>
      <c r="RV20" s="4"/>
      <c r="RW20" s="4"/>
      <c r="RX20" s="4">
        <v>-122000000</v>
      </c>
      <c r="RY20" s="4">
        <v>-54000000</v>
      </c>
      <c r="RZ20" s="4">
        <v>-73000000</v>
      </c>
      <c r="SA20" s="4">
        <v>-75000000</v>
      </c>
      <c r="SB20" s="4">
        <v>-563000000</v>
      </c>
      <c r="SC20" s="4">
        <v>147317000000</v>
      </c>
      <c r="SD20" s="4">
        <v>-111157510870</v>
      </c>
      <c r="SE20" s="4">
        <v>-93835515130</v>
      </c>
      <c r="SF20" s="4">
        <v>-301718151790</v>
      </c>
      <c r="SG20" s="4">
        <v>-1167124691130</v>
      </c>
      <c r="SH20" s="4">
        <v>-1605596534140</v>
      </c>
      <c r="SI20" s="4">
        <v>-531272863840</v>
      </c>
      <c r="SJ20" s="4">
        <v>-3408163649240</v>
      </c>
      <c r="SK20" s="5">
        <v>-1970013854060</v>
      </c>
      <c r="SL20" s="4">
        <v>-737028885000</v>
      </c>
      <c r="SM20" s="4">
        <v>-322407834000</v>
      </c>
      <c r="SN20" s="4">
        <v>-171249710000</v>
      </c>
      <c r="SO20" s="4">
        <v>-245858024000</v>
      </c>
      <c r="SP20" s="4">
        <v>-29341625000</v>
      </c>
      <c r="SQ20" s="4"/>
      <c r="SR20" s="4"/>
      <c r="SS20" s="4"/>
      <c r="ST20" s="4"/>
      <c r="SU20" s="4"/>
      <c r="SV20" s="4"/>
      <c r="SW20" s="4"/>
      <c r="SX20" s="4"/>
      <c r="SY20" s="6" t="s">
        <v>613</v>
      </c>
      <c r="SZ20" s="4"/>
      <c r="TA20" s="4"/>
      <c r="TB20" s="4"/>
      <c r="TC20" s="4"/>
      <c r="TD20" s="4">
        <v>0</v>
      </c>
      <c r="TE20" s="4"/>
      <c r="TF20" s="4"/>
      <c r="TG20" s="4"/>
      <c r="TH20" s="4">
        <v>0</v>
      </c>
      <c r="TI20" s="4">
        <v>-62825307630</v>
      </c>
      <c r="TJ20" s="4">
        <v>-407923425670</v>
      </c>
      <c r="TK20" s="4">
        <v>-10596078840</v>
      </c>
      <c r="TL20" s="4">
        <v>184781100570</v>
      </c>
      <c r="TM20" s="4">
        <v>397261967950</v>
      </c>
      <c r="TN20" s="4">
        <v>-397751629240</v>
      </c>
      <c r="TO20" s="4">
        <v>3014084162840</v>
      </c>
      <c r="TP20" s="5">
        <v>1521775916150</v>
      </c>
      <c r="TQ20" s="4">
        <v>536274477000</v>
      </c>
      <c r="TR20" s="35">
        <v>602053278000</v>
      </c>
      <c r="TS20" s="35">
        <v>168177649000</v>
      </c>
      <c r="TT20" s="35">
        <v>259605017000</v>
      </c>
      <c r="TU20" s="35">
        <v>4639915000</v>
      </c>
      <c r="TV20" s="35"/>
      <c r="UD20" s="6" t="s">
        <v>613</v>
      </c>
      <c r="UH20" s="37"/>
      <c r="UI20" s="37">
        <v>0.85457302490264198</v>
      </c>
      <c r="UJ20" s="37">
        <v>0.74550280211046593</v>
      </c>
      <c r="UK20" s="37">
        <v>0.75537177605384698</v>
      </c>
      <c r="UL20" s="37">
        <v>0.73351915639641008</v>
      </c>
      <c r="UM20" s="37">
        <v>0.722183736421247</v>
      </c>
      <c r="UN20" s="37">
        <v>0.77339979097396194</v>
      </c>
      <c r="UO20" s="37"/>
      <c r="UP20" s="9"/>
      <c r="UQ20" s="9"/>
      <c r="UR20" s="9"/>
      <c r="US20" s="9"/>
      <c r="UT20" s="9"/>
      <c r="UU20" s="10"/>
      <c r="UV20" s="9"/>
      <c r="UW20" s="6" t="s">
        <v>613</v>
      </c>
      <c r="VA20" s="9"/>
      <c r="VB20" s="9">
        <v>3.9777598052157297E-2</v>
      </c>
      <c r="VC20" s="9">
        <v>5.0016151619694998E-2</v>
      </c>
      <c r="VD20" s="9">
        <v>5.2702647439266004E-2</v>
      </c>
      <c r="VE20" s="9">
        <v>3.5982343404E-2</v>
      </c>
      <c r="VF20" s="9">
        <v>3.8315657281725903E-2</v>
      </c>
      <c r="VG20" s="9">
        <v>1.5742101253064002E-2</v>
      </c>
      <c r="VH20" s="9"/>
      <c r="VI20" s="9"/>
      <c r="VJ20" s="9"/>
      <c r="VK20" s="9"/>
      <c r="VL20" s="9"/>
      <c r="VM20" s="9"/>
      <c r="VN20" s="10"/>
      <c r="VO20" s="9"/>
      <c r="VP20" s="6" t="s">
        <v>613</v>
      </c>
      <c r="VT20" s="9"/>
      <c r="VU20" s="9">
        <v>0.145426975097358</v>
      </c>
      <c r="VV20" s="9">
        <v>0.25449719788953401</v>
      </c>
      <c r="VW20" s="9">
        <v>0.24462822394615302</v>
      </c>
      <c r="VX20" s="9">
        <v>0.26648084360358998</v>
      </c>
      <c r="VY20" s="9">
        <v>0.277816263578753</v>
      </c>
      <c r="VZ20" s="9">
        <v>0.226600209026038</v>
      </c>
      <c r="WA20" s="9"/>
      <c r="WG20" s="53"/>
      <c r="WI20" s="54" t="s">
        <v>613</v>
      </c>
      <c r="WM20" s="9"/>
      <c r="WN20" s="9">
        <v>7.3960495873919493E-2</v>
      </c>
      <c r="WO20" s="9">
        <v>2.9525684257113199E-2</v>
      </c>
      <c r="WP20" s="9">
        <v>3.74323539512137E-2</v>
      </c>
      <c r="WQ20" s="9">
        <v>4.4784281210249695E-2</v>
      </c>
      <c r="WR20" s="9">
        <v>1.7364806829252601E-2</v>
      </c>
      <c r="WS20" s="9">
        <v>3.5219876587474198E-2</v>
      </c>
      <c r="WT20" s="9"/>
      <c r="WU20" s="9"/>
      <c r="WV20" s="9"/>
      <c r="WW20" s="9"/>
      <c r="WX20" s="9"/>
      <c r="WY20" s="9"/>
      <c r="WZ20" s="10"/>
      <c r="XA20" s="9"/>
      <c r="XB20" s="6" t="s">
        <v>613</v>
      </c>
      <c r="XF20" s="9"/>
      <c r="XG20" s="9">
        <v>0.24821459999999998</v>
      </c>
      <c r="XH20" s="9">
        <v>0.24713225000000003</v>
      </c>
      <c r="XI20" s="9">
        <v>0.24582789999999999</v>
      </c>
      <c r="XJ20" s="9">
        <v>0.24660084999999998</v>
      </c>
      <c r="XK20" s="9">
        <v>0.24974750000000001</v>
      </c>
      <c r="XL20" s="9">
        <v>0.24454630000000002</v>
      </c>
      <c r="XM20" s="9"/>
      <c r="XN20" s="9"/>
      <c r="XO20" s="9"/>
      <c r="XP20" s="9"/>
      <c r="XQ20" s="9"/>
      <c r="XR20" s="9"/>
      <c r="XS20" s="10"/>
      <c r="XT20" s="9"/>
      <c r="XU20" s="6" t="s">
        <v>613</v>
      </c>
      <c r="XV20" s="59">
        <f t="shared" si="153"/>
        <v>3317173255403.5825</v>
      </c>
      <c r="XW20" s="59">
        <f t="shared" si="153"/>
        <v>767914582921.44751</v>
      </c>
      <c r="XX20" s="59">
        <f t="shared" si="153"/>
        <v>475261282412.13544</v>
      </c>
      <c r="XY20" s="59">
        <f t="shared" si="153"/>
        <v>325103292461.44128</v>
      </c>
      <c r="XZ20" s="59">
        <f t="shared" si="153"/>
        <v>225128398039.80643</v>
      </c>
      <c r="YA20" s="59">
        <f t="shared" si="153"/>
        <v>119162428519.38095</v>
      </c>
      <c r="YB20" s="59">
        <f t="shared" si="153"/>
        <v>90134538998.425827</v>
      </c>
      <c r="YC20" s="6" t="s">
        <v>613</v>
      </c>
      <c r="YD20" s="4"/>
      <c r="YE20" s="4"/>
      <c r="YF20" s="4"/>
      <c r="YG20" s="4">
        <v>-335000000</v>
      </c>
      <c r="YH20" s="4">
        <v>610000000</v>
      </c>
      <c r="YI20" s="4">
        <v>30000000</v>
      </c>
      <c r="YJ20" s="4">
        <v>-1786000000</v>
      </c>
      <c r="YK20" s="4">
        <v>-2919000000</v>
      </c>
      <c r="YL20" s="4">
        <v>-157641000000</v>
      </c>
      <c r="YM20" s="4">
        <v>146320286500</v>
      </c>
      <c r="YN20" s="4">
        <v>283671058258</v>
      </c>
      <c r="YO20" s="4">
        <v>405845176279</v>
      </c>
      <c r="YP20" s="4">
        <v>792414978633</v>
      </c>
      <c r="YQ20" s="4">
        <v>771293436680</v>
      </c>
      <c r="YR20" s="4">
        <v>1143057476881</v>
      </c>
      <c r="YS20" s="4">
        <v>600056349918</v>
      </c>
      <c r="YT20" s="5">
        <v>504476733855</v>
      </c>
      <c r="YU20" s="4">
        <v>185921873000</v>
      </c>
      <c r="YV20" s="4">
        <v>-48651918000</v>
      </c>
      <c r="YW20" s="4">
        <v>18229458000</v>
      </c>
      <c r="YX20" s="4">
        <v>-50532239000</v>
      </c>
      <c r="YY20" s="4">
        <v>56336348000</v>
      </c>
      <c r="YZ20" s="4"/>
      <c r="ZA20" s="4"/>
      <c r="ZB20" s="4"/>
      <c r="ZC20" s="4"/>
      <c r="ZD20" s="4"/>
      <c r="ZE20" s="4"/>
      <c r="ZF20" s="4"/>
      <c r="ZG20" s="4"/>
      <c r="ZH20" s="6" t="s">
        <v>613</v>
      </c>
      <c r="ZI20" s="4"/>
      <c r="ZJ20" s="4"/>
      <c r="ZK20" s="4"/>
      <c r="ZL20" s="4">
        <v>-122000000</v>
      </c>
      <c r="ZM20" s="4">
        <v>-54000000</v>
      </c>
      <c r="ZN20" s="4">
        <v>-73000000</v>
      </c>
      <c r="ZO20" s="4">
        <v>-75000000</v>
      </c>
      <c r="ZP20" s="4">
        <v>-563000000</v>
      </c>
      <c r="ZQ20" s="4">
        <v>147317000000</v>
      </c>
      <c r="ZR20" s="4">
        <v>-111157510870</v>
      </c>
      <c r="ZS20" s="4">
        <v>-93835515130</v>
      </c>
      <c r="ZT20" s="4">
        <v>-301718151790</v>
      </c>
      <c r="ZU20" s="4">
        <v>-1167124691130</v>
      </c>
      <c r="ZV20" s="4">
        <v>-1605596534140</v>
      </c>
      <c r="ZW20" s="4">
        <v>-531272863840</v>
      </c>
      <c r="ZX20" s="4">
        <v>-3408163649240</v>
      </c>
      <c r="ZY20" s="5">
        <v>-1970013854060</v>
      </c>
      <c r="ZZ20" s="4">
        <v>-737028885000</v>
      </c>
      <c r="AAA20" s="4">
        <v>-322407834000</v>
      </c>
      <c r="AAB20" s="4">
        <v>-171249710000</v>
      </c>
      <c r="AAC20" s="4">
        <v>-245858024000</v>
      </c>
      <c r="AAD20" s="4">
        <v>-29341625000</v>
      </c>
      <c r="AAE20" s="4"/>
      <c r="AAF20" s="4"/>
      <c r="AAG20" s="4"/>
      <c r="AAH20" s="4"/>
      <c r="AAI20" s="4"/>
      <c r="AAJ20" s="4"/>
      <c r="AAK20" s="4"/>
      <c r="AAL20" s="4"/>
      <c r="AAM20" s="6" t="s">
        <v>613</v>
      </c>
      <c r="AAN20" s="4"/>
      <c r="AAO20" s="4"/>
      <c r="AAP20" s="4"/>
      <c r="AAQ20" s="4"/>
      <c r="AAR20" s="4">
        <v>0</v>
      </c>
      <c r="AAS20" s="4"/>
      <c r="AAT20" s="4"/>
      <c r="AAU20" s="4"/>
      <c r="AAV20" s="4">
        <v>0</v>
      </c>
      <c r="AAW20" s="4">
        <v>-62825307630</v>
      </c>
      <c r="AAX20" s="4">
        <v>-407923425670</v>
      </c>
      <c r="AAY20" s="4">
        <v>-10596078840</v>
      </c>
      <c r="AAZ20" s="4">
        <v>184781100570</v>
      </c>
      <c r="ABA20" s="4">
        <v>397261967950</v>
      </c>
      <c r="ABB20" s="4">
        <v>-397751629240</v>
      </c>
      <c r="ABC20" s="4">
        <v>3014084162840</v>
      </c>
      <c r="ABD20" s="5">
        <v>1521775916150</v>
      </c>
      <c r="ABE20" s="4">
        <v>536274477000</v>
      </c>
      <c r="ABF20" s="35">
        <v>602053278000</v>
      </c>
      <c r="ABG20" s="35">
        <v>168177649000</v>
      </c>
      <c r="ABH20" s="35">
        <v>259605017000</v>
      </c>
      <c r="ABI20" s="35">
        <v>4639915000</v>
      </c>
      <c r="ABJ20" s="35"/>
      <c r="ABR20" s="6" t="s">
        <v>613</v>
      </c>
      <c r="ABV20" s="37"/>
      <c r="ABW20" s="37">
        <v>0.85457302490264198</v>
      </c>
      <c r="ABX20" s="37">
        <v>0.74550280211046593</v>
      </c>
      <c r="ABY20" s="37">
        <v>0.75537177605384698</v>
      </c>
      <c r="ABZ20" s="37">
        <v>0.73351915639641008</v>
      </c>
      <c r="ACA20" s="37">
        <v>0.722183736421247</v>
      </c>
      <c r="ACB20" s="37">
        <v>0.77339979097396194</v>
      </c>
      <c r="ACC20" s="37"/>
      <c r="ACD20" s="9"/>
      <c r="ACE20" s="9"/>
      <c r="ACF20" s="9"/>
      <c r="ACG20" s="9"/>
      <c r="ACH20" s="9"/>
      <c r="ACI20" s="10"/>
      <c r="ACJ20" s="9"/>
      <c r="ACK20" s="6" t="s">
        <v>613</v>
      </c>
      <c r="ACO20" s="9"/>
      <c r="ACP20" s="9">
        <v>3.9777598052157297E-2</v>
      </c>
      <c r="ACQ20" s="9">
        <v>5.0016151619694998E-2</v>
      </c>
      <c r="ACR20" s="9">
        <v>5.2702647439266004E-2</v>
      </c>
      <c r="ACS20" s="9">
        <v>3.5982343404E-2</v>
      </c>
      <c r="ACT20" s="9">
        <v>3.8315657281725903E-2</v>
      </c>
      <c r="ACU20" s="9">
        <v>1.5742101253064002E-2</v>
      </c>
      <c r="ACV20" s="9"/>
      <c r="ACW20" s="9"/>
      <c r="ACX20" s="9"/>
      <c r="ACY20" s="9"/>
      <c r="ACZ20" s="9"/>
      <c r="ADA20" s="9"/>
      <c r="ADB20" s="10"/>
      <c r="ADC20" s="9"/>
      <c r="ADD20" s="6" t="s">
        <v>613</v>
      </c>
      <c r="ADH20" s="9"/>
      <c r="ADI20" s="9">
        <v>0.145426975097358</v>
      </c>
      <c r="ADJ20" s="9">
        <v>0.25449719788953401</v>
      </c>
      <c r="ADK20" s="9">
        <v>0.24462822394615302</v>
      </c>
      <c r="ADL20" s="9">
        <v>0.26648084360358998</v>
      </c>
      <c r="ADM20" s="9">
        <v>0.277816263578753</v>
      </c>
      <c r="ADN20" s="9">
        <v>0.226600209026038</v>
      </c>
      <c r="ADO20" s="9"/>
      <c r="ADU20" s="53"/>
      <c r="ADW20" s="54" t="s">
        <v>613</v>
      </c>
      <c r="AEA20" s="9"/>
      <c r="AEB20" s="9">
        <v>7.3960495873919493E-2</v>
      </c>
      <c r="AEC20" s="9">
        <v>2.9525684257113199E-2</v>
      </c>
      <c r="AED20" s="9">
        <v>3.74323539512137E-2</v>
      </c>
      <c r="AEE20" s="9">
        <v>4.4784281210249695E-2</v>
      </c>
      <c r="AEF20" s="9">
        <v>1.7364806829252601E-2</v>
      </c>
      <c r="AEG20" s="9">
        <v>3.5219876587474198E-2</v>
      </c>
      <c r="AEH20" s="9"/>
      <c r="AEI20" s="9"/>
      <c r="AEJ20" s="9"/>
      <c r="AEK20" s="9"/>
      <c r="AEL20" s="9"/>
      <c r="AEM20" s="9"/>
      <c r="AEN20" s="10"/>
      <c r="AEO20" s="9"/>
      <c r="AEP20" s="6" t="s">
        <v>613</v>
      </c>
      <c r="AET20" s="9"/>
      <c r="AEU20" s="9">
        <v>0.24821459999999998</v>
      </c>
      <c r="AEV20" s="9">
        <v>0.24713225000000003</v>
      </c>
      <c r="AEW20" s="9">
        <v>0.24582789999999999</v>
      </c>
      <c r="AEX20" s="9">
        <v>0.24660084999999998</v>
      </c>
      <c r="AEY20" s="9">
        <v>0.24974750000000001</v>
      </c>
      <c r="AEZ20" s="9">
        <v>0.24454630000000002</v>
      </c>
      <c r="AFA20" s="9"/>
      <c r="AFB20" s="9"/>
      <c r="AFC20" s="9"/>
      <c r="AFD20" s="9"/>
      <c r="AFE20" s="9"/>
      <c r="AFF20" s="9"/>
      <c r="AFG20" s="10"/>
      <c r="AFH20" s="9"/>
      <c r="AFI20" s="6" t="s">
        <v>613</v>
      </c>
      <c r="AFJ20" s="7">
        <f t="shared" si="2"/>
        <v>-0.34675069058055641</v>
      </c>
      <c r="AFK20" s="7">
        <f t="shared" si="3"/>
        <v>-6.408680874036754E-2</v>
      </c>
      <c r="AFL20" s="7">
        <f t="shared" si="4"/>
        <v>8.0756227809398041E-4</v>
      </c>
      <c r="AFM20" s="7">
        <f t="shared" si="5"/>
        <v>8.6159200538344864E-3</v>
      </c>
      <c r="AFN20" s="7">
        <f t="shared" si="6"/>
        <v>1.6009017740996861E-2</v>
      </c>
      <c r="AFO20" s="8">
        <f t="shared" si="7"/>
        <v>3.0931372985736331E-2</v>
      </c>
      <c r="AFP20" s="7">
        <f t="shared" si="8"/>
        <v>3.2780987799269773E-2</v>
      </c>
      <c r="AFQ20" s="6" t="s">
        <v>613</v>
      </c>
      <c r="AFR20" s="7">
        <f t="shared" si="9"/>
        <v>-1.9160499848550352</v>
      </c>
      <c r="AFS20" s="7">
        <f t="shared" si="10"/>
        <v>-0.17914859811024442</v>
      </c>
      <c r="AFT20" s="7">
        <f t="shared" si="11"/>
        <v>1.9203185663058159E-3</v>
      </c>
      <c r="AFU20" s="7">
        <f t="shared" si="12"/>
        <v>1.9544066593335425E-2</v>
      </c>
      <c r="AFV20" s="7">
        <f t="shared" si="13"/>
        <v>2.6920746470093727E-2</v>
      </c>
      <c r="AFW20" s="8">
        <f t="shared" si="14"/>
        <v>7.6934902093644911E-2</v>
      </c>
      <c r="AFX20" s="7">
        <f t="shared" si="15"/>
        <v>4.8601658922644828E-2</v>
      </c>
      <c r="AFY20" s="6" t="s">
        <v>613</v>
      </c>
      <c r="AFZ20" s="1">
        <f t="shared" si="16"/>
        <v>6649455172620</v>
      </c>
      <c r="AGA20" s="1">
        <f t="shared" si="17"/>
        <v>10111356958400</v>
      </c>
      <c r="AGB20" s="1">
        <f t="shared" si="18"/>
        <v>10650213992460</v>
      </c>
      <c r="AGC20" s="1">
        <f t="shared" si="19"/>
        <v>9858546408420</v>
      </c>
      <c r="AGD20" s="1">
        <f t="shared" si="20"/>
        <v>7316417416000</v>
      </c>
      <c r="AGE20" s="2">
        <f t="shared" si="21"/>
        <v>3884221297300</v>
      </c>
      <c r="AGF20" s="1">
        <f t="shared" si="22"/>
        <v>1968603352000</v>
      </c>
      <c r="AGG20" s="6" t="s">
        <v>613</v>
      </c>
      <c r="AGH20" s="7">
        <f t="shared" si="23"/>
        <v>-0.31804570184307601</v>
      </c>
      <c r="AGI20" s="7">
        <f t="shared" si="24"/>
        <v>-1.720930684238596E-2</v>
      </c>
      <c r="AGJ20" s="7">
        <f t="shared" si="25"/>
        <v>1.7915428477313446E-2</v>
      </c>
      <c r="AGK20" s="7">
        <f t="shared" si="26"/>
        <v>2.8179992874276524E-2</v>
      </c>
      <c r="AGL20" s="7">
        <f t="shared" si="27"/>
        <v>5.0043901530180276E-2</v>
      </c>
      <c r="AGM20" s="8">
        <f t="shared" si="28"/>
        <v>7.7468345639617534E-2</v>
      </c>
      <c r="AGN20" s="7">
        <f t="shared" si="29"/>
        <v>6.3697987648250229E-2</v>
      </c>
      <c r="AGO20" s="6" t="s">
        <v>613</v>
      </c>
      <c r="AGP20" s="7">
        <f t="shared" si="30"/>
        <v>-1.1951058249753244</v>
      </c>
      <c r="AGQ20" s="7">
        <f t="shared" si="31"/>
        <v>-0.27334946273833455</v>
      </c>
      <c r="AGR20" s="7">
        <f t="shared" si="32"/>
        <v>3.2648538579369475E-3</v>
      </c>
      <c r="AGS20" s="7">
        <f t="shared" si="33"/>
        <v>3.2993394222103511E-2</v>
      </c>
      <c r="AGT20" s="7">
        <f t="shared" si="34"/>
        <v>6.2122836033117856E-2</v>
      </c>
      <c r="AGU20" s="8">
        <f t="shared" si="35"/>
        <v>0.11184606306540429</v>
      </c>
      <c r="AGV20" s="7">
        <f t="shared" si="36"/>
        <v>0.11955508851287597</v>
      </c>
      <c r="AGW20" s="6" t="s">
        <v>613</v>
      </c>
      <c r="AGX20" s="7">
        <f t="shared" si="37"/>
        <v>0.36600745772359905</v>
      </c>
      <c r="AGY20" s="7">
        <f t="shared" si="38"/>
        <v>0.41684406330092577</v>
      </c>
      <c r="AGZ20" s="7">
        <f t="shared" si="39"/>
        <v>0.45283210700062637</v>
      </c>
      <c r="AHA20" s="7">
        <f t="shared" si="40"/>
        <v>0.42130262001705465</v>
      </c>
      <c r="AHB20" s="7">
        <f t="shared" si="41"/>
        <v>0.36726341883669428</v>
      </c>
      <c r="AHC20" s="8">
        <f t="shared" si="42"/>
        <v>0.40931334647327167</v>
      </c>
      <c r="AHD20" s="7">
        <f t="shared" si="43"/>
        <v>0.4574020926208085</v>
      </c>
      <c r="AHE20" s="6" t="s">
        <v>613</v>
      </c>
      <c r="AHF20" s="15">
        <f t="shared" si="158"/>
        <v>27.62779211350318</v>
      </c>
      <c r="AHG20" s="15">
        <f t="shared" si="159"/>
        <v>26.961950430564748</v>
      </c>
      <c r="AHH20" s="15">
        <f t="shared" si="160"/>
        <v>29.874282989852471</v>
      </c>
      <c r="AHI20" s="15">
        <f t="shared" si="161"/>
        <v>31.583825521006677</v>
      </c>
      <c r="AHJ20" s="15">
        <f t="shared" si="162"/>
        <v>18.205140892382992</v>
      </c>
      <c r="AHK20" s="16">
        <f t="shared" si="163"/>
        <v>12.524946108698501</v>
      </c>
      <c r="AHL20" s="15">
        <f t="shared" si="164"/>
        <v>8.5906188428364558</v>
      </c>
      <c r="AHM20" s="6" t="s">
        <v>613</v>
      </c>
      <c r="AHN20" s="12">
        <f t="shared" si="51"/>
        <v>13.211334387506303</v>
      </c>
      <c r="AHO20" s="12">
        <f t="shared" si="52"/>
        <v>13.537596285550128</v>
      </c>
      <c r="AHP20" s="12">
        <f t="shared" si="53"/>
        <v>12.217866454702232</v>
      </c>
      <c r="AHQ20" s="12">
        <f t="shared" si="54"/>
        <v>11.556548137502702</v>
      </c>
      <c r="AHR20" s="12">
        <f t="shared" si="55"/>
        <v>20.049281802192233</v>
      </c>
      <c r="AHS20" s="13">
        <f t="shared" si="56"/>
        <v>29.141841955432419</v>
      </c>
      <c r="AHT20" s="12">
        <f t="shared" si="57"/>
        <v>42.488207971695331</v>
      </c>
      <c r="AHU20" s="6" t="s">
        <v>613</v>
      </c>
      <c r="AHV20" s="15">
        <f t="shared" si="58"/>
        <v>0.29014224793667609</v>
      </c>
      <c r="AHW20" s="15">
        <f t="shared" si="59"/>
        <v>0.2344500995113169</v>
      </c>
      <c r="AHX20" s="15">
        <f t="shared" si="60"/>
        <v>0.24735020715575823</v>
      </c>
      <c r="AHY20" s="15">
        <f t="shared" si="61"/>
        <v>0.26114076035445777</v>
      </c>
      <c r="AHZ20" s="15">
        <f t="shared" si="62"/>
        <v>0.25769940271983732</v>
      </c>
      <c r="AIA20" s="16">
        <f t="shared" si="63"/>
        <v>0.27655307784636618</v>
      </c>
      <c r="AIB20" s="15">
        <f t="shared" si="64"/>
        <v>0.27419148952191436</v>
      </c>
      <c r="AIC20" s="6" t="s">
        <v>613</v>
      </c>
      <c r="AID20" s="4">
        <f t="shared" si="65"/>
        <v>-2105377606810</v>
      </c>
      <c r="AIE20" s="4">
        <f t="shared" si="66"/>
        <v>-2007401708070</v>
      </c>
      <c r="AIF20" s="4">
        <f t="shared" si="67"/>
        <v>-323465613830</v>
      </c>
      <c r="AIG20" s="4">
        <f t="shared" si="68"/>
        <v>-290416734290</v>
      </c>
      <c r="AIH20" s="4">
        <f t="shared" si="69"/>
        <v>1260472496960</v>
      </c>
      <c r="AII20" s="14">
        <f t="shared" si="70"/>
        <v>409856654940</v>
      </c>
      <c r="AIJ20" s="4">
        <f t="shared" si="71"/>
        <v>227895972000</v>
      </c>
      <c r="AIK20" s="6" t="s">
        <v>613</v>
      </c>
      <c r="AIL20" s="15">
        <f t="shared" si="72"/>
        <v>-1.2475157924043732</v>
      </c>
      <c r="AIM20" s="15">
        <f t="shared" si="73"/>
        <v>-1.4264034191307722</v>
      </c>
      <c r="AIN20" s="15">
        <f t="shared" si="74"/>
        <v>-9.4461052830667747</v>
      </c>
      <c r="AIO20" s="15">
        <f t="shared" si="75"/>
        <v>-10.273827976319676</v>
      </c>
      <c r="AIP20" s="15">
        <f t="shared" si="76"/>
        <v>1.7471956282754877</v>
      </c>
      <c r="AIQ20" s="16">
        <f t="shared" si="77"/>
        <v>3.1471706935900072</v>
      </c>
      <c r="AIR20" s="15">
        <f t="shared" si="78"/>
        <v>2.667535734242815</v>
      </c>
      <c r="AIS20" s="6" t="s">
        <v>613</v>
      </c>
      <c r="AIT20" s="15">
        <f t="shared" si="79"/>
        <v>0.26754904624743181</v>
      </c>
      <c r="AIU20" s="15">
        <f t="shared" si="80"/>
        <v>0.32084997165874685</v>
      </c>
      <c r="AIV20" s="15">
        <f t="shared" si="81"/>
        <v>0.8161715491458289</v>
      </c>
      <c r="AIW20" s="15">
        <f t="shared" si="82"/>
        <v>0.85842331032628771</v>
      </c>
      <c r="AIX20" s="15">
        <f t="shared" si="83"/>
        <v>2.2029179851092002</v>
      </c>
      <c r="AIY20" s="16">
        <f t="shared" si="84"/>
        <v>1.818860043564704</v>
      </c>
      <c r="AIZ20" s="15">
        <f t="shared" si="85"/>
        <v>1.760880700354619</v>
      </c>
      <c r="AJA20" s="6" t="s">
        <v>613</v>
      </c>
      <c r="AJB20" s="15">
        <f t="shared" si="86"/>
        <v>0.12454240028117908</v>
      </c>
      <c r="AJC20" s="15">
        <f t="shared" si="87"/>
        <v>9.3350500055889241E-2</v>
      </c>
      <c r="AJD20" s="15">
        <f t="shared" si="88"/>
        <v>0.40326462882782588</v>
      </c>
      <c r="AJE20" s="15">
        <f t="shared" si="89"/>
        <v>0.66686371288197421</v>
      </c>
      <c r="AJF20" s="15">
        <f t="shared" si="90"/>
        <v>1.627752189171741</v>
      </c>
      <c r="AJG20" s="16">
        <f t="shared" si="91"/>
        <v>0.99631184817792984</v>
      </c>
      <c r="AJH20" s="15">
        <f t="shared" si="92"/>
        <v>1.2180658059387985</v>
      </c>
      <c r="AJI20" s="6" t="s">
        <v>613</v>
      </c>
      <c r="AJJ20" s="15">
        <f t="shared" si="154"/>
        <v>-2.7544633975766897</v>
      </c>
      <c r="AJK20" s="15">
        <f t="shared" si="154"/>
        <v>-0.23044361925956489</v>
      </c>
      <c r="AJL20" s="15">
        <f t="shared" si="154"/>
        <v>0.45840964293791442</v>
      </c>
      <c r="AJM20" s="15">
        <f t="shared" si="154"/>
        <v>0.82784720695994307</v>
      </c>
      <c r="AJN20" s="15">
        <f t="shared" si="154"/>
        <v>1.689548693120013</v>
      </c>
      <c r="AJO20" s="16">
        <f t="shared" si="154"/>
        <v>6.6623888468414272</v>
      </c>
      <c r="AJP20" s="15">
        <f t="shared" si="154"/>
        <v>1.5592205155282712</v>
      </c>
      <c r="AJQ20" s="6" t="s">
        <v>613</v>
      </c>
      <c r="AJU20" s="1">
        <v>-0.12766</v>
      </c>
      <c r="AJV20" s="1"/>
      <c r="AJW20" s="1">
        <v>-6.1170000000000002E-2</v>
      </c>
      <c r="AJX20" s="1">
        <v>-1.1950499999999999</v>
      </c>
      <c r="AJY20" s="1">
        <v>-1.3526499999999999</v>
      </c>
      <c r="AJZ20" s="1">
        <v>-5.1206500000000004</v>
      </c>
      <c r="AKA20" s="1">
        <v>-1.1052999999999999</v>
      </c>
      <c r="AKB20" s="1">
        <v>4.8900000000000002E-3</v>
      </c>
      <c r="AKC20" s="1">
        <v>-0.63754</v>
      </c>
      <c r="AKD20" s="1">
        <v>-0.2266</v>
      </c>
      <c r="AKE20" s="1">
        <v>0.40146999999999999</v>
      </c>
      <c r="AKF20" s="1">
        <v>0.85453999999999997</v>
      </c>
      <c r="AKG20" s="1">
        <v>1.6263700000000001</v>
      </c>
      <c r="AKH20" s="2">
        <v>2.5251600000000001</v>
      </c>
      <c r="AKI20" s="1">
        <v>1.3912100000000001</v>
      </c>
      <c r="AKJ20" s="6" t="s">
        <v>613</v>
      </c>
      <c r="AKK20" s="15">
        <f t="shared" si="94"/>
        <v>5.5257279564376311</v>
      </c>
      <c r="AKL20" s="15">
        <f t="shared" si="95"/>
        <v>2.7954051954127146</v>
      </c>
      <c r="AKM20" s="15">
        <f t="shared" si="96"/>
        <v>2.3779200916097496</v>
      </c>
      <c r="AKN20" s="15">
        <f t="shared" si="97"/>
        <v>2.2683667526183005</v>
      </c>
      <c r="AKO20" s="15">
        <f t="shared" si="98"/>
        <v>1.6815988904274528</v>
      </c>
      <c r="AKP20" s="16">
        <f t="shared" si="99"/>
        <v>2.4872773067371634</v>
      </c>
      <c r="AKQ20" s="15">
        <f t="shared" si="100"/>
        <v>1.4826172786570964</v>
      </c>
      <c r="AKR20" s="6" t="s">
        <v>613</v>
      </c>
      <c r="AKS20" s="15">
        <f t="shared" si="101"/>
        <v>3.0589199143875021</v>
      </c>
      <c r="AKT20" s="15">
        <f t="shared" si="102"/>
        <v>1.3143443150797163</v>
      </c>
      <c r="AKU20" s="15">
        <f t="shared" si="103"/>
        <v>1.0501562782362808</v>
      </c>
      <c r="AKV20" s="15">
        <f t="shared" si="104"/>
        <v>0.95725267602764352</v>
      </c>
      <c r="AKW20" s="15">
        <f t="shared" si="105"/>
        <v>0.43965818470788143</v>
      </c>
      <c r="AKX20" s="16">
        <f t="shared" si="106"/>
        <v>1.0713542474916191</v>
      </c>
      <c r="AKY20" s="15">
        <f t="shared" si="107"/>
        <v>0.31641964024410896</v>
      </c>
      <c r="AKZ20" s="6" t="s">
        <v>613</v>
      </c>
      <c r="ALA20" s="7">
        <f t="shared" si="108"/>
        <v>0.75362903898267686</v>
      </c>
      <c r="ALB20" s="7">
        <f t="shared" si="109"/>
        <v>0.56791217560661211</v>
      </c>
      <c r="ALC20" s="7">
        <f t="shared" si="110"/>
        <v>0.51223230608532666</v>
      </c>
      <c r="ALD20" s="7">
        <f t="shared" si="111"/>
        <v>0.48907976356452998</v>
      </c>
      <c r="ALE20" s="7">
        <f t="shared" si="112"/>
        <v>0.30539067493794836</v>
      </c>
      <c r="ALF20" s="8">
        <f t="shared" si="113"/>
        <v>0.51722405705784713</v>
      </c>
      <c r="ALG20" s="7">
        <f t="shared" si="114"/>
        <v>0.24036380996673218</v>
      </c>
      <c r="ALH20" s="6" t="s">
        <v>613</v>
      </c>
      <c r="ALI20" s="7">
        <f t="shared" si="155"/>
        <v>0.66194890524042194</v>
      </c>
      <c r="ALJ20" s="7">
        <f t="shared" si="155"/>
        <v>0.1337279825775376</v>
      </c>
      <c r="ALK20" s="7">
        <f t="shared" si="155"/>
        <v>8.711784740399095E-2</v>
      </c>
      <c r="ALL20" s="7">
        <f t="shared" si="155"/>
        <v>6.7426216239095324E-2</v>
      </c>
      <c r="ALM20" s="7">
        <f t="shared" si="155"/>
        <v>0.10075718706008853</v>
      </c>
      <c r="ALN20" s="20">
        <f t="shared" si="155"/>
        <v>5.9313925015974357E-2</v>
      </c>
      <c r="ALO20" s="7">
        <f t="shared" si="155"/>
        <v>0.19048638600758072</v>
      </c>
      <c r="ALP20" s="6" t="s">
        <v>613</v>
      </c>
      <c r="ALQ20" s="17">
        <f t="shared" si="116"/>
        <v>0.75362903898267686</v>
      </c>
      <c r="ALR20" s="17">
        <f t="shared" si="117"/>
        <v>0.56791217560661211</v>
      </c>
      <c r="ALS20" s="17">
        <f t="shared" si="118"/>
        <v>0.51223230608532666</v>
      </c>
      <c r="ALT20" s="17">
        <f t="shared" si="119"/>
        <v>0.48907976356452998</v>
      </c>
      <c r="ALU20" s="17">
        <f t="shared" si="120"/>
        <v>0.30539067493794836</v>
      </c>
      <c r="ALV20" s="21">
        <f t="shared" si="121"/>
        <v>0.51722405705784713</v>
      </c>
      <c r="ALW20" s="17">
        <f t="shared" si="122"/>
        <v>0.24036380996673218</v>
      </c>
      <c r="ALX20" s="6" t="s">
        <v>613</v>
      </c>
      <c r="ALY20" s="17">
        <f t="shared" si="123"/>
        <v>0.24637096101732317</v>
      </c>
      <c r="ALZ20" s="17">
        <f t="shared" si="124"/>
        <v>0.43208782439338789</v>
      </c>
      <c r="AMA20" s="17">
        <f t="shared" si="125"/>
        <v>0.48776769391467328</v>
      </c>
      <c r="AMB20" s="17">
        <f t="shared" si="126"/>
        <v>0.51092023643547002</v>
      </c>
      <c r="AMC20" s="17">
        <f t="shared" si="127"/>
        <v>0.69460932506205164</v>
      </c>
      <c r="AMD20" s="21">
        <f t="shared" si="128"/>
        <v>0.48277594294215292</v>
      </c>
      <c r="AME20" s="17">
        <f t="shared" si="129"/>
        <v>0.75963619003326777</v>
      </c>
      <c r="AMF20" s="6" t="s">
        <v>613</v>
      </c>
      <c r="AMJ20" s="18">
        <v>4.5713591950970072</v>
      </c>
      <c r="AMK20" s="18">
        <v>6.1982279139587186</v>
      </c>
      <c r="AML20" s="18">
        <v>6.218300505319057</v>
      </c>
      <c r="AMM20" s="18">
        <v>6.0281565269948612</v>
      </c>
      <c r="AMN20" s="18">
        <v>6.8453170762465918</v>
      </c>
      <c r="AMO20" s="18">
        <v>7.4264531209904705</v>
      </c>
      <c r="AMP20" s="18">
        <v>7.1765482946952046</v>
      </c>
      <c r="AMQ20" s="18">
        <v>5.8431999502304244</v>
      </c>
      <c r="AMR20" s="18">
        <v>4.5730186003318511</v>
      </c>
      <c r="AMS20" s="18">
        <v>5.7790687746391765</v>
      </c>
      <c r="AMT20" s="18">
        <v>6.1667526536031421</v>
      </c>
      <c r="AMU20" s="18">
        <v>8.2581800191838628</v>
      </c>
      <c r="AMV20" s="19">
        <v>10.561990087171512</v>
      </c>
      <c r="AMW20" s="18">
        <v>8.0313813664126421</v>
      </c>
      <c r="AMX20" s="18">
        <v>5.7790687746391765</v>
      </c>
      <c r="AMY20" s="18">
        <v>6.1667526536031421</v>
      </c>
      <c r="AMZ20" s="18">
        <v>8.2581800191838628</v>
      </c>
      <c r="ANA20" s="18">
        <v>10.561990087171512</v>
      </c>
      <c r="ANB20" s="18">
        <v>8.0313813664126421</v>
      </c>
      <c r="ANC20" s="18">
        <v>11.291457076820459</v>
      </c>
      <c r="AND20" s="18">
        <v>10.072101709964384</v>
      </c>
      <c r="ANE20" s="18">
        <v>8.1036149396627639</v>
      </c>
      <c r="ANH20" s="6" t="s">
        <v>613</v>
      </c>
      <c r="ANI20" s="7">
        <f t="shared" si="130"/>
        <v>5.8431999502304245E-2</v>
      </c>
      <c r="ANJ20" s="7">
        <f t="shared" si="131"/>
        <v>4.5730186003318511E-2</v>
      </c>
      <c r="ANK20" s="7">
        <f t="shared" si="132"/>
        <v>5.7790687746391761E-2</v>
      </c>
      <c r="ANL20" s="7">
        <f t="shared" si="133"/>
        <v>6.1667526536031421E-2</v>
      </c>
      <c r="ANM20" s="7">
        <f t="shared" si="134"/>
        <v>8.2581800191838625E-2</v>
      </c>
      <c r="ANN20" s="20">
        <f t="shared" si="135"/>
        <v>0.10561990087171512</v>
      </c>
      <c r="ANO20" s="7">
        <f t="shared" si="136"/>
        <v>8.0313813664126418E-2</v>
      </c>
      <c r="ANP20" s="6" t="s">
        <v>613</v>
      </c>
      <c r="ANT20" s="7">
        <v>-1.5137246404285265E-2</v>
      </c>
      <c r="ANU20" s="7">
        <v>2.5564672332883953E-2</v>
      </c>
      <c r="ANV20" s="7">
        <v>-1.0702546631930043E-2</v>
      </c>
      <c r="ANW20" s="7">
        <v>0.20954451611318192</v>
      </c>
      <c r="ANX20" s="7">
        <v>0.18215498634196114</v>
      </c>
      <c r="ANY20" s="7">
        <v>-0.11152965043334617</v>
      </c>
      <c r="ANZ20" s="7">
        <v>0.2194132077705182</v>
      </c>
      <c r="AOA20" s="7">
        <v>5.1688907023796915E-3</v>
      </c>
      <c r="AOB20" s="7">
        <v>0.14404568362117454</v>
      </c>
      <c r="AOC20" s="7">
        <v>5.3476746432414846E-2</v>
      </c>
      <c r="AOD20" s="7">
        <v>0.46856062067014981</v>
      </c>
      <c r="AOE20" s="7">
        <v>0.81701072071858527</v>
      </c>
      <c r="AOF20" s="20">
        <v>-0.46667980509208173</v>
      </c>
      <c r="AOG20" s="7">
        <v>0.53919448848064833</v>
      </c>
      <c r="AOH20" s="7">
        <v>5.3476746432414846E-2</v>
      </c>
      <c r="AOI20" s="7">
        <v>0.46856062067014981</v>
      </c>
      <c r="AOJ20" s="7">
        <v>0.81701072071858527</v>
      </c>
      <c r="AOK20" s="7">
        <v>-0.46667980509208173</v>
      </c>
      <c r="AOL20" s="7">
        <v>0.53919448848064833</v>
      </c>
      <c r="AOM20" s="7">
        <v>0.57657229599624027</v>
      </c>
      <c r="AON20" s="7">
        <v>0.18054832872882143</v>
      </c>
      <c r="AOO20" s="7">
        <v>0.45513802777357104</v>
      </c>
      <c r="AOR20" s="6" t="s">
        <v>613</v>
      </c>
      <c r="AOV20" s="1">
        <v>-0.12766</v>
      </c>
      <c r="AOW20" s="1"/>
      <c r="AOX20" s="1">
        <v>-6.1170000000000002E-2</v>
      </c>
      <c r="AOY20" s="1">
        <v>-1.1950499999999999</v>
      </c>
      <c r="AOZ20" s="1">
        <v>-1.3526499999999999</v>
      </c>
      <c r="APA20" s="1">
        <v>-5.1206500000000004</v>
      </c>
      <c r="APB20" s="1">
        <v>-1.1052999999999999</v>
      </c>
      <c r="APC20" s="1">
        <v>4.8900000000000002E-3</v>
      </c>
      <c r="APD20" s="1">
        <v>-0.63754</v>
      </c>
      <c r="APE20" s="1">
        <v>-0.2266</v>
      </c>
      <c r="APF20" s="1">
        <v>0.40146999999999999</v>
      </c>
      <c r="APG20" s="1">
        <v>0.85453999999999997</v>
      </c>
      <c r="APH20" s="1">
        <v>1.6263700000000001</v>
      </c>
      <c r="API20" s="2">
        <v>2.5251600000000001</v>
      </c>
      <c r="APJ20" s="1">
        <v>1.3912100000000001</v>
      </c>
      <c r="APK20" s="1">
        <v>-1.1404000000000001</v>
      </c>
      <c r="APL20" s="1">
        <v>-0.99051999999999996</v>
      </c>
      <c r="APM20" s="1">
        <v>0.32102999999999998</v>
      </c>
      <c r="APN20" s="1">
        <v>-1.383E-2</v>
      </c>
      <c r="APO20" s="1"/>
      <c r="APW20" s="22">
        <v>7.058680092576157E-2</v>
      </c>
      <c r="APX20" s="22">
        <v>0.34830342022161564</v>
      </c>
      <c r="APY20" s="22">
        <v>0.34830342022161564</v>
      </c>
      <c r="APZ20" s="22">
        <v>0.34830342022161564</v>
      </c>
      <c r="AQA20" s="22">
        <v>0.34830342022161564</v>
      </c>
      <c r="AQB20" s="39" t="s">
        <v>613</v>
      </c>
      <c r="AQC20" s="22">
        <v>0.34830342022161564</v>
      </c>
      <c r="AQD20" s="6" t="s">
        <v>613</v>
      </c>
      <c r="AQE20" s="4">
        <f t="shared" si="137"/>
        <v>1024105028278</v>
      </c>
      <c r="AQF20" s="4">
        <f t="shared" si="138"/>
        <v>608689746934</v>
      </c>
      <c r="AQG20" s="4">
        <f t="shared" si="139"/>
        <v>180827417940</v>
      </c>
      <c r="AQH20" s="4">
        <f t="shared" si="140"/>
        <v>179371655349</v>
      </c>
      <c r="AQI20" s="4">
        <f t="shared" si="141"/>
        <v>229329445655</v>
      </c>
      <c r="AQJ20" s="5">
        <f t="shared" si="142"/>
        <v>156635208000</v>
      </c>
      <c r="AQK20" s="4">
        <f t="shared" si="143"/>
        <v>52716065000</v>
      </c>
      <c r="AQL20" s="6" t="s">
        <v>613</v>
      </c>
      <c r="AQM20" s="7">
        <f t="shared" si="144"/>
        <v>-0.48424919246000958</v>
      </c>
      <c r="AQN20" s="7">
        <f t="shared" si="145"/>
        <v>-3.4980270681168704</v>
      </c>
      <c r="AQO20" s="7">
        <f t="shared" si="146"/>
        <v>0.94771716680655238</v>
      </c>
      <c r="AQP20" s="7">
        <f t="shared" si="147"/>
        <v>0.64565430625454456</v>
      </c>
      <c r="AQQ20" s="7">
        <f t="shared" si="148"/>
        <v>0.62634005415262728</v>
      </c>
      <c r="AQR20" s="20">
        <f t="shared" si="149"/>
        <v>0.52054843050079347</v>
      </c>
      <c r="AQS20" s="7">
        <f t="shared" si="150"/>
        <v>0.42039646186046403</v>
      </c>
      <c r="AQT20" s="6" t="s">
        <v>613</v>
      </c>
      <c r="AQU20" s="9">
        <f t="shared" si="156"/>
        <v>5.4672327044756788E-2</v>
      </c>
      <c r="AQV20" s="9">
        <f t="shared" si="156"/>
        <v>7.9973810084407876E-2</v>
      </c>
      <c r="AQW20" s="9">
        <f t="shared" si="156"/>
        <v>5.6288127232098271E-2</v>
      </c>
      <c r="AQX20" s="9">
        <f t="shared" si="156"/>
        <v>0.20338978288750068</v>
      </c>
      <c r="AQY20" s="9">
        <f t="shared" si="156"/>
        <v>0.33838590512097366</v>
      </c>
      <c r="AQZ20" s="10" t="e">
        <f t="shared" si="156"/>
        <v>#VALUE!</v>
      </c>
      <c r="ARA20" s="9">
        <f t="shared" si="156"/>
        <v>0.24014352217632401</v>
      </c>
      <c r="ARB20" s="6" t="s">
        <v>613</v>
      </c>
      <c r="ARC20" s="17">
        <f t="shared" si="157"/>
        <v>0.75390804017280488</v>
      </c>
      <c r="ARD20" s="17">
        <f t="shared" si="157"/>
        <v>0.37616174668011176</v>
      </c>
      <c r="ARE20" s="17">
        <f t="shared" si="157"/>
        <v>2.9788629271678482E-2</v>
      </c>
      <c r="ARF20" s="17">
        <f t="shared" si="157"/>
        <v>0.11560114228949739</v>
      </c>
      <c r="ARG20" s="17">
        <f t="shared" si="157"/>
        <v>0.24654363580153776</v>
      </c>
      <c r="ARH20" s="21" t="e">
        <f t="shared" si="157"/>
        <v>#VALUE!</v>
      </c>
      <c r="ARI20" s="17">
        <f t="shared" si="157"/>
        <v>0.20895945725396647</v>
      </c>
      <c r="ARJ20" s="6" t="s">
        <v>613</v>
      </c>
    </row>
    <row r="21" spans="1:1154" collapsed="1" x14ac:dyDescent="0.15">
      <c r="A21" s="26" t="s">
        <v>144</v>
      </c>
      <c r="B21" s="34">
        <v>41606</v>
      </c>
      <c r="C21" s="34">
        <v>41606</v>
      </c>
      <c r="D21" s="35">
        <v>104.657381150959</v>
      </c>
      <c r="E21" s="26" t="s">
        <v>145</v>
      </c>
      <c r="F21" s="26" t="s">
        <v>28</v>
      </c>
      <c r="G21" s="26" t="s">
        <v>46</v>
      </c>
      <c r="H21" s="26" t="s">
        <v>23</v>
      </c>
      <c r="I21" s="56" t="s">
        <v>146</v>
      </c>
      <c r="J21" s="26" t="s">
        <v>490</v>
      </c>
      <c r="K21" s="26" t="s">
        <v>427</v>
      </c>
      <c r="L21" s="26" t="s">
        <v>28</v>
      </c>
      <c r="M21" s="26" t="s">
        <v>46</v>
      </c>
      <c r="N21" s="26" t="s">
        <v>23</v>
      </c>
      <c r="O21" s="26"/>
      <c r="P21" s="26"/>
      <c r="Q21" s="26" t="s">
        <v>25</v>
      </c>
      <c r="R21" s="26" t="s">
        <v>47</v>
      </c>
      <c r="S21" s="35" t="s">
        <v>147</v>
      </c>
      <c r="T21" s="26" t="s">
        <v>27</v>
      </c>
      <c r="U21" s="26" t="s">
        <v>148</v>
      </c>
      <c r="V21" s="36">
        <v>2013</v>
      </c>
      <c r="W21" s="3">
        <f t="shared" si="0"/>
        <v>1</v>
      </c>
      <c r="AF21" s="35">
        <v>788237470800</v>
      </c>
      <c r="AG21" s="35">
        <v>619754769600</v>
      </c>
      <c r="AH21" s="35">
        <v>1272600350000</v>
      </c>
      <c r="AI21" s="4">
        <v>561832457000</v>
      </c>
      <c r="AJ21" s="4">
        <v>37846793700</v>
      </c>
      <c r="AK21" s="4">
        <v>117001703850</v>
      </c>
      <c r="AL21" s="4">
        <v>83911640000</v>
      </c>
      <c r="AM21" s="4">
        <v>553926547200</v>
      </c>
      <c r="AN21" s="5">
        <v>2811382874100</v>
      </c>
      <c r="AO21" s="4">
        <v>2817677032800</v>
      </c>
      <c r="AP21" s="4">
        <v>4143828058450</v>
      </c>
      <c r="AQ21" s="4">
        <v>2631345591000</v>
      </c>
      <c r="AR21" s="4">
        <v>5105155779500</v>
      </c>
      <c r="AS21" s="4">
        <v>2460254181000</v>
      </c>
      <c r="AT21" s="4">
        <v>460451805720</v>
      </c>
      <c r="AU21" s="4">
        <v>555594112710</v>
      </c>
      <c r="AV21" s="4">
        <v>847452906360</v>
      </c>
      <c r="AW21" s="4">
        <v>276326882220</v>
      </c>
      <c r="AX21" s="4">
        <v>26217694320</v>
      </c>
      <c r="AY21" s="4">
        <v>61428067650</v>
      </c>
      <c r="AZ21" s="4"/>
      <c r="BA21" s="4"/>
      <c r="BB21" s="6" t="s">
        <v>613</v>
      </c>
      <c r="BC21" s="4"/>
      <c r="BD21" s="4"/>
      <c r="BE21" s="4"/>
      <c r="BF21" s="4"/>
      <c r="BG21" s="4"/>
      <c r="BH21" s="4"/>
      <c r="BI21" s="4"/>
      <c r="BJ21" s="4"/>
      <c r="BK21" s="4">
        <v>1367202142800</v>
      </c>
      <c r="BL21" s="4">
        <v>2666094828800</v>
      </c>
      <c r="BM21" s="4">
        <v>2030969862500</v>
      </c>
      <c r="BN21" s="4">
        <v>2311440459700</v>
      </c>
      <c r="BO21" s="4">
        <f>(164567895+5829485+95393503+191262419)*12000</f>
        <v>5484639624000</v>
      </c>
      <c r="BP21" s="4">
        <v>12735961500</v>
      </c>
      <c r="BQ21" s="4">
        <f>(515435994+49303313)*10000</f>
        <v>5647393070000</v>
      </c>
      <c r="BR21" s="4">
        <v>5228773004800</v>
      </c>
      <c r="BS21" s="5">
        <v>2870247982500</v>
      </c>
      <c r="BT21" s="4">
        <v>3214822676400</v>
      </c>
      <c r="BU21" s="4">
        <v>1663296800700</v>
      </c>
      <c r="BV21" s="4">
        <v>1729452748200</v>
      </c>
      <c r="BW21" s="4">
        <v>2723465227000</v>
      </c>
      <c r="BX21" s="4">
        <v>1963106452800</v>
      </c>
      <c r="BY21" s="4">
        <v>1461590872000</v>
      </c>
      <c r="BZ21" s="4">
        <v>1220968136700</v>
      </c>
      <c r="CA21" s="4">
        <v>730130970600</v>
      </c>
      <c r="CB21" s="4">
        <v>417704566460</v>
      </c>
      <c r="CC21" s="4">
        <v>96936259080</v>
      </c>
      <c r="CD21" s="4">
        <v>195704889750</v>
      </c>
      <c r="CE21" s="4"/>
      <c r="CF21" s="4"/>
      <c r="CG21" s="6" t="s">
        <v>613</v>
      </c>
      <c r="CH21" s="4"/>
      <c r="CI21" s="4"/>
      <c r="CJ21" s="4"/>
      <c r="CK21" s="4"/>
      <c r="CL21" s="4"/>
      <c r="CM21" s="4"/>
      <c r="CN21" s="4"/>
      <c r="CO21" s="4"/>
      <c r="CP21" s="4">
        <v>5579169008400</v>
      </c>
      <c r="CQ21" s="4">
        <v>6301534296400</v>
      </c>
      <c r="CR21" s="4">
        <v>6625491262500</v>
      </c>
      <c r="CS21" s="4">
        <v>10283405254850</v>
      </c>
      <c r="CT21" s="4">
        <v>7127613053400</v>
      </c>
      <c r="CU21" s="4">
        <v>7470948651300</v>
      </c>
      <c r="CV21" s="4">
        <v>9466672167000</v>
      </c>
      <c r="CW21" s="4">
        <v>23641919244800</v>
      </c>
      <c r="CX21" s="5">
        <v>21794720100300</v>
      </c>
      <c r="CY21" s="4">
        <v>23371275931800</v>
      </c>
      <c r="CZ21" s="4">
        <v>23197537365000</v>
      </c>
      <c r="DA21" s="4">
        <v>17399559351600</v>
      </c>
      <c r="DB21" s="4">
        <v>17713427683000</v>
      </c>
      <c r="DC21" s="4">
        <v>10920833577300</v>
      </c>
      <c r="DD21" s="4">
        <v>9495247672780</v>
      </c>
      <c r="DE21" s="4">
        <v>5612051460210</v>
      </c>
      <c r="DF21" s="4">
        <v>3967634122920</v>
      </c>
      <c r="DG21" s="4">
        <v>2368410256220</v>
      </c>
      <c r="DH21" s="4">
        <v>602534463540</v>
      </c>
      <c r="DI21" s="4">
        <v>501766043850</v>
      </c>
      <c r="DJ21" s="4"/>
      <c r="DK21" s="4"/>
      <c r="DL21" s="6" t="s">
        <v>613</v>
      </c>
      <c r="DM21" s="4"/>
      <c r="DN21" s="4"/>
      <c r="DO21" s="4"/>
      <c r="DP21" s="4"/>
      <c r="DQ21" s="4"/>
      <c r="DR21" s="4"/>
      <c r="DS21" s="4"/>
      <c r="DT21" s="4"/>
      <c r="DU21" s="4">
        <v>48136846591080</v>
      </c>
      <c r="DV21" s="4">
        <v>51394944198640</v>
      </c>
      <c r="DW21" s="4">
        <v>56159875373125</v>
      </c>
      <c r="DX21" s="4">
        <v>50143003834560</v>
      </c>
      <c r="DY21" s="4">
        <v>41786549139000</v>
      </c>
      <c r="DZ21" s="4">
        <v>46790098216530</v>
      </c>
      <c r="EA21" s="4">
        <v>56997436360720</v>
      </c>
      <c r="EB21" s="4">
        <v>85167522678400</v>
      </c>
      <c r="EC21" s="5">
        <v>70822171003410</v>
      </c>
      <c r="ED21" s="4">
        <v>67635851186280</v>
      </c>
      <c r="EE21" s="4">
        <v>63004746612895</v>
      </c>
      <c r="EF21" s="4">
        <v>56052622526940</v>
      </c>
      <c r="EG21" s="4">
        <v>56797515789700</v>
      </c>
      <c r="EH21" s="4">
        <v>26474346100200</v>
      </c>
      <c r="EI21" s="4">
        <v>22586634037714</v>
      </c>
      <c r="EJ21" s="4">
        <v>16717145000000</v>
      </c>
      <c r="EK21" s="4">
        <v>13622241000000</v>
      </c>
      <c r="EL21" s="4">
        <v>11416127421000</v>
      </c>
      <c r="EM21" s="4">
        <v>3796507933000</v>
      </c>
      <c r="EN21" s="4">
        <v>3560109196000.0098</v>
      </c>
      <c r="EO21" s="4"/>
      <c r="EP21" s="4"/>
      <c r="EQ21" s="6" t="s">
        <v>613</v>
      </c>
      <c r="ER21" s="4"/>
      <c r="ES21" s="4"/>
      <c r="ET21" s="4"/>
      <c r="EU21" s="4"/>
      <c r="EV21" s="4"/>
      <c r="EW21" s="4"/>
      <c r="EX21" s="4"/>
      <c r="EY21" s="4"/>
      <c r="EZ21" s="4">
        <v>18233251405200</v>
      </c>
      <c r="FA21" s="4">
        <v>16279117054000</v>
      </c>
      <c r="FB21" s="4">
        <v>16660570662500</v>
      </c>
      <c r="FC21" s="4">
        <v>18074557010300</v>
      </c>
      <c r="FD21" s="4">
        <v>10294661942400</v>
      </c>
      <c r="FE21" s="4">
        <v>75461194280250</v>
      </c>
      <c r="FF21" s="4">
        <v>61144218703400</v>
      </c>
      <c r="FG21" s="4">
        <v>57394158252800</v>
      </c>
      <c r="FH21" s="5">
        <v>24647441675400</v>
      </c>
      <c r="FI21" s="4">
        <v>21294880488600</v>
      </c>
      <c r="FJ21" s="4">
        <v>12296400080300</v>
      </c>
      <c r="FK21" s="4">
        <v>15919976059800</v>
      </c>
      <c r="FL21" s="4">
        <v>22816354221500</v>
      </c>
      <c r="FM21" s="4">
        <v>8074611615600</v>
      </c>
      <c r="FN21" s="4">
        <v>7212966499100</v>
      </c>
      <c r="FO21" s="4">
        <v>6406715416920</v>
      </c>
      <c r="FP21" s="4">
        <v>5904371134800</v>
      </c>
      <c r="FQ21" s="4">
        <v>4345029906050</v>
      </c>
      <c r="FR21" s="4">
        <v>1306490643420</v>
      </c>
      <c r="FS21" s="4">
        <v>1400431972950</v>
      </c>
      <c r="FT21" s="4"/>
      <c r="FU21" s="4"/>
      <c r="FV21" s="6" t="s">
        <v>613</v>
      </c>
      <c r="FW21" s="4"/>
      <c r="FX21" s="4"/>
      <c r="FY21" s="4"/>
      <c r="FZ21" s="4"/>
      <c r="GA21" s="4"/>
      <c r="GB21" s="4"/>
      <c r="GC21" s="4"/>
      <c r="GD21" s="4"/>
      <c r="GE21" s="4">
        <v>22976908718400</v>
      </c>
      <c r="GF21" s="4">
        <v>20274942810000</v>
      </c>
      <c r="GG21" s="4">
        <v>22439906731250</v>
      </c>
      <c r="GH21" s="4">
        <v>23762318373600</v>
      </c>
      <c r="GI21" s="4">
        <v>60470176082700</v>
      </c>
      <c r="GJ21" s="4">
        <v>57895597927650</v>
      </c>
      <c r="GK21" s="4">
        <v>51395662850000</v>
      </c>
      <c r="GL21" s="4">
        <v>52916430137600</v>
      </c>
      <c r="GM21" s="5">
        <v>41189011509600</v>
      </c>
      <c r="GN21" s="4">
        <v>37733260140000</v>
      </c>
      <c r="GO21" s="4">
        <v>35529395173100</v>
      </c>
      <c r="GP21" s="4">
        <v>34618609083600</v>
      </c>
      <c r="GQ21" s="4">
        <v>18208071045500</v>
      </c>
      <c r="GR21" s="4">
        <v>3378827644500</v>
      </c>
      <c r="GS21" s="4">
        <v>9937238280660</v>
      </c>
      <c r="GT21" s="4">
        <v>5520875547720</v>
      </c>
      <c r="GU21" s="4">
        <v>6130719394560</v>
      </c>
      <c r="GV21" s="4">
        <v>5496926034400</v>
      </c>
      <c r="GW21" s="4">
        <v>1425022804560</v>
      </c>
      <c r="GX21" s="4">
        <v>1459484446500</v>
      </c>
      <c r="GY21" s="4"/>
      <c r="GZ21" s="4"/>
      <c r="HA21" s="6" t="s">
        <v>613</v>
      </c>
      <c r="HB21" s="4"/>
      <c r="HC21" s="4"/>
      <c r="HD21" s="4"/>
      <c r="HE21" s="4"/>
      <c r="HF21" s="4"/>
      <c r="HG21" s="4"/>
      <c r="HH21" s="4"/>
      <c r="HI21" s="4"/>
      <c r="HJ21" s="4">
        <v>-8407333677600</v>
      </c>
      <c r="HK21" s="4">
        <v>-2689968845200</v>
      </c>
      <c r="HL21" s="4">
        <v>-2837385656250</v>
      </c>
      <c r="HM21" s="4">
        <v>-5952404068250</v>
      </c>
      <c r="HN21" s="4">
        <v>-36579542026800</v>
      </c>
      <c r="HO21" s="4">
        <v>-38366788468350</v>
      </c>
      <c r="HP21" s="4">
        <v>-10612641351600</v>
      </c>
      <c r="HQ21" s="4">
        <v>-5990581318400</v>
      </c>
      <c r="HR21" s="5">
        <v>1453302494100</v>
      </c>
      <c r="HS21" s="4">
        <v>7644577762800</v>
      </c>
      <c r="HT21" s="4">
        <v>9360573681250</v>
      </c>
      <c r="HU21" s="4">
        <v>7301643870600</v>
      </c>
      <c r="HV21" s="4">
        <v>12645467982000</v>
      </c>
      <c r="HW21" s="4">
        <v>10535217264300</v>
      </c>
      <c r="HX21" s="4">
        <v>3234475564740</v>
      </c>
      <c r="HY21" s="4">
        <v>2287552016100</v>
      </c>
      <c r="HZ21" s="4">
        <v>1046103073560</v>
      </c>
      <c r="IA21" s="4">
        <v>95120337850</v>
      </c>
      <c r="IB21" s="4">
        <v>757796748780</v>
      </c>
      <c r="IC21" s="4">
        <v>470760673050</v>
      </c>
      <c r="ID21" s="4"/>
      <c r="IE21" s="4"/>
      <c r="IF21" s="6" t="s">
        <v>613</v>
      </c>
      <c r="IG21" s="4"/>
      <c r="IH21" s="4"/>
      <c r="II21" s="4"/>
      <c r="IJ21" s="4"/>
      <c r="IK21" s="4"/>
      <c r="IL21" s="4"/>
      <c r="IM21" s="4"/>
      <c r="IN21" s="4"/>
      <c r="IO21" s="4">
        <v>11097727056000</v>
      </c>
      <c r="IP21" s="4">
        <v>15442424685600</v>
      </c>
      <c r="IQ21" s="4">
        <v>15982418393750</v>
      </c>
      <c r="IR21" s="4">
        <v>235578878550</v>
      </c>
      <c r="IS21" s="4">
        <v>314826632100</v>
      </c>
      <c r="IT21" s="4">
        <v>558382653900</v>
      </c>
      <c r="IU21" s="4">
        <v>766674334800</v>
      </c>
      <c r="IV21" s="4">
        <v>43136681068800</v>
      </c>
      <c r="IW21" s="5">
        <v>36358240169700</v>
      </c>
      <c r="IX21" s="4">
        <v>36248974111200</v>
      </c>
      <c r="IY21" s="4">
        <v>26356975113600</v>
      </c>
      <c r="IZ21" s="4">
        <v>34524517602000</v>
      </c>
      <c r="JA21" s="4">
        <v>36655565243500</v>
      </c>
      <c r="JB21" s="4">
        <v>21272745177300</v>
      </c>
      <c r="JC21" s="4">
        <v>16638036836700</v>
      </c>
      <c r="JD21" s="4">
        <v>17188963379315</v>
      </c>
      <c r="JE21" s="4">
        <v>9710847679680</v>
      </c>
      <c r="JF21" s="4">
        <v>3433224661120</v>
      </c>
      <c r="JG21" s="4">
        <v>2327358684060</v>
      </c>
      <c r="JH21" s="4">
        <v>456363119250</v>
      </c>
      <c r="JI21" s="4"/>
      <c r="JJ21" s="4"/>
      <c r="JK21" s="6" t="s">
        <v>613</v>
      </c>
      <c r="JL21" s="4"/>
      <c r="JM21" s="4"/>
      <c r="JN21" s="4"/>
      <c r="JO21" s="4"/>
      <c r="JP21" s="4"/>
      <c r="JQ21" s="4"/>
      <c r="JR21" s="4"/>
      <c r="JS21" s="4"/>
      <c r="JT21" s="4">
        <v>399759796800</v>
      </c>
      <c r="JU21" s="4">
        <v>449054365600</v>
      </c>
      <c r="JV21" s="4">
        <v>-773428043750</v>
      </c>
      <c r="JW21" s="4">
        <v>-6884365960550</v>
      </c>
      <c r="JX21" s="4">
        <v>-770749493700</v>
      </c>
      <c r="JY21" s="4">
        <v>-12336519206850</v>
      </c>
      <c r="JZ21" s="4">
        <v>-3848446428600</v>
      </c>
      <c r="KA21" s="4">
        <v>1527653868800</v>
      </c>
      <c r="KB21" s="5">
        <v>3626873712000</v>
      </c>
      <c r="KC21" s="4">
        <v>9347240505000</v>
      </c>
      <c r="KD21" s="4">
        <v>4891153908950</v>
      </c>
      <c r="KE21" s="4">
        <v>5532630136800</v>
      </c>
      <c r="KF21" s="4">
        <v>11549558090000</v>
      </c>
      <c r="KG21" s="4">
        <v>3523942206900</v>
      </c>
      <c r="KH21" s="4">
        <v>2669123082080</v>
      </c>
      <c r="KI21" s="4">
        <v>2247562241405</v>
      </c>
      <c r="KJ21" s="4">
        <v>2210222962080</v>
      </c>
      <c r="KK21" s="4">
        <v>8215670130</v>
      </c>
      <c r="KL21" s="4">
        <v>313558922700</v>
      </c>
      <c r="KM21" s="4">
        <v>68337075600</v>
      </c>
      <c r="KN21" s="4"/>
      <c r="KO21" s="4"/>
      <c r="KP21" s="6" t="s">
        <v>613</v>
      </c>
      <c r="KQ21" s="4"/>
      <c r="KR21" s="4"/>
      <c r="KS21" s="4"/>
      <c r="KT21" s="4"/>
      <c r="KU21" s="4"/>
      <c r="KV21" s="4"/>
      <c r="KW21" s="4"/>
      <c r="KX21" s="4"/>
      <c r="KY21" s="4">
        <v>-5394251397600</v>
      </c>
      <c r="KZ21" s="4">
        <v>-1264527073280</v>
      </c>
      <c r="LA21" s="4">
        <v>-1036161442500</v>
      </c>
      <c r="LB21" s="4">
        <v>490113555925</v>
      </c>
      <c r="LC21" s="4">
        <v>484959305460</v>
      </c>
      <c r="LD21" s="4">
        <v>-30728587762980</v>
      </c>
      <c r="LE21" s="4">
        <v>-5906508362060</v>
      </c>
      <c r="LF21" s="4">
        <v>-7536315708800</v>
      </c>
      <c r="LG21" s="5">
        <v>-6545331699030</v>
      </c>
      <c r="LH21" s="4">
        <v>785403517800</v>
      </c>
      <c r="LI21" s="4">
        <v>272449003515</v>
      </c>
      <c r="LJ21" s="4">
        <v>1890110829360</v>
      </c>
      <c r="LK21" s="4">
        <v>5822444266800</v>
      </c>
      <c r="LL21" s="4">
        <v>7864946315130</v>
      </c>
      <c r="LM21" s="4">
        <v>1982340337228</v>
      </c>
      <c r="LN21" s="4">
        <v>1233696682012.9399</v>
      </c>
      <c r="LO21" s="4">
        <v>1187134511286.48</v>
      </c>
      <c r="LP21" s="4">
        <v>-183326189429.45099</v>
      </c>
      <c r="LQ21" s="4">
        <v>137393211127.97301</v>
      </c>
      <c r="LR21" s="4">
        <v>108644157391.437</v>
      </c>
      <c r="LS21" s="4"/>
      <c r="LT21" s="4"/>
      <c r="LU21" s="6" t="s">
        <v>613</v>
      </c>
      <c r="LV21" s="4"/>
      <c r="LW21" s="4"/>
      <c r="LX21" s="4"/>
      <c r="LY21" s="4"/>
      <c r="LZ21" s="4"/>
      <c r="MA21" s="4"/>
      <c r="MB21" s="4"/>
      <c r="MC21" s="4"/>
      <c r="MD21" s="4">
        <v>941195127600</v>
      </c>
      <c r="ME21" s="4">
        <v>1073413825200</v>
      </c>
      <c r="MF21" s="4">
        <v>1032781506250</v>
      </c>
      <c r="MO21" s="1">
        <v>-4527049456800</v>
      </c>
      <c r="MP21" s="1">
        <v>-263943468000</v>
      </c>
      <c r="MQ21" s="1">
        <v>2398175212500</v>
      </c>
      <c r="MR21" s="4">
        <v>4201419760650</v>
      </c>
      <c r="MS21" s="4">
        <v>-126402884100</v>
      </c>
      <c r="MT21" s="4">
        <v>-28129183424550</v>
      </c>
      <c r="MU21" s="4">
        <v>-4498617783000</v>
      </c>
      <c r="MV21" s="4">
        <v>-9062105145600</v>
      </c>
      <c r="MW21" s="5">
        <v>-5927897016900</v>
      </c>
      <c r="MX21" s="4">
        <v>5424717672600</v>
      </c>
      <c r="MY21" s="1">
        <v>4776966276600</v>
      </c>
      <c r="MZ21" s="1">
        <v>4876311136200</v>
      </c>
      <c r="NA21" s="1">
        <v>11205079595500</v>
      </c>
      <c r="NB21" s="1">
        <v>8027959842000</v>
      </c>
      <c r="NC21" s="1">
        <v>2021360712300</v>
      </c>
      <c r="ND21" s="1">
        <v>1763938284745</v>
      </c>
      <c r="NE21" s="1">
        <v>1751926176000</v>
      </c>
      <c r="NF21" s="1">
        <v>-36616980210</v>
      </c>
      <c r="NG21" s="1">
        <v>104039553960</v>
      </c>
      <c r="NH21" s="1">
        <v>107863042500</v>
      </c>
      <c r="NK21" s="6" t="s">
        <v>613</v>
      </c>
      <c r="NT21" s="35">
        <v>-4736407618800</v>
      </c>
      <c r="NU21" s="35">
        <v>131450262400</v>
      </c>
      <c r="NV21" s="35">
        <v>2274388781250</v>
      </c>
      <c r="NW21" s="47">
        <v>3292851931700</v>
      </c>
      <c r="NX21" s="47">
        <v>1619844413700</v>
      </c>
      <c r="NY21" s="47">
        <v>-30126848554650</v>
      </c>
      <c r="NZ21" s="47">
        <v>-5551314685800</v>
      </c>
      <c r="OA21" s="47">
        <v>-8026858316800</v>
      </c>
      <c r="OB21" s="48">
        <v>-6795178765200</v>
      </c>
      <c r="OC21" s="47">
        <v>1947602560200</v>
      </c>
      <c r="OD21" s="35">
        <v>2395783041550</v>
      </c>
      <c r="OE21" s="35">
        <v>2672046773400</v>
      </c>
      <c r="OF21" s="35">
        <v>5897503069500</v>
      </c>
      <c r="OG21" s="35">
        <v>7890428831400</v>
      </c>
      <c r="OH21" s="35">
        <v>1998698829040</v>
      </c>
      <c r="OI21" s="35">
        <v>1211334517900</v>
      </c>
      <c r="OJ21" s="35">
        <v>1109973039840</v>
      </c>
      <c r="OK21" s="35">
        <v>1510108010</v>
      </c>
      <c r="OL21" s="35">
        <v>122320468260</v>
      </c>
      <c r="OM21" s="35">
        <v>86187265200</v>
      </c>
      <c r="OP21" s="6" t="s">
        <v>613</v>
      </c>
      <c r="OQ21" s="4">
        <v>-19295398600</v>
      </c>
      <c r="OR21" s="4">
        <v>-55227404100</v>
      </c>
      <c r="OS21" s="4">
        <v>-103746599250</v>
      </c>
      <c r="OT21" s="4">
        <v>-870197875600</v>
      </c>
      <c r="OU21" s="4">
        <v>5584677843200</v>
      </c>
      <c r="OV21" s="5">
        <v>6588307297800</v>
      </c>
      <c r="OW21" s="4">
        <v>11271288967800</v>
      </c>
      <c r="OX21" s="4">
        <v>6680490542900</v>
      </c>
      <c r="OY21" s="4">
        <v>7329137647800</v>
      </c>
      <c r="OZ21" s="4">
        <v>13057164179500</v>
      </c>
      <c r="PA21" s="4">
        <v>4416162823200</v>
      </c>
      <c r="PB21" s="4">
        <v>3019102082120</v>
      </c>
      <c r="PC21" s="4">
        <v>3094181164490</v>
      </c>
      <c r="PD21" s="4">
        <v>3317836082400</v>
      </c>
      <c r="PE21" s="4">
        <v>702985920490</v>
      </c>
      <c r="PF21" s="4">
        <v>680232495240</v>
      </c>
      <c r="PG21" s="4">
        <v>122372417700</v>
      </c>
      <c r="PH21" s="4"/>
      <c r="PI21" s="4"/>
      <c r="PJ21" s="6" t="s">
        <v>613</v>
      </c>
      <c r="PK21" s="4"/>
      <c r="PL21" s="4"/>
      <c r="PM21" s="4"/>
      <c r="PN21" s="4"/>
      <c r="PO21" s="4"/>
      <c r="PP21" s="4"/>
      <c r="PQ21" s="4"/>
      <c r="PR21" s="4"/>
      <c r="PS21" s="4">
        <v>-349246965600</v>
      </c>
      <c r="PT21" s="4">
        <v>-479672951600</v>
      </c>
      <c r="PU21" s="4">
        <v>-1099001381250</v>
      </c>
      <c r="PV21" s="4">
        <v>-957553350</v>
      </c>
      <c r="PW21" s="4">
        <v>-50529337500</v>
      </c>
      <c r="PX21" s="4">
        <v>-178263898050</v>
      </c>
      <c r="PY21" s="4">
        <v>-1643793125600</v>
      </c>
      <c r="PZ21" s="4">
        <v>-5092304121600</v>
      </c>
      <c r="QA21" s="5">
        <v>-5264144933400</v>
      </c>
      <c r="QB21" s="4">
        <v>-4182854231400</v>
      </c>
      <c r="QC21" s="4">
        <v>-4514800379750</v>
      </c>
      <c r="QD21" s="4">
        <v>-751020709800</v>
      </c>
      <c r="QE21" s="4">
        <v>-445328702000</v>
      </c>
      <c r="QF21" s="4">
        <v>-730730832900</v>
      </c>
      <c r="QG21" s="4">
        <v>-622088199600</v>
      </c>
      <c r="QH21" s="4">
        <v>-568460065463.875</v>
      </c>
      <c r="QI21" s="4">
        <v>-588277652268.51001</v>
      </c>
      <c r="QJ21" s="4">
        <v>-68541343018.940002</v>
      </c>
      <c r="QK21" s="4">
        <v>-232904667478.32001</v>
      </c>
      <c r="QL21" s="4">
        <v>-168113523747.60001</v>
      </c>
      <c r="QM21" s="4"/>
      <c r="QN21" s="4"/>
      <c r="QO21" s="6" t="s">
        <v>613</v>
      </c>
      <c r="QP21" s="4"/>
      <c r="QQ21" s="4"/>
      <c r="QR21" s="4"/>
      <c r="QS21" s="4"/>
      <c r="QT21" s="4"/>
      <c r="QU21" s="4"/>
      <c r="QV21" s="4"/>
      <c r="QW21" s="4"/>
      <c r="QX21" s="4">
        <v>-114554788920</v>
      </c>
      <c r="QY21" s="4">
        <v>-417512676320</v>
      </c>
      <c r="QZ21" s="4">
        <v>-1578660990625</v>
      </c>
      <c r="RA21" s="4">
        <v>-1732352413845</v>
      </c>
      <c r="RB21" s="4">
        <v>-714677439780</v>
      </c>
      <c r="RC21" s="4">
        <v>-439536985740</v>
      </c>
      <c r="RD21" s="4">
        <v>-2325159170700</v>
      </c>
      <c r="RE21" s="4">
        <v>356177550720</v>
      </c>
      <c r="RF21" s="5">
        <v>2319351101640</v>
      </c>
      <c r="RG21" s="4">
        <v>2203978480980</v>
      </c>
      <c r="RH21" s="4">
        <v>2175923580225</v>
      </c>
      <c r="RI21" s="4">
        <v>2317682801880</v>
      </c>
      <c r="RJ21" s="4">
        <v>10407260162250</v>
      </c>
      <c r="RK21" s="4">
        <v>1783720136940</v>
      </c>
      <c r="RL21" s="4">
        <v>893291682248</v>
      </c>
      <c r="RM21" s="4">
        <v>543781709196.047</v>
      </c>
      <c r="RN21" s="4">
        <v>1910037712447.24</v>
      </c>
      <c r="RO21" s="4">
        <v>732122764992.83704</v>
      </c>
      <c r="RP21" s="4">
        <v>356217500707.47198</v>
      </c>
      <c r="RQ21" s="4">
        <v>645763116520.98901</v>
      </c>
      <c r="RR21" s="4"/>
      <c r="RS21" s="4"/>
      <c r="RT21" s="6" t="s">
        <v>613</v>
      </c>
      <c r="RU21" s="4"/>
      <c r="RV21" s="4"/>
      <c r="RW21" s="4"/>
      <c r="RX21" s="4"/>
      <c r="RY21" s="4"/>
      <c r="RZ21" s="4"/>
      <c r="SA21" s="4"/>
      <c r="SB21" s="4"/>
      <c r="SC21" s="4">
        <v>125866213200</v>
      </c>
      <c r="SD21" s="4">
        <v>-36252755600</v>
      </c>
      <c r="SE21" s="4">
        <v>1630686631250</v>
      </c>
      <c r="SF21" s="4">
        <v>-428345938850</v>
      </c>
      <c r="SG21" s="4">
        <v>890804101500</v>
      </c>
      <c r="SH21" s="4">
        <v>762377632950</v>
      </c>
      <c r="SI21" s="4">
        <v>-38150208000</v>
      </c>
      <c r="SJ21" s="4">
        <v>1370634099200</v>
      </c>
      <c r="SK21" s="5">
        <v>-3776128215300</v>
      </c>
      <c r="SL21" s="4">
        <v>-3255128532600</v>
      </c>
      <c r="SM21" s="4">
        <v>-5889288460250</v>
      </c>
      <c r="SN21" s="4">
        <v>-15043417741800</v>
      </c>
      <c r="SO21" s="4">
        <v>-18319786334500</v>
      </c>
      <c r="SP21" s="4">
        <v>6945493224600</v>
      </c>
      <c r="SQ21" s="4">
        <v>-5237805868040</v>
      </c>
      <c r="SR21" s="4">
        <v>-1030661460335</v>
      </c>
      <c r="SS21" s="4">
        <v>-1332104487840</v>
      </c>
      <c r="ST21" s="4">
        <v>-4345444367670</v>
      </c>
      <c r="SU21" s="4">
        <v>-66867418380</v>
      </c>
      <c r="SV21" s="4">
        <v>-29653660800</v>
      </c>
      <c r="SW21" s="4"/>
      <c r="SX21" s="4"/>
      <c r="SY21" s="6" t="s">
        <v>613</v>
      </c>
      <c r="SZ21" s="4"/>
      <c r="TA21" s="4"/>
      <c r="TB21" s="4"/>
      <c r="TC21" s="4"/>
      <c r="TD21" s="4"/>
      <c r="TE21" s="4"/>
      <c r="TF21" s="4"/>
      <c r="TG21" s="4"/>
      <c r="TH21" s="4">
        <v>282105298800</v>
      </c>
      <c r="TI21" s="4">
        <v>236213865200</v>
      </c>
      <c r="TJ21" s="4">
        <v>626028375000</v>
      </c>
      <c r="TK21" s="4">
        <v>2561681611100</v>
      </c>
      <c r="TL21" s="4">
        <v>-252537311100</v>
      </c>
      <c r="TM21" s="4">
        <v>-298719571500</v>
      </c>
      <c r="TN21" s="4">
        <v>2353693275600</v>
      </c>
      <c r="TO21" s="4">
        <v>-1702368384000</v>
      </c>
      <c r="TP21" s="5">
        <v>1234167799500</v>
      </c>
      <c r="TQ21" s="4">
        <v>29490843600</v>
      </c>
      <c r="TR21" s="35">
        <v>6460855351100</v>
      </c>
      <c r="TS21" s="35">
        <v>11671771212600</v>
      </c>
      <c r="TT21" s="35">
        <v>8219057714000</v>
      </c>
      <c r="TU21" s="35">
        <v>-7861065644100</v>
      </c>
      <c r="TV21" s="35">
        <v>4291325854100</v>
      </c>
      <c r="TW21" s="35">
        <v>-95745590005</v>
      </c>
      <c r="TX21" s="35">
        <v>-5956382880</v>
      </c>
      <c r="TY21" s="35">
        <v>3854441109020</v>
      </c>
      <c r="TZ21" s="35">
        <v>-322894437240</v>
      </c>
      <c r="UA21" s="35">
        <v>-571674549600</v>
      </c>
      <c r="UD21" s="6" t="s">
        <v>613</v>
      </c>
      <c r="UM21" s="37">
        <v>0.82791899223722298</v>
      </c>
      <c r="UN21" s="37">
        <v>0.86060423611208703</v>
      </c>
      <c r="UO21" s="37">
        <v>0.78134132497015696</v>
      </c>
      <c r="UP21" s="9">
        <v>0.62829308662414807</v>
      </c>
      <c r="UQ21" s="9">
        <v>0.64262932087338498</v>
      </c>
      <c r="UR21" s="9">
        <v>0.95603768517423504</v>
      </c>
      <c r="US21" s="9">
        <v>0.94726995428438499</v>
      </c>
      <c r="UT21" s="9"/>
      <c r="UU21" s="10"/>
      <c r="UV21" s="9"/>
      <c r="UW21" s="6" t="s">
        <v>613</v>
      </c>
      <c r="VF21" s="9">
        <v>4.0030655968822201E-2</v>
      </c>
      <c r="VG21" s="9">
        <v>4.5587650191971994E-2</v>
      </c>
      <c r="VH21" s="9">
        <v>0.22626453429308799</v>
      </c>
      <c r="VI21" s="9">
        <v>6.8919109555043295E-2</v>
      </c>
      <c r="VJ21" s="9">
        <v>3.46173774158706E-2</v>
      </c>
      <c r="VK21" s="9">
        <v>3.8410823751083699E-2</v>
      </c>
      <c r="VL21" s="9">
        <v>5.0366098178999993E-2</v>
      </c>
      <c r="VM21" s="9"/>
      <c r="VN21" s="10"/>
      <c r="VO21" s="9"/>
      <c r="VP21" s="6" t="s">
        <v>613</v>
      </c>
      <c r="VY21" s="9">
        <v>0.17208100776277699</v>
      </c>
      <c r="VZ21" s="9">
        <v>0.139395763887913</v>
      </c>
      <c r="WA21" s="9">
        <v>0.21865867502984301</v>
      </c>
      <c r="WB21" s="52">
        <v>0.37170691337585199</v>
      </c>
      <c r="WC21" s="52">
        <v>0.35737067912661502</v>
      </c>
      <c r="WD21" s="52">
        <v>4.3962314825764806E-2</v>
      </c>
      <c r="WE21" s="52">
        <v>5.2730045715614897E-2</v>
      </c>
      <c r="WG21" s="53"/>
      <c r="WI21" s="54" t="s">
        <v>613</v>
      </c>
      <c r="WR21" s="9">
        <v>0.120812148306541</v>
      </c>
      <c r="WS21" s="9">
        <v>0.10164487319920999</v>
      </c>
      <c r="WT21" s="9">
        <v>0.137071905150664</v>
      </c>
      <c r="WU21" s="9">
        <v>8.5450457265426202E-2</v>
      </c>
      <c r="WV21" s="9">
        <v>0.12728319117754699</v>
      </c>
      <c r="WW21" s="9">
        <v>0.142425067159483</v>
      </c>
      <c r="WX21" s="9">
        <v>0.17807695514317398</v>
      </c>
      <c r="WY21" s="9"/>
      <c r="WZ21" s="10"/>
      <c r="XA21" s="9"/>
      <c r="XB21" s="6" t="s">
        <v>613</v>
      </c>
      <c r="XK21" s="9">
        <v>0.2282508</v>
      </c>
      <c r="XL21" s="9">
        <v>0.24821459999999998</v>
      </c>
      <c r="XM21" s="9">
        <v>0.24713225000000003</v>
      </c>
      <c r="XN21" s="9">
        <v>0.24582789999999999</v>
      </c>
      <c r="XO21" s="9">
        <v>0.24660084999999998</v>
      </c>
      <c r="XP21" s="9">
        <v>0.24974750000000001</v>
      </c>
      <c r="XQ21" s="9">
        <v>0.24454630000000002</v>
      </c>
      <c r="XR21" s="9"/>
      <c r="XS21" s="10"/>
      <c r="XT21" s="9"/>
      <c r="XU21" s="6" t="s">
        <v>613</v>
      </c>
      <c r="XV21" s="59">
        <f t="shared" si="153"/>
        <v>67526885341343.797</v>
      </c>
      <c r="XW21" s="59">
        <f t="shared" si="153"/>
        <v>36459294877010.406</v>
      </c>
      <c r="XX21" s="59">
        <f t="shared" si="153"/>
        <v>560496102083144.06</v>
      </c>
      <c r="XY21" s="59">
        <f t="shared" si="153"/>
        <v>25350414522099.992</v>
      </c>
      <c r="XZ21" s="59">
        <f t="shared" si="153"/>
        <v>4986140964814.9355</v>
      </c>
      <c r="YA21" s="59">
        <f t="shared" si="153"/>
        <v>5578947411167.5127</v>
      </c>
      <c r="YB21" s="59">
        <f t="shared" si="153"/>
        <v>5854649403401.084</v>
      </c>
      <c r="YC21" s="6" t="s">
        <v>613</v>
      </c>
      <c r="YD21" s="4"/>
      <c r="YE21" s="4"/>
      <c r="YF21" s="4"/>
      <c r="YG21" s="4"/>
      <c r="YH21" s="4"/>
      <c r="YI21" s="4"/>
      <c r="YJ21" s="4"/>
      <c r="YK21" s="4"/>
      <c r="YL21" s="4">
        <v>-114554788920</v>
      </c>
      <c r="YM21" s="4">
        <v>-417512676320</v>
      </c>
      <c r="YN21" s="4">
        <v>-1578660990625</v>
      </c>
      <c r="YO21" s="4">
        <v>-1732352413845</v>
      </c>
      <c r="YP21" s="4">
        <v>-714677439780</v>
      </c>
      <c r="YQ21" s="4">
        <v>-439536985740</v>
      </c>
      <c r="YR21" s="4">
        <v>-2325159170700</v>
      </c>
      <c r="YS21" s="4">
        <v>356177550720</v>
      </c>
      <c r="YT21" s="5">
        <v>2319351101640</v>
      </c>
      <c r="YU21" s="4">
        <v>2203978480980</v>
      </c>
      <c r="YV21" s="4">
        <v>2175923580225</v>
      </c>
      <c r="YW21" s="4">
        <v>2317682801880</v>
      </c>
      <c r="YX21" s="4">
        <v>10407260162250</v>
      </c>
      <c r="YY21" s="4">
        <v>1783720136940</v>
      </c>
      <c r="YZ21" s="4">
        <v>893291682248</v>
      </c>
      <c r="ZA21" s="4">
        <v>543781709196.047</v>
      </c>
      <c r="ZB21" s="4">
        <v>1910037712447.24</v>
      </c>
      <c r="ZC21" s="4">
        <v>732122764992.83704</v>
      </c>
      <c r="ZD21" s="4">
        <v>356217500707.47198</v>
      </c>
      <c r="ZE21" s="4">
        <v>645763116520.98901</v>
      </c>
      <c r="ZF21" s="4"/>
      <c r="ZG21" s="4"/>
      <c r="ZH21" s="6" t="s">
        <v>613</v>
      </c>
      <c r="ZI21" s="4"/>
      <c r="ZJ21" s="4"/>
      <c r="ZK21" s="4"/>
      <c r="ZL21" s="4"/>
      <c r="ZM21" s="4"/>
      <c r="ZN21" s="4"/>
      <c r="ZO21" s="4"/>
      <c r="ZP21" s="4"/>
      <c r="ZQ21" s="4">
        <v>125866213200</v>
      </c>
      <c r="ZR21" s="4">
        <v>-36252755600</v>
      </c>
      <c r="ZS21" s="4">
        <v>1630686631250</v>
      </c>
      <c r="ZT21" s="4">
        <v>-428345938850</v>
      </c>
      <c r="ZU21" s="4">
        <v>890804101500</v>
      </c>
      <c r="ZV21" s="4">
        <v>762377632950</v>
      </c>
      <c r="ZW21" s="4">
        <v>-38150208000</v>
      </c>
      <c r="ZX21" s="4">
        <v>1370634099200</v>
      </c>
      <c r="ZY21" s="5">
        <v>-3776128215300</v>
      </c>
      <c r="ZZ21" s="4">
        <v>-3255128532600</v>
      </c>
      <c r="AAA21" s="4">
        <v>-5889288460250</v>
      </c>
      <c r="AAB21" s="4">
        <v>-15043417741800</v>
      </c>
      <c r="AAC21" s="4">
        <v>-18319786334500</v>
      </c>
      <c r="AAD21" s="4">
        <v>6945493224600</v>
      </c>
      <c r="AAE21" s="4">
        <v>-5237805868040</v>
      </c>
      <c r="AAF21" s="4">
        <v>-1030661460335</v>
      </c>
      <c r="AAG21" s="4">
        <v>-1332104487840</v>
      </c>
      <c r="AAH21" s="4">
        <v>-4345444367670</v>
      </c>
      <c r="AAI21" s="4">
        <v>-66867418380</v>
      </c>
      <c r="AAJ21" s="4">
        <v>-29653660800</v>
      </c>
      <c r="AAK21" s="4"/>
      <c r="AAL21" s="4"/>
      <c r="AAM21" s="6" t="s">
        <v>613</v>
      </c>
      <c r="AAN21" s="4"/>
      <c r="AAO21" s="4"/>
      <c r="AAP21" s="4"/>
      <c r="AAQ21" s="4"/>
      <c r="AAR21" s="4"/>
      <c r="AAS21" s="4"/>
      <c r="AAT21" s="4"/>
      <c r="AAU21" s="4"/>
      <c r="AAV21" s="4">
        <v>282105298800</v>
      </c>
      <c r="AAW21" s="4">
        <v>236213865200</v>
      </c>
      <c r="AAX21" s="4">
        <v>626028375000</v>
      </c>
      <c r="AAY21" s="4">
        <v>2561681611100</v>
      </c>
      <c r="AAZ21" s="4">
        <v>-252537311100</v>
      </c>
      <c r="ABA21" s="4">
        <v>-298719571500</v>
      </c>
      <c r="ABB21" s="4">
        <v>2353693275600</v>
      </c>
      <c r="ABC21" s="4">
        <v>-1702368384000</v>
      </c>
      <c r="ABD21" s="5">
        <v>1234167799500</v>
      </c>
      <c r="ABE21" s="4">
        <v>29490843600</v>
      </c>
      <c r="ABF21" s="35">
        <v>6460855351100</v>
      </c>
      <c r="ABG21" s="35">
        <v>11671771212600</v>
      </c>
      <c r="ABH21" s="35">
        <v>8219057714000</v>
      </c>
      <c r="ABI21" s="35">
        <v>-7861065644100</v>
      </c>
      <c r="ABJ21" s="35">
        <v>4291325854100</v>
      </c>
      <c r="ABK21" s="35">
        <v>-95745590005</v>
      </c>
      <c r="ABL21" s="35">
        <v>-5956382880</v>
      </c>
      <c r="ABM21" s="35">
        <v>3854441109020</v>
      </c>
      <c r="ABN21" s="35">
        <v>-322894437240</v>
      </c>
      <c r="ABO21" s="35">
        <v>-571674549600</v>
      </c>
      <c r="ABR21" s="6" t="s">
        <v>613</v>
      </c>
      <c r="ACA21" s="37">
        <v>0.82791899223722298</v>
      </c>
      <c r="ACB21" s="37">
        <v>0.86060423611208703</v>
      </c>
      <c r="ACC21" s="37">
        <v>0.78134132497015696</v>
      </c>
      <c r="ACD21" s="9">
        <v>0.62829308662414807</v>
      </c>
      <c r="ACE21" s="9">
        <v>0.64262932087338498</v>
      </c>
      <c r="ACF21" s="9">
        <v>0.95603768517423504</v>
      </c>
      <c r="ACG21" s="9">
        <v>0.94726995428438499</v>
      </c>
      <c r="ACH21" s="9"/>
      <c r="ACI21" s="10"/>
      <c r="ACJ21" s="9"/>
      <c r="ACK21" s="6" t="s">
        <v>613</v>
      </c>
      <c r="ACT21" s="9">
        <v>4.0030655968822201E-2</v>
      </c>
      <c r="ACU21" s="9">
        <v>4.5587650191971994E-2</v>
      </c>
      <c r="ACV21" s="9">
        <v>0.22626453429308799</v>
      </c>
      <c r="ACW21" s="9">
        <v>6.8919109555043295E-2</v>
      </c>
      <c r="ACX21" s="9">
        <v>3.46173774158706E-2</v>
      </c>
      <c r="ACY21" s="9">
        <v>3.8410823751083699E-2</v>
      </c>
      <c r="ACZ21" s="9">
        <v>5.0366098178999993E-2</v>
      </c>
      <c r="ADA21" s="9"/>
      <c r="ADB21" s="10"/>
      <c r="ADC21" s="9"/>
      <c r="ADD21" s="6" t="s">
        <v>613</v>
      </c>
      <c r="ADM21" s="9">
        <v>0.17208100776277699</v>
      </c>
      <c r="ADN21" s="9">
        <v>0.139395763887913</v>
      </c>
      <c r="ADO21" s="9">
        <v>0.21865867502984301</v>
      </c>
      <c r="ADP21" s="52">
        <v>0.37170691337585199</v>
      </c>
      <c r="ADQ21" s="52">
        <v>0.35737067912661502</v>
      </c>
      <c r="ADR21" s="52">
        <v>4.3962314825764806E-2</v>
      </c>
      <c r="ADS21" s="52">
        <v>5.2730045715614897E-2</v>
      </c>
      <c r="ADU21" s="53"/>
      <c r="ADW21" s="54" t="s">
        <v>613</v>
      </c>
      <c r="AEF21" s="9">
        <v>0.120812148306541</v>
      </c>
      <c r="AEG21" s="9">
        <v>0.10164487319920999</v>
      </c>
      <c r="AEH21" s="9">
        <v>0.137071905150664</v>
      </c>
      <c r="AEI21" s="9">
        <v>8.5450457265426202E-2</v>
      </c>
      <c r="AEJ21" s="9">
        <v>0.12728319117754699</v>
      </c>
      <c r="AEK21" s="9">
        <v>0.142425067159483</v>
      </c>
      <c r="AEL21" s="9">
        <v>0.17807695514317398</v>
      </c>
      <c r="AEM21" s="9"/>
      <c r="AEN21" s="10"/>
      <c r="AEO21" s="9"/>
      <c r="AEP21" s="6" t="s">
        <v>613</v>
      </c>
      <c r="AEY21" s="9">
        <v>0.2282508</v>
      </c>
      <c r="AEZ21" s="9">
        <v>0.24821459999999998</v>
      </c>
      <c r="AFA21" s="9">
        <v>0.24713225000000003</v>
      </c>
      <c r="AFB21" s="9">
        <v>0.24582789999999999</v>
      </c>
      <c r="AFC21" s="9">
        <v>0.24660084999999998</v>
      </c>
      <c r="AFD21" s="9">
        <v>0.24974750000000001</v>
      </c>
      <c r="AFE21" s="9">
        <v>0.24454630000000002</v>
      </c>
      <c r="AFF21" s="9"/>
      <c r="AFG21" s="10"/>
      <c r="AFH21" s="9"/>
      <c r="AFI21" s="6" t="s">
        <v>613</v>
      </c>
      <c r="AFJ21" s="7">
        <f t="shared" si="2"/>
        <v>9.7743158256346756E-3</v>
      </c>
      <c r="AFK21" s="7">
        <f t="shared" si="3"/>
        <v>1.160563184690885E-2</v>
      </c>
      <c r="AFL21" s="7">
        <f t="shared" si="4"/>
        <v>-0.65673270487225022</v>
      </c>
      <c r="AFM21" s="7">
        <f t="shared" si="5"/>
        <v>-0.10362761448917539</v>
      </c>
      <c r="AFN21" s="7">
        <f t="shared" si="6"/>
        <v>-8.8488140452996217E-2</v>
      </c>
      <c r="AFO21" s="8">
        <f t="shared" si="7"/>
        <v>-9.2419246773935385E-2</v>
      </c>
      <c r="AFP21" s="7">
        <f t="shared" si="8"/>
        <v>1.1612236765334297E-2</v>
      </c>
      <c r="AFQ21" s="6" t="s">
        <v>613</v>
      </c>
      <c r="AFR21" s="7">
        <f t="shared" si="9"/>
        <v>-8.2338757635634238E-2</v>
      </c>
      <c r="AFS21" s="7">
        <f t="shared" si="10"/>
        <v>-1.3257664765313206E-2</v>
      </c>
      <c r="AFT21" s="7">
        <f t="shared" si="11"/>
        <v>0.80091633909700322</v>
      </c>
      <c r="AFU21" s="7">
        <f t="shared" si="12"/>
        <v>0.55655403460605157</v>
      </c>
      <c r="AFV21" s="7">
        <f t="shared" si="13"/>
        <v>1.2580274447910915</v>
      </c>
      <c r="AFW21" s="8">
        <f t="shared" si="14"/>
        <v>-4.5037641685761969</v>
      </c>
      <c r="AFX21" s="7">
        <f t="shared" si="15"/>
        <v>0.10273994747256363</v>
      </c>
      <c r="AFY21" s="6" t="s">
        <v>613</v>
      </c>
      <c r="AFZ21" s="1">
        <f t="shared" si="16"/>
        <v>17809914305350</v>
      </c>
      <c r="AGA21" s="1">
        <f t="shared" si="17"/>
        <v>23890634055900</v>
      </c>
      <c r="AGB21" s="1">
        <f t="shared" si="18"/>
        <v>19528809459300</v>
      </c>
      <c r="AGC21" s="1">
        <f t="shared" si="19"/>
        <v>40783021498400</v>
      </c>
      <c r="AGD21" s="1">
        <f t="shared" si="20"/>
        <v>46925848819200</v>
      </c>
      <c r="AGE21" s="2">
        <f t="shared" si="21"/>
        <v>42642314003700</v>
      </c>
      <c r="AGF21" s="1">
        <f t="shared" si="22"/>
        <v>45377837902800</v>
      </c>
      <c r="AGG21" s="6" t="s">
        <v>613</v>
      </c>
      <c r="AGH21" s="7">
        <f t="shared" si="23"/>
        <v>-0.38654683242815907</v>
      </c>
      <c r="AGI21" s="7">
        <f t="shared" si="24"/>
        <v>-3.2261575473324734E-2</v>
      </c>
      <c r="AGJ21" s="7">
        <f t="shared" si="25"/>
        <v>-0.63170871898568859</v>
      </c>
      <c r="AGK21" s="7">
        <f t="shared" si="26"/>
        <v>-9.4363935951900527E-2</v>
      </c>
      <c r="AGL21" s="7">
        <f t="shared" si="27"/>
        <v>3.2554634753350506E-2</v>
      </c>
      <c r="AGM21" s="8">
        <f t="shared" si="28"/>
        <v>8.5053398173591199E-2</v>
      </c>
      <c r="AGN21" s="7">
        <f t="shared" si="29"/>
        <v>0.20598690764028749</v>
      </c>
      <c r="AGO21" s="6" t="s">
        <v>613</v>
      </c>
      <c r="AGP21" s="7">
        <f t="shared" si="30"/>
        <v>2.0804647638263409</v>
      </c>
      <c r="AGQ21" s="7">
        <f t="shared" si="31"/>
        <v>1.540401147848127</v>
      </c>
      <c r="AGR21" s="7">
        <f t="shared" si="32"/>
        <v>-55.031415371443721</v>
      </c>
      <c r="AGS21" s="7">
        <f t="shared" si="33"/>
        <v>-7.7040642864363171</v>
      </c>
      <c r="AGT21" s="7">
        <f t="shared" si="34"/>
        <v>-0.17470782457231937</v>
      </c>
      <c r="AGU21" s="8">
        <f t="shared" si="35"/>
        <v>-0.1800233363463149</v>
      </c>
      <c r="AGV21" s="7">
        <f t="shared" si="36"/>
        <v>2.1666917121313248E-2</v>
      </c>
      <c r="AGW21" s="6" t="s">
        <v>613</v>
      </c>
      <c r="AGX21" s="7">
        <f t="shared" si="37"/>
        <v>-8.1906318252146212E-2</v>
      </c>
      <c r="AGY21" s="7">
        <f t="shared" si="38"/>
        <v>-0.17542163994073359</v>
      </c>
      <c r="AGZ21" s="7">
        <f t="shared" si="39"/>
        <v>-0.18579839206212131</v>
      </c>
      <c r="AHA21" s="7">
        <f t="shared" si="40"/>
        <v>-1.135029354839439</v>
      </c>
      <c r="AHB21" s="7">
        <f t="shared" si="41"/>
        <v>0.12946470856885878</v>
      </c>
      <c r="AHC21" s="8">
        <f t="shared" si="42"/>
        <v>0.1812053407164223</v>
      </c>
      <c r="AHD21" s="7">
        <f t="shared" si="43"/>
        <v>0.31094090920265416</v>
      </c>
      <c r="AHE21" s="6" t="s">
        <v>613</v>
      </c>
      <c r="AHF21" s="15">
        <f t="shared" si="158"/>
        <v>0.10191864452375969</v>
      </c>
      <c r="AHG21" s="15">
        <f t="shared" si="159"/>
        <v>5.7401516541280784E-2</v>
      </c>
      <c r="AHH21" s="15">
        <f t="shared" si="160"/>
        <v>43.842991665764693</v>
      </c>
      <c r="AHI21" s="15">
        <f t="shared" si="161"/>
        <v>0.13575721138886476</v>
      </c>
      <c r="AHJ21" s="15">
        <f t="shared" si="162"/>
        <v>8.2498668481497734</v>
      </c>
      <c r="AHK21" s="16">
        <f t="shared" si="163"/>
        <v>12.667281848598948</v>
      </c>
      <c r="AHL21" s="15">
        <f t="shared" si="164"/>
        <v>11.275574972549363</v>
      </c>
      <c r="AHM21" s="6" t="s">
        <v>613</v>
      </c>
      <c r="AHN21" s="12">
        <f t="shared" si="51"/>
        <v>3581.2878174111675</v>
      </c>
      <c r="AHO21" s="12">
        <f t="shared" si="52"/>
        <v>6358.7170164312156</v>
      </c>
      <c r="AHP21" s="12">
        <f t="shared" si="53"/>
        <v>8.3251618133763099</v>
      </c>
      <c r="AHQ21" s="12">
        <f t="shared" si="54"/>
        <v>2688.6232876019317</v>
      </c>
      <c r="AHR21" s="12">
        <f t="shared" si="55"/>
        <v>44.243138309784946</v>
      </c>
      <c r="AHS21" s="13">
        <f t="shared" si="56"/>
        <v>28.814390045356923</v>
      </c>
      <c r="AHT21" s="12">
        <f t="shared" si="57"/>
        <v>32.370854780230772</v>
      </c>
      <c r="AHU21" s="6" t="s">
        <v>613</v>
      </c>
      <c r="AHV21" s="15">
        <f t="shared" si="58"/>
        <v>4.6981405287816495E-3</v>
      </c>
      <c r="AHW21" s="15">
        <f t="shared" si="59"/>
        <v>7.5341620350785959E-3</v>
      </c>
      <c r="AHX21" s="15">
        <f t="shared" si="60"/>
        <v>1.1933778196317926E-2</v>
      </c>
      <c r="AHY21" s="15">
        <f t="shared" si="61"/>
        <v>1.3451031901644555E-2</v>
      </c>
      <c r="AHZ21" s="15">
        <f t="shared" si="62"/>
        <v>0.50649214292269451</v>
      </c>
      <c r="AIA21" s="16">
        <f t="shared" si="63"/>
        <v>0.51337370281898587</v>
      </c>
      <c r="AIB21" s="15">
        <f t="shared" si="64"/>
        <v>0.53594319396327994</v>
      </c>
      <c r="AIC21" s="6" t="s">
        <v>613</v>
      </c>
      <c r="AID21" s="4">
        <f t="shared" si="65"/>
        <v>-7791151755450</v>
      </c>
      <c r="AIE21" s="4">
        <f t="shared" si="66"/>
        <v>-3167048889000</v>
      </c>
      <c r="AIF21" s="4">
        <f t="shared" si="67"/>
        <v>-67990245628950</v>
      </c>
      <c r="AIG21" s="4">
        <f t="shared" si="68"/>
        <v>-51677546536400</v>
      </c>
      <c r="AIH21" s="4">
        <f t="shared" si="69"/>
        <v>-33752239008000</v>
      </c>
      <c r="AII21" s="14">
        <f t="shared" si="70"/>
        <v>-2852721575100</v>
      </c>
      <c r="AIJ21" s="4">
        <f t="shared" si="71"/>
        <v>2076395443200</v>
      </c>
      <c r="AIK21" s="6" t="s">
        <v>613</v>
      </c>
      <c r="AIL21" s="15">
        <f t="shared" si="72"/>
        <v>-3.0236720570255851E-2</v>
      </c>
      <c r="AIM21" s="15">
        <f t="shared" si="73"/>
        <v>-9.9406937857346098E-2</v>
      </c>
      <c r="AIN21" s="15">
        <f t="shared" si="74"/>
        <v>-8.2126876985754368E-3</v>
      </c>
      <c r="AIO21" s="15">
        <f t="shared" si="75"/>
        <v>-1.4835734011868757E-2</v>
      </c>
      <c r="AIP21" s="15">
        <f t="shared" si="76"/>
        <v>-1.2780390971566564</v>
      </c>
      <c r="AIQ21" s="16">
        <f t="shared" si="77"/>
        <v>-12.74510645800598</v>
      </c>
      <c r="AIR21" s="15">
        <f t="shared" si="78"/>
        <v>17.457644799747555</v>
      </c>
      <c r="AIS21" s="6" t="s">
        <v>613</v>
      </c>
      <c r="AIT21" s="15">
        <f t="shared" si="79"/>
        <v>0.56894369521697707</v>
      </c>
      <c r="AIU21" s="15">
        <f t="shared" si="80"/>
        <v>0.69236008848857211</v>
      </c>
      <c r="AIV21" s="15">
        <f t="shared" si="81"/>
        <v>9.9003848568234576E-2</v>
      </c>
      <c r="AIW21" s="15">
        <f t="shared" si="82"/>
        <v>0.15482530266550931</v>
      </c>
      <c r="AIX21" s="15">
        <f t="shared" si="83"/>
        <v>0.41192204859362352</v>
      </c>
      <c r="AIY21" s="16">
        <f t="shared" si="84"/>
        <v>0.8842589177136696</v>
      </c>
      <c r="AIZ21" s="15">
        <f t="shared" si="85"/>
        <v>1.097506790156046</v>
      </c>
      <c r="AJA21" s="6" t="s">
        <v>613</v>
      </c>
      <c r="AJB21" s="15">
        <f t="shared" si="86"/>
        <v>0.15896781951904168</v>
      </c>
      <c r="AJC21" s="15">
        <f t="shared" si="87"/>
        <v>0.53644174511014009</v>
      </c>
      <c r="AJD21" s="15">
        <f t="shared" si="88"/>
        <v>1.7192633457161631E-3</v>
      </c>
      <c r="AJE21" s="15">
        <f t="shared" si="89"/>
        <v>9.3734204664574508E-2</v>
      </c>
      <c r="AJF21" s="15">
        <f t="shared" si="90"/>
        <v>0.1007541486457446</v>
      </c>
      <c r="AJG21" s="16">
        <f t="shared" si="91"/>
        <v>0.23051604833578712</v>
      </c>
      <c r="AJH21" s="15">
        <f t="shared" si="92"/>
        <v>0.28328403685709519</v>
      </c>
      <c r="AJI21" s="6" t="s">
        <v>613</v>
      </c>
      <c r="AJJ21" s="15">
        <f t="shared" si="154"/>
        <v>-7189.5377532228358</v>
      </c>
      <c r="AJK21" s="15">
        <f t="shared" si="154"/>
        <v>-15.25350483172276</v>
      </c>
      <c r="AJL21" s="15">
        <f t="shared" si="154"/>
        <v>-69.203688137627367</v>
      </c>
      <c r="AJM21" s="15">
        <f t="shared" si="154"/>
        <v>-2.3411987607596796</v>
      </c>
      <c r="AJN21" s="15">
        <f t="shared" si="154"/>
        <v>0.29999266193080626</v>
      </c>
      <c r="AJO21" s="16">
        <f t="shared" si="154"/>
        <v>0.68897679640014753</v>
      </c>
      <c r="AJP21" s="15">
        <f t="shared" si="154"/>
        <v>2.2346560477369257</v>
      </c>
      <c r="AJQ21" s="6" t="s">
        <v>613</v>
      </c>
      <c r="AJZ21" s="1">
        <v>-0.58194000000000001</v>
      </c>
      <c r="AKA21" s="1">
        <v>0.21965999999999999</v>
      </c>
      <c r="AKB21" s="1">
        <v>0.24843000000000001</v>
      </c>
      <c r="AKC21" s="1">
        <v>-0.10195</v>
      </c>
      <c r="AKD21" s="1">
        <v>-2.1139999999999999E-2</v>
      </c>
      <c r="AKE21" s="1">
        <v>-2.2009999999999998E-2</v>
      </c>
      <c r="AKF21" s="1">
        <v>-0.15181</v>
      </c>
      <c r="AKG21" s="1">
        <v>0.30637999999999999</v>
      </c>
      <c r="AKH21" s="2">
        <v>0.65010000000000001</v>
      </c>
      <c r="AKI21" s="1">
        <v>1.5965499999999999</v>
      </c>
      <c r="AKJ21" s="6" t="s">
        <v>613</v>
      </c>
      <c r="AKK21" s="15">
        <f t="shared" si="94"/>
        <v>-8.4239919299198363</v>
      </c>
      <c r="AKL21" s="15">
        <f t="shared" si="95"/>
        <v>-1.1423475206000415</v>
      </c>
      <c r="AKM21" s="15">
        <f t="shared" si="96"/>
        <v>-1.219546907219734</v>
      </c>
      <c r="AKN21" s="15">
        <f t="shared" si="97"/>
        <v>-5.3707116327008322</v>
      </c>
      <c r="AKO21" s="15">
        <f t="shared" si="98"/>
        <v>-14.216904529249767</v>
      </c>
      <c r="AKP21" s="16">
        <f t="shared" si="99"/>
        <v>48.731885681699524</v>
      </c>
      <c r="AKQ21" s="15">
        <f t="shared" si="100"/>
        <v>8.8475587906776472</v>
      </c>
      <c r="AKR21" s="6" t="s">
        <v>613</v>
      </c>
      <c r="AKS21" s="15">
        <f t="shared" si="101"/>
        <v>-3.992053983758884</v>
      </c>
      <c r="AKT21" s="15">
        <f t="shared" si="102"/>
        <v>-1.6531146299862509</v>
      </c>
      <c r="AKU21" s="15">
        <f t="shared" si="103"/>
        <v>-1.5090029746797793</v>
      </c>
      <c r="AKV21" s="15">
        <f t="shared" si="104"/>
        <v>-4.8428719248343777</v>
      </c>
      <c r="AKW21" s="15">
        <f t="shared" si="105"/>
        <v>-8.8332713179383457</v>
      </c>
      <c r="AKX21" s="16">
        <f t="shared" si="106"/>
        <v>28.341664365688366</v>
      </c>
      <c r="AKY21" s="15">
        <f t="shared" si="107"/>
        <v>4.9359508544235595</v>
      </c>
      <c r="AKZ21" s="6" t="s">
        <v>613</v>
      </c>
      <c r="ALA21" s="7">
        <f t="shared" si="108"/>
        <v>1.3342185687250574</v>
      </c>
      <c r="ALB21" s="7">
        <f t="shared" si="109"/>
        <v>2.5311247889532829</v>
      </c>
      <c r="ALC21" s="7">
        <f t="shared" si="110"/>
        <v>2.9646250606474625</v>
      </c>
      <c r="ALD21" s="7">
        <f t="shared" si="111"/>
        <v>1.2602220473541019</v>
      </c>
      <c r="ALE21" s="7">
        <f t="shared" si="112"/>
        <v>1.1276605851389292</v>
      </c>
      <c r="ALF21" s="8">
        <f t="shared" si="113"/>
        <v>0.96591877040317509</v>
      </c>
      <c r="ALG21" s="7">
        <f t="shared" si="114"/>
        <v>0.83153499337771886</v>
      </c>
      <c r="ALH21" s="6" t="s">
        <v>613</v>
      </c>
      <c r="ALI21" s="7">
        <f t="shared" si="155"/>
        <v>2.8417633447907318</v>
      </c>
      <c r="ALJ21" s="7">
        <f t="shared" si="155"/>
        <v>0.60293019201975007</v>
      </c>
      <c r="ALK21" s="7">
        <f t="shared" si="155"/>
        <v>9.6811523180670047</v>
      </c>
      <c r="ALL21" s="7">
        <f t="shared" si="155"/>
        <v>0.49324034590401228</v>
      </c>
      <c r="ALM21" s="7">
        <f t="shared" si="155"/>
        <v>9.4226707127622572E-2</v>
      </c>
      <c r="ALN21" s="20">
        <f t="shared" si="155"/>
        <v>0.1354474702522836</v>
      </c>
      <c r="ALO21" s="7">
        <f t="shared" si="155"/>
        <v>0.15515885406346666</v>
      </c>
      <c r="ALP21" s="6" t="s">
        <v>613</v>
      </c>
      <c r="ALQ21" s="17">
        <f t="shared" si="116"/>
        <v>1.3342185687250574</v>
      </c>
      <c r="ALR21" s="17">
        <f t="shared" si="117"/>
        <v>2.5311247889532829</v>
      </c>
      <c r="ALS21" s="17">
        <f t="shared" si="118"/>
        <v>2.9646250606474625</v>
      </c>
      <c r="ALT21" s="17">
        <f t="shared" si="119"/>
        <v>1.2602220473541019</v>
      </c>
      <c r="ALU21" s="17">
        <f t="shared" si="120"/>
        <v>1.1276605851389292</v>
      </c>
      <c r="ALV21" s="21">
        <f t="shared" si="121"/>
        <v>0.96591877040317509</v>
      </c>
      <c r="ALW21" s="17">
        <f t="shared" si="122"/>
        <v>0.83153499337771886</v>
      </c>
      <c r="ALX21" s="6" t="s">
        <v>613</v>
      </c>
      <c r="ALY21" s="17">
        <f t="shared" si="123"/>
        <v>-0.33421856872505729</v>
      </c>
      <c r="ALZ21" s="17">
        <f t="shared" si="124"/>
        <v>-1.5311247889532829</v>
      </c>
      <c r="AMA21" s="17">
        <f t="shared" si="125"/>
        <v>-1.9646250606474625</v>
      </c>
      <c r="AMB21" s="17">
        <f t="shared" si="126"/>
        <v>-0.26022204735410187</v>
      </c>
      <c r="AMC21" s="17">
        <f t="shared" si="127"/>
        <v>-0.12766058513892917</v>
      </c>
      <c r="AMD21" s="21">
        <f t="shared" si="128"/>
        <v>3.4081229596824872E-2</v>
      </c>
      <c r="AME21" s="17">
        <f t="shared" si="129"/>
        <v>0.16846500662228109</v>
      </c>
      <c r="AMF21" s="6" t="s">
        <v>613</v>
      </c>
      <c r="AMO21" s="18">
        <v>4.5713591950970072</v>
      </c>
      <c r="AMP21" s="18">
        <v>6.1982279139587186</v>
      </c>
      <c r="AMQ21" s="18">
        <v>6.218300505319057</v>
      </c>
      <c r="AMR21" s="18">
        <v>6.0281565269948612</v>
      </c>
      <c r="AMS21" s="18">
        <v>6.8453170762465918</v>
      </c>
      <c r="AMT21" s="18">
        <v>7.4264531209904705</v>
      </c>
      <c r="AMU21" s="18">
        <v>7.1765482946952046</v>
      </c>
      <c r="AMV21" s="19">
        <v>5.8431999502304244</v>
      </c>
      <c r="AMW21" s="18">
        <v>4.5730186003318511</v>
      </c>
      <c r="AMX21" s="18">
        <v>5.7790687746391765</v>
      </c>
      <c r="AMY21" s="18">
        <v>6.1667526536031421</v>
      </c>
      <c r="AMZ21" s="18">
        <v>8.2581800191838628</v>
      </c>
      <c r="ANA21" s="18">
        <v>10.561990087171512</v>
      </c>
      <c r="ANB21" s="18">
        <v>8.0313813664126421</v>
      </c>
      <c r="ANC21" s="18">
        <v>11.291457076820459</v>
      </c>
      <c r="AND21" s="18">
        <v>10.072101709964384</v>
      </c>
      <c r="ANE21" s="18">
        <v>8.1036149396627639</v>
      </c>
      <c r="ANH21" s="6" t="s">
        <v>613</v>
      </c>
      <c r="ANI21" s="7">
        <f t="shared" si="130"/>
        <v>6.218300505319057E-2</v>
      </c>
      <c r="ANJ21" s="7">
        <f t="shared" si="131"/>
        <v>6.0281565269948614E-2</v>
      </c>
      <c r="ANK21" s="7">
        <f t="shared" si="132"/>
        <v>6.8453170762465917E-2</v>
      </c>
      <c r="ANL21" s="7">
        <f t="shared" si="133"/>
        <v>7.4264531209904699E-2</v>
      </c>
      <c r="ANM21" s="7">
        <f t="shared" si="134"/>
        <v>7.176548294695205E-2</v>
      </c>
      <c r="ANN21" s="20">
        <f t="shared" si="135"/>
        <v>5.8431999502304245E-2</v>
      </c>
      <c r="ANO21" s="7">
        <f t="shared" si="136"/>
        <v>4.5730186003318511E-2</v>
      </c>
      <c r="ANP21" s="6" t="s">
        <v>613</v>
      </c>
      <c r="ANY21" s="7">
        <v>-1.5137246404285265E-2</v>
      </c>
      <c r="ANZ21" s="7">
        <v>2.5564672332883953E-2</v>
      </c>
      <c r="AOA21" s="7">
        <v>-1.0702546631930043E-2</v>
      </c>
      <c r="AOB21" s="7">
        <v>0.20954451611318192</v>
      </c>
      <c r="AOC21" s="7">
        <v>0.18215498634196114</v>
      </c>
      <c r="AOD21" s="7">
        <v>-0.11152965043334617</v>
      </c>
      <c r="AOE21" s="7">
        <v>0.2194132077705182</v>
      </c>
      <c r="AOF21" s="20">
        <v>5.1688907023796915E-3</v>
      </c>
      <c r="AOG21" s="7">
        <v>0.14404568362117454</v>
      </c>
      <c r="AOH21" s="7">
        <v>5.3476746432414846E-2</v>
      </c>
      <c r="AOI21" s="7">
        <v>0.46856062067014981</v>
      </c>
      <c r="AOJ21" s="7">
        <v>0.81701072071858527</v>
      </c>
      <c r="AOK21" s="7">
        <v>-0.46667980509208173</v>
      </c>
      <c r="AOL21" s="7">
        <v>0.53919448848064833</v>
      </c>
      <c r="AOM21" s="7">
        <v>0.57657229599624027</v>
      </c>
      <c r="AON21" s="7">
        <v>0.18054832872882143</v>
      </c>
      <c r="AOO21" s="7">
        <v>0.45513802777357104</v>
      </c>
      <c r="AOR21" s="6" t="s">
        <v>613</v>
      </c>
      <c r="APA21" s="1">
        <v>-0.58194000000000001</v>
      </c>
      <c r="APB21" s="1">
        <v>0.21965999999999999</v>
      </c>
      <c r="APC21" s="1">
        <v>0.24843000000000001</v>
      </c>
      <c r="APD21" s="1">
        <v>-0.10195</v>
      </c>
      <c r="APE21" s="1">
        <v>-2.1139999999999999E-2</v>
      </c>
      <c r="APF21" s="1">
        <v>-2.2009999999999998E-2</v>
      </c>
      <c r="APG21" s="1">
        <v>-0.15181</v>
      </c>
      <c r="APH21" s="1">
        <v>0.30637999999999999</v>
      </c>
      <c r="API21" s="2">
        <v>0.65010000000000001</v>
      </c>
      <c r="APJ21" s="1">
        <v>1.5965499999999999</v>
      </c>
      <c r="APK21" s="1">
        <v>0.44192999999999999</v>
      </c>
      <c r="APL21" s="1">
        <v>1.5745499999999999</v>
      </c>
      <c r="APM21" s="1">
        <v>13.28219</v>
      </c>
      <c r="APN21" s="1">
        <v>3.15489</v>
      </c>
      <c r="APO21" s="1"/>
      <c r="APP21" s="1">
        <v>1.41344</v>
      </c>
      <c r="APQ21" s="1">
        <v>1.4655800000000001</v>
      </c>
      <c r="APR21" s="1">
        <v>1.6219999999999998E-2</v>
      </c>
      <c r="APS21" s="1">
        <v>0.67410999999999999</v>
      </c>
      <c r="APT21" s="1">
        <v>16.3032</v>
      </c>
      <c r="APW21" s="25">
        <v>0.2044879516488208</v>
      </c>
      <c r="APX21" s="25">
        <v>-0.57225763191967016</v>
      </c>
      <c r="APY21" s="25">
        <v>0.13212107956971408</v>
      </c>
      <c r="APZ21" s="25">
        <v>-8.8331771350389152E-2</v>
      </c>
      <c r="AQA21" s="25">
        <v>0.16204181817581995</v>
      </c>
      <c r="AQB21" s="38" t="s">
        <v>613</v>
      </c>
      <c r="AQC21" s="25">
        <v>2.0046505746828318</v>
      </c>
      <c r="AQD21" s="6" t="s">
        <v>613</v>
      </c>
      <c r="AQE21" s="4">
        <f t="shared" si="137"/>
        <v>-7374479516475</v>
      </c>
      <c r="AQF21" s="4">
        <f t="shared" si="138"/>
        <v>-1255708799160</v>
      </c>
      <c r="AQG21" s="4">
        <f t="shared" si="139"/>
        <v>18392068556130</v>
      </c>
      <c r="AQH21" s="4">
        <f t="shared" si="140"/>
        <v>2058061933460</v>
      </c>
      <c r="AQI21" s="4">
        <f t="shared" si="141"/>
        <v>9063969577600</v>
      </c>
      <c r="AQJ21" s="5">
        <f t="shared" si="142"/>
        <v>10172205411030</v>
      </c>
      <c r="AQK21" s="4">
        <f t="shared" si="143"/>
        <v>8561836987200</v>
      </c>
      <c r="AQL21" s="6" t="s">
        <v>613</v>
      </c>
      <c r="AQM21" s="7">
        <f t="shared" si="144"/>
        <v>1.0711922577523529</v>
      </c>
      <c r="AQN21" s="7">
        <f t="shared" si="145"/>
        <v>1.6292048316917369</v>
      </c>
      <c r="AQO21" s="7">
        <f t="shared" si="146"/>
        <v>-1.490863690782209</v>
      </c>
      <c r="AQP21" s="7">
        <f t="shared" si="147"/>
        <v>-0.53477733720427234</v>
      </c>
      <c r="AQQ21" s="7">
        <f t="shared" si="148"/>
        <v>5.9332612987259434</v>
      </c>
      <c r="AQR21" s="20">
        <f t="shared" si="149"/>
        <v>2.8046759327113842</v>
      </c>
      <c r="AQS21" s="7">
        <f t="shared" si="150"/>
        <v>0.91597482514974615</v>
      </c>
      <c r="AQT21" s="6" t="s">
        <v>613</v>
      </c>
      <c r="AQU21" s="9">
        <f t="shared" si="156"/>
        <v>4.7278787884305992E-2</v>
      </c>
      <c r="AQV21" s="9">
        <f t="shared" si="156"/>
        <v>-2.5135297512942217E-2</v>
      </c>
      <c r="AQW21" s="9">
        <f t="shared" si="156"/>
        <v>8.3475577385865363E-2</v>
      </c>
      <c r="AQX21" s="9">
        <f t="shared" si="156"/>
        <v>9.0676060381049001E-2</v>
      </c>
      <c r="AQY21" s="9">
        <f t="shared" si="156"/>
        <v>9.569058872688585E-2</v>
      </c>
      <c r="AQZ21" s="10" t="e">
        <f t="shared" si="156"/>
        <v>#VALUE!</v>
      </c>
      <c r="ARA21" s="9">
        <f t="shared" si="156"/>
        <v>0.24281840480318218</v>
      </c>
      <c r="ARB21" s="6" t="s">
        <v>613</v>
      </c>
      <c r="ARC21" s="17">
        <f t="shared" si="157"/>
        <v>-0.28572927351202088</v>
      </c>
      <c r="ARD21" s="17">
        <f t="shared" si="157"/>
        <v>-0.92173890292876881</v>
      </c>
      <c r="ARE21" s="17">
        <f t="shared" si="157"/>
        <v>71.326247643872165</v>
      </c>
      <c r="ARF21" s="17">
        <f t="shared" si="157"/>
        <v>0.93040995480782873</v>
      </c>
      <c r="ARG21" s="17">
        <f t="shared" si="157"/>
        <v>-0.53640326468827981</v>
      </c>
      <c r="ARH21" s="21" t="e">
        <f t="shared" si="157"/>
        <v>#VALUE!</v>
      </c>
      <c r="ARI21" s="17">
        <f t="shared" si="157"/>
        <v>5.1747333634417012E-2</v>
      </c>
      <c r="ARJ21" s="6" t="s">
        <v>613</v>
      </c>
    </row>
    <row r="22" spans="1:1154" collapsed="1" x14ac:dyDescent="0.15">
      <c r="A22" s="26" t="s">
        <v>395</v>
      </c>
      <c r="B22" s="34">
        <v>39498</v>
      </c>
      <c r="C22" s="34">
        <v>39498</v>
      </c>
      <c r="D22" s="35">
        <v>2.5585193249863898</v>
      </c>
      <c r="E22" s="26" t="s">
        <v>396</v>
      </c>
      <c r="F22" s="26" t="s">
        <v>110</v>
      </c>
      <c r="G22" s="26" t="s">
        <v>111</v>
      </c>
      <c r="H22" s="26" t="s">
        <v>23</v>
      </c>
      <c r="I22" s="56" t="s">
        <v>467</v>
      </c>
      <c r="J22" s="26" t="s">
        <v>436</v>
      </c>
      <c r="K22" s="26" t="s">
        <v>427</v>
      </c>
      <c r="L22" s="26" t="s">
        <v>110</v>
      </c>
      <c r="M22" s="26" t="s">
        <v>111</v>
      </c>
      <c r="N22" s="26" t="s">
        <v>23</v>
      </c>
      <c r="O22" s="26"/>
      <c r="P22" s="26"/>
      <c r="Q22" s="26" t="s">
        <v>25</v>
      </c>
      <c r="R22" s="26" t="s">
        <v>122</v>
      </c>
      <c r="S22" s="35" t="s">
        <v>397</v>
      </c>
      <c r="T22" s="26" t="s">
        <v>27</v>
      </c>
      <c r="U22" s="26" t="s">
        <v>23</v>
      </c>
      <c r="V22" s="3">
        <v>2008</v>
      </c>
      <c r="W22" s="3">
        <f t="shared" si="0"/>
        <v>1</v>
      </c>
      <c r="AA22" s="35">
        <v>72790116400</v>
      </c>
      <c r="AB22" s="35">
        <v>28855932190</v>
      </c>
      <c r="AC22" s="35">
        <v>21186936760</v>
      </c>
      <c r="AD22" s="35">
        <v>49380689760</v>
      </c>
      <c r="AE22" s="35">
        <v>262825831270</v>
      </c>
      <c r="AF22" s="35">
        <v>28296996780</v>
      </c>
      <c r="AG22" s="35">
        <v>290322102490</v>
      </c>
      <c r="AH22" s="35">
        <v>144114648780</v>
      </c>
      <c r="AI22" s="4">
        <v>34196094860</v>
      </c>
      <c r="AJ22" s="4">
        <v>15914043210</v>
      </c>
      <c r="AK22" s="4">
        <v>17467339000</v>
      </c>
      <c r="AL22" s="4">
        <v>39789464000</v>
      </c>
      <c r="AM22" s="4">
        <v>6002021000</v>
      </c>
      <c r="AN22" s="5">
        <v>14023687000</v>
      </c>
      <c r="AO22" s="4">
        <v>23165833000</v>
      </c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6" t="s">
        <v>613</v>
      </c>
      <c r="BC22" s="4"/>
      <c r="BD22" s="4"/>
      <c r="BE22" s="4"/>
      <c r="BF22" s="4">
        <v>91288032610</v>
      </c>
      <c r="BG22" s="4">
        <v>115331236950</v>
      </c>
      <c r="BH22" s="4">
        <v>26177729540</v>
      </c>
      <c r="BI22" s="4">
        <v>20128736490</v>
      </c>
      <c r="BJ22" s="4">
        <v>20723324770</v>
      </c>
      <c r="BK22" s="4">
        <v>21989658090</v>
      </c>
      <c r="BL22" s="4">
        <v>41370058890</v>
      </c>
      <c r="BM22" s="4">
        <v>0</v>
      </c>
      <c r="BN22" s="4">
        <f>21989658092+1045688891+121265162146</f>
        <v>144300509129</v>
      </c>
      <c r="BO22" s="4">
        <f>968637882+37500000000+985801855</f>
        <v>39454439737</v>
      </c>
      <c r="BP22" s="4">
        <f>436486712+445000000</f>
        <v>881486712</v>
      </c>
      <c r="BQ22" s="4">
        <f>208781509+39907054776</f>
        <v>40115836285</v>
      </c>
      <c r="BR22" s="4">
        <f>176115029+37030545885</f>
        <v>37206660914</v>
      </c>
      <c r="BS22" s="5">
        <v>3212548000</v>
      </c>
      <c r="BT22" s="4">
        <v>3274014000</v>
      </c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6" t="s">
        <v>613</v>
      </c>
      <c r="CH22" s="4"/>
      <c r="CI22" s="4"/>
      <c r="CJ22" s="4"/>
      <c r="CK22" s="4">
        <v>820022909490</v>
      </c>
      <c r="CL22" s="4">
        <v>742059936190</v>
      </c>
      <c r="CM22" s="4">
        <v>590606427700</v>
      </c>
      <c r="CN22" s="4">
        <v>583413951260</v>
      </c>
      <c r="CO22" s="4">
        <v>477700859010</v>
      </c>
      <c r="CP22" s="4">
        <v>213170943000</v>
      </c>
      <c r="CQ22" s="4">
        <v>405187499300</v>
      </c>
      <c r="CR22" s="4">
        <v>232849402110</v>
      </c>
      <c r="CS22" s="4">
        <v>231917114060</v>
      </c>
      <c r="CT22" s="4">
        <v>176555976180</v>
      </c>
      <c r="CU22" s="4">
        <v>175888207000</v>
      </c>
      <c r="CV22" s="4">
        <v>195142705000</v>
      </c>
      <c r="CW22" s="4">
        <v>211878395000</v>
      </c>
      <c r="CX22" s="5">
        <v>251509152000</v>
      </c>
      <c r="CY22" s="4">
        <v>192226631000</v>
      </c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6" t="s">
        <v>613</v>
      </c>
      <c r="DM22" s="4"/>
      <c r="DN22" s="4"/>
      <c r="DO22" s="4"/>
      <c r="DP22" s="4">
        <v>3733012257460</v>
      </c>
      <c r="DQ22" s="4">
        <v>3578766164667</v>
      </c>
      <c r="DR22" s="4">
        <v>3493055380115</v>
      </c>
      <c r="DS22" s="4">
        <v>3540585749217</v>
      </c>
      <c r="DT22" s="4">
        <v>3682393492170</v>
      </c>
      <c r="DU22" s="4">
        <v>1944913754306</v>
      </c>
      <c r="DV22" s="4">
        <v>1778428912031</v>
      </c>
      <c r="DW22" s="4">
        <v>385681565146</v>
      </c>
      <c r="DX22" s="4">
        <v>266939286532</v>
      </c>
      <c r="DY22" s="4">
        <v>207505008227</v>
      </c>
      <c r="DZ22" s="4">
        <v>207447390000</v>
      </c>
      <c r="EA22" s="4">
        <v>226300361000</v>
      </c>
      <c r="EB22" s="4">
        <v>286453863000</v>
      </c>
      <c r="EC22" s="5">
        <v>276124491000</v>
      </c>
      <c r="ED22" s="4">
        <v>194833276000</v>
      </c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6" t="s">
        <v>613</v>
      </c>
      <c r="ER22" s="4"/>
      <c r="ES22" s="4"/>
      <c r="ET22" s="4"/>
      <c r="EU22" s="4">
        <v>1103403629710</v>
      </c>
      <c r="EV22" s="4">
        <v>864080034360</v>
      </c>
      <c r="EW22" s="4">
        <v>373448368020</v>
      </c>
      <c r="EX22" s="4">
        <v>575730150410</v>
      </c>
      <c r="EY22" s="4">
        <v>490566324200</v>
      </c>
      <c r="EZ22" s="4">
        <v>320518403570</v>
      </c>
      <c r="FA22" s="4">
        <v>285845280000</v>
      </c>
      <c r="FB22" s="4">
        <v>182395789770</v>
      </c>
      <c r="FC22" s="4">
        <v>102013238310</v>
      </c>
      <c r="FD22" s="4">
        <v>47568736990</v>
      </c>
      <c r="FE22" s="4">
        <v>52551710000</v>
      </c>
      <c r="FF22" s="4">
        <v>77367293000</v>
      </c>
      <c r="FG22" s="4">
        <v>198154386000</v>
      </c>
      <c r="FH22" s="5">
        <v>208205982000</v>
      </c>
      <c r="FI22" s="4">
        <v>151294027000</v>
      </c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6" t="s">
        <v>613</v>
      </c>
      <c r="FW22" s="4"/>
      <c r="FX22" s="4"/>
      <c r="FY22" s="4"/>
      <c r="FZ22" s="4">
        <v>1967644085720</v>
      </c>
      <c r="GA22" s="4">
        <v>1903633707120</v>
      </c>
      <c r="GB22" s="4">
        <v>1880837738570</v>
      </c>
      <c r="GC22" s="4">
        <v>1855305338270</v>
      </c>
      <c r="GD22" s="4">
        <v>1644972450990</v>
      </c>
      <c r="GE22" s="4">
        <v>457069189520</v>
      </c>
      <c r="GF22" s="4">
        <v>295714766140</v>
      </c>
      <c r="GG22" s="4">
        <v>37174010890</v>
      </c>
      <c r="GH22" s="4">
        <v>34425868460</v>
      </c>
      <c r="GI22" s="4">
        <v>28700000000</v>
      </c>
      <c r="GJ22" s="4">
        <v>36000000000</v>
      </c>
      <c r="GK22" s="4">
        <v>35857749000</v>
      </c>
      <c r="GL22" s="4">
        <v>38096123000</v>
      </c>
      <c r="GM22" s="5">
        <v>41164267000</v>
      </c>
      <c r="GN22" s="4">
        <v>18859494000</v>
      </c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6" t="s">
        <v>613</v>
      </c>
      <c r="HB22" s="4"/>
      <c r="HC22" s="4"/>
      <c r="HD22" s="4"/>
      <c r="HE22" s="4">
        <v>918128019570</v>
      </c>
      <c r="HF22" s="4">
        <v>1127700787330</v>
      </c>
      <c r="HG22" s="4">
        <v>1199988830650</v>
      </c>
      <c r="HH22" s="4">
        <v>1174047341080</v>
      </c>
      <c r="HI22" s="4">
        <v>1347916597800</v>
      </c>
      <c r="HJ22" s="4">
        <v>1182526008020</v>
      </c>
      <c r="HK22" s="4">
        <v>1133823587950</v>
      </c>
      <c r="HL22" s="4">
        <v>163819965860</v>
      </c>
      <c r="HM22" s="4">
        <v>130498532870</v>
      </c>
      <c r="HN22" s="4">
        <v>131233935240</v>
      </c>
      <c r="HO22" s="4">
        <v>118893258000</v>
      </c>
      <c r="HP22" s="4">
        <v>113075319000</v>
      </c>
      <c r="HQ22" s="4">
        <v>50200853000</v>
      </c>
      <c r="HR22" s="5">
        <v>26754241000</v>
      </c>
      <c r="HS22" s="4">
        <v>24679755000</v>
      </c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6" t="s">
        <v>613</v>
      </c>
      <c r="IG22" s="4"/>
      <c r="IH22" s="4"/>
      <c r="II22" s="4"/>
      <c r="IJ22" s="4">
        <v>418168913160</v>
      </c>
      <c r="IK22" s="4">
        <v>525324518120</v>
      </c>
      <c r="IL22" s="4">
        <v>570072055710</v>
      </c>
      <c r="IM22" s="4">
        <v>583329689430</v>
      </c>
      <c r="IN22" s="4">
        <v>566385701350</v>
      </c>
      <c r="IO22" s="4">
        <v>330837427400</v>
      </c>
      <c r="IP22" s="4">
        <v>311479199670</v>
      </c>
      <c r="IQ22" s="4">
        <v>181227641080</v>
      </c>
      <c r="IR22" s="4">
        <v>100491339730</v>
      </c>
      <c r="IS22" s="4">
        <v>98931430010</v>
      </c>
      <c r="IT22" s="4">
        <v>83805635000</v>
      </c>
      <c r="IU22" s="4">
        <v>83456092000</v>
      </c>
      <c r="IV22" s="4">
        <v>98006602000</v>
      </c>
      <c r="IW22" s="5">
        <v>64326803000</v>
      </c>
      <c r="IX22" s="4">
        <v>28320091000</v>
      </c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6" t="s">
        <v>613</v>
      </c>
      <c r="JL22" s="4"/>
      <c r="JM22" s="4"/>
      <c r="JN22" s="4"/>
      <c r="JO22" s="4">
        <v>-223089013620</v>
      </c>
      <c r="JP22" s="4">
        <v>-67638660980</v>
      </c>
      <c r="JQ22" s="4">
        <v>-22779973460</v>
      </c>
      <c r="JR22" s="4">
        <v>-177984699220</v>
      </c>
      <c r="JS22" s="4">
        <v>206840425060</v>
      </c>
      <c r="JT22" s="4">
        <v>76611799920</v>
      </c>
      <c r="JU22" s="4">
        <v>85289192240</v>
      </c>
      <c r="JV22" s="4">
        <v>42382904220</v>
      </c>
      <c r="JW22" s="4">
        <v>13424821530</v>
      </c>
      <c r="JX22" s="4">
        <v>18637495290</v>
      </c>
      <c r="JY22" s="4">
        <v>10887601000</v>
      </c>
      <c r="JZ22" s="4">
        <v>9700989000</v>
      </c>
      <c r="KA22" s="4">
        <v>6012932000</v>
      </c>
      <c r="KB22" s="5">
        <v>2827510000</v>
      </c>
      <c r="KC22" s="4">
        <v>182952000</v>
      </c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6" t="s">
        <v>613</v>
      </c>
      <c r="KQ22" s="4"/>
      <c r="KR22" s="4"/>
      <c r="KS22" s="4"/>
      <c r="KT22" s="4">
        <v>-224533427459</v>
      </c>
      <c r="KU22" s="4">
        <v>-69033208868</v>
      </c>
      <c r="KV22" s="4">
        <v>-23451334960</v>
      </c>
      <c r="KW22" s="4">
        <v>-178692186724</v>
      </c>
      <c r="KX22" s="4">
        <v>165397041451</v>
      </c>
      <c r="KY22" s="4">
        <v>48711921383</v>
      </c>
      <c r="KZ22" s="4">
        <v>69675152924</v>
      </c>
      <c r="LA22" s="4">
        <v>33321522166</v>
      </c>
      <c r="LB22" s="4">
        <v>8400254550</v>
      </c>
      <c r="LC22" s="4">
        <v>13690923784</v>
      </c>
      <c r="LD22" s="4">
        <v>6617718000</v>
      </c>
      <c r="LE22" s="4">
        <v>7361062000</v>
      </c>
      <c r="LF22" s="4">
        <v>5246611000</v>
      </c>
      <c r="LG22" s="5">
        <v>2074486000</v>
      </c>
      <c r="LH22" s="4">
        <v>-362512000</v>
      </c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6" t="s">
        <v>613</v>
      </c>
      <c r="LV22" s="4"/>
      <c r="LW22" s="4"/>
      <c r="LX22" s="4"/>
      <c r="LY22" s="4">
        <v>90538263310</v>
      </c>
      <c r="LZ22" s="4">
        <v>152922035870</v>
      </c>
      <c r="MA22" s="4">
        <v>154967990980</v>
      </c>
      <c r="MB22" s="4">
        <v>183756280680</v>
      </c>
      <c r="MC22" s="4">
        <v>332514181540</v>
      </c>
      <c r="MD22" s="4">
        <v>114887353260</v>
      </c>
      <c r="ME22" s="4">
        <v>91601633300</v>
      </c>
      <c r="MF22" s="4">
        <v>46065309610</v>
      </c>
      <c r="MJ22" s="1">
        <v>-223089013610</v>
      </c>
      <c r="MK22" s="1">
        <v>-67638660990</v>
      </c>
      <c r="ML22" s="1">
        <v>-22779973460</v>
      </c>
      <c r="MM22" s="1">
        <v>-177984699220</v>
      </c>
      <c r="MN22" s="1">
        <v>206840425070</v>
      </c>
      <c r="MO22" s="1">
        <v>76611799920</v>
      </c>
      <c r="MP22" s="1">
        <v>85289192240</v>
      </c>
      <c r="MQ22" s="1">
        <v>42382904220</v>
      </c>
      <c r="MR22" s="4">
        <v>13424821540</v>
      </c>
      <c r="MS22" s="4">
        <v>18637495280</v>
      </c>
      <c r="MT22" s="4">
        <v>10887601000</v>
      </c>
      <c r="MU22" s="4">
        <v>9700989000</v>
      </c>
      <c r="MV22" s="4">
        <v>6012932000</v>
      </c>
      <c r="MW22" s="5">
        <v>2827510000</v>
      </c>
      <c r="MX22" s="4">
        <v>182952000</v>
      </c>
      <c r="MY22" s="1"/>
      <c r="MZ22" s="1"/>
      <c r="NA22" s="1"/>
      <c r="NB22" s="1"/>
      <c r="NC22" s="1"/>
      <c r="NK22" s="6" t="s">
        <v>613</v>
      </c>
      <c r="NO22" s="35">
        <v>-224533427460</v>
      </c>
      <c r="NP22" s="35">
        <v>-69033208870</v>
      </c>
      <c r="NQ22" s="35">
        <v>-23451334960</v>
      </c>
      <c r="NR22" s="35">
        <v>-178692186720</v>
      </c>
      <c r="NS22" s="35">
        <v>165397041450</v>
      </c>
      <c r="NT22" s="35">
        <v>48711921380</v>
      </c>
      <c r="NU22" s="35">
        <v>69675152920</v>
      </c>
      <c r="NV22" s="35">
        <v>33321522170</v>
      </c>
      <c r="NW22" s="47">
        <v>8400254550</v>
      </c>
      <c r="NX22" s="47">
        <v>13690923780</v>
      </c>
      <c r="NY22" s="47">
        <v>6617718000</v>
      </c>
      <c r="NZ22" s="47">
        <v>7361062000</v>
      </c>
      <c r="OA22" s="47">
        <v>5246611000</v>
      </c>
      <c r="OB22" s="48">
        <v>2074486000</v>
      </c>
      <c r="OC22" s="47">
        <v>-362512000</v>
      </c>
      <c r="OD22" s="35"/>
      <c r="OE22" s="35"/>
      <c r="OF22" s="35"/>
      <c r="OG22" s="35"/>
      <c r="OH22" s="35"/>
      <c r="OP22" s="6" t="s">
        <v>613</v>
      </c>
      <c r="OQ22" s="4">
        <v>19109287400</v>
      </c>
      <c r="OR22" s="4">
        <v>23071343010</v>
      </c>
      <c r="OS22" s="4">
        <v>12718030000</v>
      </c>
      <c r="OT22" s="4">
        <v>14623170000</v>
      </c>
      <c r="OU22" s="4">
        <v>11792799000</v>
      </c>
      <c r="OV22" s="5">
        <v>6460774000</v>
      </c>
      <c r="OW22" s="4">
        <v>1151347000</v>
      </c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6" t="s">
        <v>613</v>
      </c>
      <c r="PK22" s="4"/>
      <c r="PL22" s="4"/>
      <c r="PM22" s="4"/>
      <c r="PN22" s="4">
        <v>-94052514950</v>
      </c>
      <c r="PO22" s="4">
        <v>-153741013720</v>
      </c>
      <c r="PP22" s="4">
        <v>-161029022810</v>
      </c>
      <c r="PQ22" s="4">
        <v>-149196471090</v>
      </c>
      <c r="PR22" s="4">
        <v>-108076165000</v>
      </c>
      <c r="PS22" s="4">
        <v>-49402027450</v>
      </c>
      <c r="PT22" s="4">
        <v>-7562146140</v>
      </c>
      <c r="PU22" s="4">
        <v>-2475684260</v>
      </c>
      <c r="PV22" s="4">
        <v>-5211922030</v>
      </c>
      <c r="PW22" s="4">
        <v>-4096258070</v>
      </c>
      <c r="PX22" s="4">
        <v>-4827904000</v>
      </c>
      <c r="PY22" s="4">
        <v>-5379258000</v>
      </c>
      <c r="PZ22" s="4">
        <v>-6353375000</v>
      </c>
      <c r="QA22" s="5">
        <v>-4851374000</v>
      </c>
      <c r="QB22" s="4">
        <v>-1381481000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6" t="s">
        <v>613</v>
      </c>
      <c r="QP22" s="4"/>
      <c r="QQ22" s="4"/>
      <c r="QR22" s="4"/>
      <c r="QS22" s="4">
        <v>4070543070</v>
      </c>
      <c r="QT22" s="4">
        <v>-14481961921</v>
      </c>
      <c r="QU22" s="4">
        <v>-105560066278</v>
      </c>
      <c r="QV22" s="4">
        <v>-35747880656</v>
      </c>
      <c r="QW22" s="4">
        <v>54207738387</v>
      </c>
      <c r="QX22" s="4">
        <v>11559495055</v>
      </c>
      <c r="QY22" s="4">
        <v>87968447755</v>
      </c>
      <c r="QZ22" s="4">
        <v>100189625552</v>
      </c>
      <c r="RA22" s="4">
        <v>26455150022</v>
      </c>
      <c r="RB22" s="4">
        <v>8957435448</v>
      </c>
      <c r="RC22" s="4">
        <v>8352880000</v>
      </c>
      <c r="RD22" s="4">
        <v>6648523000</v>
      </c>
      <c r="RE22" s="4">
        <v>-57622199000</v>
      </c>
      <c r="RF22" s="5">
        <v>-30948012000</v>
      </c>
      <c r="RG22" s="4">
        <v>4312710000</v>
      </c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6" t="s">
        <v>613</v>
      </c>
      <c r="RU22" s="4"/>
      <c r="RV22" s="4"/>
      <c r="RW22" s="4"/>
      <c r="RX22" s="4">
        <v>-179626512710</v>
      </c>
      <c r="RY22" s="4">
        <v>66456439180</v>
      </c>
      <c r="RZ22" s="4">
        <v>-20882007950</v>
      </c>
      <c r="SA22" s="4">
        <v>-113513895900</v>
      </c>
      <c r="SB22" s="4">
        <v>-993684690310</v>
      </c>
      <c r="SC22" s="4">
        <v>-343683049600</v>
      </c>
      <c r="SD22" s="4">
        <v>-932026228450</v>
      </c>
      <c r="SE22" s="4">
        <v>24008916710</v>
      </c>
      <c r="SF22" s="4">
        <v>-16744301210</v>
      </c>
      <c r="SG22" s="4">
        <v>-143232310</v>
      </c>
      <c r="SH22" s="4">
        <v>-24844203000</v>
      </c>
      <c r="SI22" s="4">
        <v>1477070000</v>
      </c>
      <c r="SJ22" s="4">
        <v>4466177000</v>
      </c>
      <c r="SK22" s="5">
        <v>-12498907000</v>
      </c>
      <c r="SL22" s="4">
        <v>-1305280000</v>
      </c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6" t="s">
        <v>613</v>
      </c>
      <c r="SZ22" s="4"/>
      <c r="TA22" s="4"/>
      <c r="TB22" s="4"/>
      <c r="TC22" s="4">
        <v>219461101650</v>
      </c>
      <c r="TD22" s="4">
        <v>-44306218560</v>
      </c>
      <c r="TE22" s="4">
        <v>98266720180</v>
      </c>
      <c r="TF22" s="4">
        <v>-64132277970</v>
      </c>
      <c r="TG22" s="4">
        <v>1149161648360</v>
      </c>
      <c r="TH22" s="4">
        <v>70099240360</v>
      </c>
      <c r="TI22" s="4">
        <v>986193045260</v>
      </c>
      <c r="TJ22" s="4">
        <v>7536815380</v>
      </c>
      <c r="TK22" s="4">
        <v>-8053686460</v>
      </c>
      <c r="TL22" s="4">
        <v>-15561361030</v>
      </c>
      <c r="TM22" s="4">
        <v>-5841511000</v>
      </c>
      <c r="TN22" s="4">
        <v>26602944000</v>
      </c>
      <c r="TO22" s="4">
        <v>45134356000</v>
      </c>
      <c r="TP22" s="5">
        <v>34304772000</v>
      </c>
      <c r="TQ22" s="4">
        <v>8288494000</v>
      </c>
      <c r="TR22" s="35"/>
      <c r="TS22" s="35"/>
      <c r="TT22" s="35"/>
      <c r="TU22" s="35"/>
      <c r="TV22" s="35"/>
      <c r="UD22" s="6" t="s">
        <v>613</v>
      </c>
      <c r="UH22" s="37">
        <v>0.66905456116069606</v>
      </c>
      <c r="UI22" s="37">
        <v>0.66905456116069606</v>
      </c>
      <c r="UJ22" s="37">
        <v>0.66905456116069506</v>
      </c>
      <c r="UK22" s="37">
        <v>0.47905950693570604</v>
      </c>
      <c r="UL22" s="37">
        <v>0.24964521066419601</v>
      </c>
      <c r="UM22" s="37">
        <v>0.28168306027067902</v>
      </c>
      <c r="UN22" s="37">
        <v>0.39992153142133097</v>
      </c>
      <c r="UO22" s="37"/>
      <c r="UP22" s="9"/>
      <c r="UQ22" s="9"/>
      <c r="UR22" s="9"/>
      <c r="US22" s="9"/>
      <c r="UT22" s="9"/>
      <c r="UU22" s="10"/>
      <c r="UV22" s="9"/>
      <c r="UW22" s="6" t="s">
        <v>613</v>
      </c>
      <c r="VA22" s="9">
        <v>2.2376814756545498E-2</v>
      </c>
      <c r="VB22" s="9">
        <v>1.9628032276504E-2</v>
      </c>
      <c r="VC22" s="9">
        <v>4.3930577744454899E-2</v>
      </c>
      <c r="VD22" s="9">
        <v>5.1598156528869704E-2</v>
      </c>
      <c r="VE22" s="9">
        <v>2.9707185868024601E-2</v>
      </c>
      <c r="VF22" s="9">
        <v>3.1308978768923301E-2</v>
      </c>
      <c r="VG22" s="9">
        <v>8.5182882468251897E-2</v>
      </c>
      <c r="VH22" s="9"/>
      <c r="VI22" s="9"/>
      <c r="VJ22" s="9"/>
      <c r="VK22" s="9"/>
      <c r="VL22" s="9"/>
      <c r="VM22" s="9"/>
      <c r="VN22" s="10"/>
      <c r="VO22" s="9"/>
      <c r="VP22" s="6" t="s">
        <v>613</v>
      </c>
      <c r="VT22" s="9">
        <v>0.330945438839304</v>
      </c>
      <c r="VU22" s="9">
        <v>0.330945438839304</v>
      </c>
      <c r="VV22" s="9">
        <v>0.330945438839304</v>
      </c>
      <c r="VW22" s="9">
        <v>0.52094049306429402</v>
      </c>
      <c r="VX22" s="9">
        <v>0.75035478933580402</v>
      </c>
      <c r="VY22" s="9">
        <v>0.71831693972932098</v>
      </c>
      <c r="VZ22" s="9">
        <v>0.60007846857866898</v>
      </c>
      <c r="WA22" s="9"/>
      <c r="WG22" s="53"/>
      <c r="WI22" s="54" t="s">
        <v>613</v>
      </c>
      <c r="WM22" s="9">
        <v>7.8482213829071196E-2</v>
      </c>
      <c r="WN22" s="9">
        <v>8.7469046547841905E-2</v>
      </c>
      <c r="WO22" s="9">
        <v>0.138328358670809</v>
      </c>
      <c r="WP22" s="9">
        <v>0.10161018269548699</v>
      </c>
      <c r="WQ22" s="9">
        <v>0.104769069528807</v>
      </c>
      <c r="WR22" s="9">
        <v>0.12938051676925599</v>
      </c>
      <c r="WS22" s="9">
        <v>0.13316838225064001</v>
      </c>
      <c r="WT22" s="9"/>
      <c r="WU22" s="9"/>
      <c r="WV22" s="9"/>
      <c r="WW22" s="9"/>
      <c r="WX22" s="9"/>
      <c r="WY22" s="9"/>
      <c r="WZ22" s="10"/>
      <c r="XA22" s="9"/>
      <c r="XB22" s="6" t="s">
        <v>613</v>
      </c>
      <c r="XF22" s="9">
        <v>0.2282508</v>
      </c>
      <c r="XG22" s="9">
        <v>0.24821459999999998</v>
      </c>
      <c r="XH22" s="9">
        <v>0.24713225000000003</v>
      </c>
      <c r="XI22" s="9">
        <v>0.24582789999999999</v>
      </c>
      <c r="XJ22" s="9">
        <v>0.20236611108921998</v>
      </c>
      <c r="XK22" s="9">
        <v>0.2089285106498</v>
      </c>
      <c r="XL22" s="9">
        <v>0.21606132394123001</v>
      </c>
      <c r="XM22" s="9"/>
      <c r="XN22" s="9"/>
      <c r="XO22" s="9"/>
      <c r="XP22" s="9"/>
      <c r="XQ22" s="9"/>
      <c r="XR22" s="9"/>
      <c r="XS22" s="10"/>
      <c r="XT22" s="9"/>
      <c r="XU22" s="6" t="s">
        <v>613</v>
      </c>
      <c r="XV22" s="59">
        <f t="shared" si="153"/>
        <v>3906709598.8476143</v>
      </c>
      <c r="XW22" s="59">
        <f t="shared" si="153"/>
        <v>3420860008.553299</v>
      </c>
      <c r="XX22" s="59">
        <f t="shared" si="153"/>
        <v>4341875832.4759331</v>
      </c>
      <c r="XY22" s="59">
        <f t="shared" si="153"/>
        <v>3982670580.507431</v>
      </c>
      <c r="XZ22" s="59">
        <f t="shared" si="153"/>
        <v>3483980346.2581406</v>
      </c>
      <c r="YA22" s="59">
        <f t="shared" si="153"/>
        <v>2431806453.8323932</v>
      </c>
      <c r="YB22" s="59">
        <f t="shared" si="153"/>
        <v>843135628.36997104</v>
      </c>
      <c r="YC22" s="6" t="s">
        <v>613</v>
      </c>
      <c r="YD22" s="4"/>
      <c r="YE22" s="4"/>
      <c r="YF22" s="4"/>
      <c r="YG22" s="4">
        <v>4070543070</v>
      </c>
      <c r="YH22" s="4">
        <v>-14481961921</v>
      </c>
      <c r="YI22" s="4">
        <v>-105560066278</v>
      </c>
      <c r="YJ22" s="4">
        <v>-35747880656</v>
      </c>
      <c r="YK22" s="4">
        <v>54207738387</v>
      </c>
      <c r="YL22" s="4">
        <v>11559495055</v>
      </c>
      <c r="YM22" s="4">
        <v>87968447755</v>
      </c>
      <c r="YN22" s="4">
        <v>100189625552</v>
      </c>
      <c r="YO22" s="4">
        <v>26455150022</v>
      </c>
      <c r="YP22" s="4">
        <v>8957435448</v>
      </c>
      <c r="YQ22" s="4">
        <v>8352880000</v>
      </c>
      <c r="YR22" s="4">
        <v>6648523000</v>
      </c>
      <c r="YS22" s="4">
        <v>-57622199000</v>
      </c>
      <c r="YT22" s="5">
        <v>-30948012000</v>
      </c>
      <c r="YU22" s="4">
        <v>4312710000</v>
      </c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6" t="s">
        <v>613</v>
      </c>
      <c r="ZI22" s="4"/>
      <c r="ZJ22" s="4"/>
      <c r="ZK22" s="4"/>
      <c r="ZL22" s="4">
        <v>-179626512710</v>
      </c>
      <c r="ZM22" s="4">
        <v>66456439180</v>
      </c>
      <c r="ZN22" s="4">
        <v>-20882007950</v>
      </c>
      <c r="ZO22" s="4">
        <v>-113513895900</v>
      </c>
      <c r="ZP22" s="4">
        <v>-993684690310</v>
      </c>
      <c r="ZQ22" s="4">
        <v>-343683049600</v>
      </c>
      <c r="ZR22" s="4">
        <v>-932026228450</v>
      </c>
      <c r="ZS22" s="4">
        <v>24008916710</v>
      </c>
      <c r="ZT22" s="4">
        <v>-16744301210</v>
      </c>
      <c r="ZU22" s="4">
        <v>-143232310</v>
      </c>
      <c r="ZV22" s="4">
        <v>-24844203000</v>
      </c>
      <c r="ZW22" s="4">
        <v>1477070000</v>
      </c>
      <c r="ZX22" s="4">
        <v>4466177000</v>
      </c>
      <c r="ZY22" s="5">
        <v>-12498907000</v>
      </c>
      <c r="ZZ22" s="4">
        <v>-1305280000</v>
      </c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6" t="s">
        <v>613</v>
      </c>
      <c r="AAN22" s="4"/>
      <c r="AAO22" s="4"/>
      <c r="AAP22" s="4"/>
      <c r="AAQ22" s="4">
        <v>219461101650</v>
      </c>
      <c r="AAR22" s="4">
        <v>-44306218560</v>
      </c>
      <c r="AAS22" s="4">
        <v>98266720180</v>
      </c>
      <c r="AAT22" s="4">
        <v>-64132277970</v>
      </c>
      <c r="AAU22" s="4">
        <v>1149161648360</v>
      </c>
      <c r="AAV22" s="4">
        <v>70099240360</v>
      </c>
      <c r="AAW22" s="4">
        <v>986193045260</v>
      </c>
      <c r="AAX22" s="4">
        <v>7536815380</v>
      </c>
      <c r="AAY22" s="4">
        <v>-8053686460</v>
      </c>
      <c r="AAZ22" s="4">
        <v>-15561361030</v>
      </c>
      <c r="ABA22" s="4">
        <v>-5841511000</v>
      </c>
      <c r="ABB22" s="4">
        <v>26602944000</v>
      </c>
      <c r="ABC22" s="4">
        <v>45134356000</v>
      </c>
      <c r="ABD22" s="5">
        <v>34304772000</v>
      </c>
      <c r="ABE22" s="4">
        <v>8288494000</v>
      </c>
      <c r="ABF22" s="35"/>
      <c r="ABG22" s="35"/>
      <c r="ABH22" s="35"/>
      <c r="ABI22" s="35"/>
      <c r="ABJ22" s="35"/>
      <c r="ABR22" s="6" t="s">
        <v>613</v>
      </c>
      <c r="ABV22" s="37">
        <v>0.66905456116069606</v>
      </c>
      <c r="ABW22" s="37">
        <v>0.66905456116069606</v>
      </c>
      <c r="ABX22" s="37">
        <v>0.66905456116069506</v>
      </c>
      <c r="ABY22" s="37">
        <v>0.47905950693570604</v>
      </c>
      <c r="ABZ22" s="37">
        <v>0.24964521066419601</v>
      </c>
      <c r="ACA22" s="37">
        <v>0.28168306027067902</v>
      </c>
      <c r="ACB22" s="37">
        <v>0.39992153142133097</v>
      </c>
      <c r="ACC22" s="37"/>
      <c r="ACD22" s="9"/>
      <c r="ACE22" s="9"/>
      <c r="ACF22" s="9"/>
      <c r="ACG22" s="9"/>
      <c r="ACH22" s="9"/>
      <c r="ACI22" s="10"/>
      <c r="ACJ22" s="9"/>
      <c r="ACK22" s="6" t="s">
        <v>613</v>
      </c>
      <c r="ACO22" s="9">
        <v>2.2376814756545498E-2</v>
      </c>
      <c r="ACP22" s="9">
        <v>1.9628032276504E-2</v>
      </c>
      <c r="ACQ22" s="9">
        <v>4.3930577744454899E-2</v>
      </c>
      <c r="ACR22" s="9">
        <v>5.1598156528869704E-2</v>
      </c>
      <c r="ACS22" s="9">
        <v>2.9707185868024601E-2</v>
      </c>
      <c r="ACT22" s="9">
        <v>3.1308978768923301E-2</v>
      </c>
      <c r="ACU22" s="9">
        <v>8.5182882468251897E-2</v>
      </c>
      <c r="ACV22" s="9"/>
      <c r="ACW22" s="9"/>
      <c r="ACX22" s="9"/>
      <c r="ACY22" s="9"/>
      <c r="ACZ22" s="9"/>
      <c r="ADA22" s="9"/>
      <c r="ADB22" s="10"/>
      <c r="ADC22" s="9"/>
      <c r="ADD22" s="6" t="s">
        <v>613</v>
      </c>
      <c r="ADH22" s="9">
        <v>0.330945438839304</v>
      </c>
      <c r="ADI22" s="9">
        <v>0.330945438839304</v>
      </c>
      <c r="ADJ22" s="9">
        <v>0.330945438839304</v>
      </c>
      <c r="ADK22" s="9">
        <v>0.52094049306429402</v>
      </c>
      <c r="ADL22" s="9">
        <v>0.75035478933580402</v>
      </c>
      <c r="ADM22" s="9">
        <v>0.71831693972932098</v>
      </c>
      <c r="ADN22" s="9">
        <v>0.60007846857866898</v>
      </c>
      <c r="ADO22" s="9"/>
      <c r="ADU22" s="53"/>
      <c r="ADW22" s="54" t="s">
        <v>613</v>
      </c>
      <c r="AEA22" s="9">
        <v>7.8482213829071196E-2</v>
      </c>
      <c r="AEB22" s="9">
        <v>8.7469046547841905E-2</v>
      </c>
      <c r="AEC22" s="9">
        <v>0.138328358670809</v>
      </c>
      <c r="AED22" s="9">
        <v>0.10161018269548699</v>
      </c>
      <c r="AEE22" s="9">
        <v>0.104769069528807</v>
      </c>
      <c r="AEF22" s="9">
        <v>0.12938051676925599</v>
      </c>
      <c r="AEG22" s="9">
        <v>0.13316838225064001</v>
      </c>
      <c r="AEH22" s="9"/>
      <c r="AEI22" s="9"/>
      <c r="AEJ22" s="9"/>
      <c r="AEK22" s="9"/>
      <c r="AEL22" s="9"/>
      <c r="AEM22" s="9"/>
      <c r="AEN22" s="10"/>
      <c r="AEO22" s="9"/>
      <c r="AEP22" s="6" t="s">
        <v>613</v>
      </c>
      <c r="AET22" s="9">
        <v>0.2282508</v>
      </c>
      <c r="AEU22" s="9">
        <v>0.24821459999999998</v>
      </c>
      <c r="AEV22" s="9">
        <v>0.24713225000000003</v>
      </c>
      <c r="AEW22" s="9">
        <v>0.24582789999999999</v>
      </c>
      <c r="AEX22" s="9">
        <v>0.20236611108921998</v>
      </c>
      <c r="AEY22" s="9">
        <v>0.2089285106498</v>
      </c>
      <c r="AEZ22" s="9">
        <v>0.21606132394123001</v>
      </c>
      <c r="AFA22" s="9"/>
      <c r="AFB22" s="9"/>
      <c r="AFC22" s="9"/>
      <c r="AFD22" s="9"/>
      <c r="AFE22" s="9"/>
      <c r="AFF22" s="9"/>
      <c r="AFG22" s="10"/>
      <c r="AFH22" s="9"/>
      <c r="AFI22" s="6" t="s">
        <v>613</v>
      </c>
      <c r="AFJ22" s="7">
        <f t="shared" si="2"/>
        <v>3.1468783254551026E-2</v>
      </c>
      <c r="AFK22" s="7">
        <f t="shared" si="3"/>
        <v>6.5978763119889719E-2</v>
      </c>
      <c r="AFL22" s="7">
        <f t="shared" si="4"/>
        <v>3.190070504140833E-2</v>
      </c>
      <c r="AFM22" s="7">
        <f t="shared" si="5"/>
        <v>3.2527840289216334E-2</v>
      </c>
      <c r="AFN22" s="7">
        <f t="shared" si="6"/>
        <v>1.8315727862954323E-2</v>
      </c>
      <c r="AFO22" s="8">
        <f t="shared" si="7"/>
        <v>7.5128649128048553E-3</v>
      </c>
      <c r="AFP22" s="7">
        <f t="shared" si="8"/>
        <v>-1.8606267237430223E-3</v>
      </c>
      <c r="AFQ22" s="6" t="s">
        <v>613</v>
      </c>
      <c r="AFR22" s="7">
        <f t="shared" si="9"/>
        <v>6.4370490343888878E-2</v>
      </c>
      <c r="AFS22" s="7">
        <f t="shared" si="10"/>
        <v>0.10432456939557672</v>
      </c>
      <c r="AFT22" s="7">
        <f t="shared" si="11"/>
        <v>5.566100308227738E-2</v>
      </c>
      <c r="AFU22" s="7">
        <f t="shared" si="12"/>
        <v>6.5098750683161899E-2</v>
      </c>
      <c r="AFV22" s="7">
        <f t="shared" si="13"/>
        <v>0.1045123874687946</v>
      </c>
      <c r="AFW22" s="8">
        <f t="shared" si="14"/>
        <v>7.7538585377921951E-2</v>
      </c>
      <c r="AFX22" s="7">
        <f t="shared" si="15"/>
        <v>-1.468863852173573E-2</v>
      </c>
      <c r="AFY22" s="6" t="s">
        <v>613</v>
      </c>
      <c r="AFZ22" s="1">
        <f t="shared" si="16"/>
        <v>164924401330</v>
      </c>
      <c r="AGA22" s="1">
        <f t="shared" si="17"/>
        <v>159933935240</v>
      </c>
      <c r="AGB22" s="1">
        <f t="shared" si="18"/>
        <v>154893258000</v>
      </c>
      <c r="AGC22" s="1">
        <f t="shared" si="19"/>
        <v>148933068000</v>
      </c>
      <c r="AGD22" s="1">
        <f t="shared" si="20"/>
        <v>88296976000</v>
      </c>
      <c r="AGE22" s="2">
        <f t="shared" si="21"/>
        <v>67918508000</v>
      </c>
      <c r="AGF22" s="1">
        <f t="shared" si="22"/>
        <v>43539249000</v>
      </c>
      <c r="AGG22" s="6" t="s">
        <v>613</v>
      </c>
      <c r="AGH22" s="7">
        <f t="shared" si="23"/>
        <v>8.1399850002414439E-2</v>
      </c>
      <c r="AGI22" s="7">
        <f t="shared" si="24"/>
        <v>0.11653246236974166</v>
      </c>
      <c r="AGJ22" s="7">
        <f t="shared" si="25"/>
        <v>7.0290993556349629E-2</v>
      </c>
      <c r="AGK22" s="7">
        <f t="shared" si="26"/>
        <v>6.5136568596035366E-2</v>
      </c>
      <c r="AGL22" s="7">
        <f t="shared" si="27"/>
        <v>6.8098957318764808E-2</v>
      </c>
      <c r="AGM22" s="8">
        <f t="shared" si="28"/>
        <v>4.163092039654346E-2</v>
      </c>
      <c r="AGN22" s="7">
        <f t="shared" si="29"/>
        <v>4.202001738707069E-3</v>
      </c>
      <c r="AGO22" s="6" t="s">
        <v>613</v>
      </c>
      <c r="AGP22" s="7">
        <f t="shared" si="30"/>
        <v>8.3591825649551421E-2</v>
      </c>
      <c r="AGQ22" s="7">
        <f t="shared" si="31"/>
        <v>0.13838801059093273</v>
      </c>
      <c r="AGR22" s="7">
        <f t="shared" si="32"/>
        <v>7.8965071978751786E-2</v>
      </c>
      <c r="AGS22" s="7">
        <f t="shared" si="33"/>
        <v>8.8202812084706775E-2</v>
      </c>
      <c r="AGT22" s="7">
        <f t="shared" si="34"/>
        <v>5.3533240546386862E-2</v>
      </c>
      <c r="AGU22" s="8">
        <f t="shared" si="35"/>
        <v>3.2249169914444528E-2</v>
      </c>
      <c r="AGV22" s="7">
        <f t="shared" si="36"/>
        <v>-1.2800523840124665E-2</v>
      </c>
      <c r="AGW22" s="6" t="s">
        <v>613</v>
      </c>
      <c r="AGX22" s="7">
        <f t="shared" si="37"/>
        <v>0.19015854949633279</v>
      </c>
      <c r="AGY22" s="7">
        <f t="shared" si="38"/>
        <v>0.23320539294406181</v>
      </c>
      <c r="AGZ22" s="7">
        <f t="shared" si="39"/>
        <v>0.15175626316774524</v>
      </c>
      <c r="AHA22" s="7">
        <f t="shared" si="40"/>
        <v>0.17521992283079826</v>
      </c>
      <c r="AHB22" s="7">
        <f t="shared" si="41"/>
        <v>0.12032657759117085</v>
      </c>
      <c r="AHC22" s="8">
        <f t="shared" si="42"/>
        <v>0.10043673396919787</v>
      </c>
      <c r="AHD22" s="7">
        <f t="shared" si="43"/>
        <v>4.0654777557035393E-2</v>
      </c>
      <c r="AHE22" s="6" t="s">
        <v>613</v>
      </c>
      <c r="AHF22" s="15">
        <f t="shared" si="158"/>
        <v>0.69640322363772111</v>
      </c>
      <c r="AHG22" s="15">
        <f t="shared" si="159"/>
        <v>2.5074853595556963</v>
      </c>
      <c r="AHH22" s="15">
        <f t="shared" si="160"/>
        <v>95.073055395076679</v>
      </c>
      <c r="AHI22" s="15">
        <f t="shared" si="161"/>
        <v>2.0803777193398725</v>
      </c>
      <c r="AHJ22" s="15">
        <f t="shared" si="162"/>
        <v>2.6341144190964578</v>
      </c>
      <c r="AHK22" s="16">
        <f t="shared" si="163"/>
        <v>20.023608363205778</v>
      </c>
      <c r="AHL22" s="15">
        <f t="shared" si="164"/>
        <v>8.6499602628455463</v>
      </c>
      <c r="AHM22" s="6" t="s">
        <v>613</v>
      </c>
      <c r="AHN22" s="12">
        <f t="shared" si="51"/>
        <v>524.12164046770442</v>
      </c>
      <c r="AHO22" s="12">
        <f t="shared" si="52"/>
        <v>145.56415996968161</v>
      </c>
      <c r="AHP22" s="12">
        <f t="shared" si="53"/>
        <v>3.8391529385822323</v>
      </c>
      <c r="AHQ22" s="12">
        <f t="shared" si="54"/>
        <v>175.44890843948215</v>
      </c>
      <c r="AHR22" s="12">
        <f t="shared" si="55"/>
        <v>138.56649405730852</v>
      </c>
      <c r="AHS22" s="13">
        <f t="shared" si="56"/>
        <v>18.22848276790625</v>
      </c>
      <c r="AHT22" s="12">
        <f t="shared" si="57"/>
        <v>42.196725639052502</v>
      </c>
      <c r="AHU22" s="6" t="s">
        <v>613</v>
      </c>
      <c r="AHV22" s="15">
        <f t="shared" si="58"/>
        <v>0.37645766209820658</v>
      </c>
      <c r="AHW22" s="15">
        <f t="shared" si="59"/>
        <v>0.47676646870023498</v>
      </c>
      <c r="AHX22" s="15">
        <f t="shared" si="60"/>
        <v>0.40398500554767164</v>
      </c>
      <c r="AHY22" s="15">
        <f t="shared" si="61"/>
        <v>0.36878461718406186</v>
      </c>
      <c r="AHZ22" s="15">
        <f t="shared" si="62"/>
        <v>0.34213747712663939</v>
      </c>
      <c r="AIA22" s="16">
        <f t="shared" si="63"/>
        <v>0.23296304781599397</v>
      </c>
      <c r="AIB22" s="15">
        <f t="shared" si="64"/>
        <v>0.1453555141165927</v>
      </c>
      <c r="AIC22" s="6" t="s">
        <v>613</v>
      </c>
      <c r="AID22" s="4">
        <f t="shared" si="65"/>
        <v>129903875750</v>
      </c>
      <c r="AIE22" s="4">
        <f t="shared" si="66"/>
        <v>128987239190</v>
      </c>
      <c r="AIF22" s="4">
        <f t="shared" si="67"/>
        <v>123336497000</v>
      </c>
      <c r="AIG22" s="4">
        <f t="shared" si="68"/>
        <v>117775412000</v>
      </c>
      <c r="AIH22" s="4">
        <f t="shared" si="69"/>
        <v>13724009000</v>
      </c>
      <c r="AII22" s="14">
        <f t="shared" si="70"/>
        <v>43303170000</v>
      </c>
      <c r="AIJ22" s="4">
        <f t="shared" si="71"/>
        <v>40932604000</v>
      </c>
      <c r="AIK22" s="6" t="s">
        <v>613</v>
      </c>
      <c r="AIL22" s="15">
        <f t="shared" si="72"/>
        <v>0.77358230576118892</v>
      </c>
      <c r="AIM22" s="15">
        <f t="shared" si="73"/>
        <v>0.76698618120101503</v>
      </c>
      <c r="AIN22" s="15">
        <f t="shared" si="74"/>
        <v>0.67948771887043302</v>
      </c>
      <c r="AIO22" s="15">
        <f t="shared" si="75"/>
        <v>0.70860369395269018</v>
      </c>
      <c r="AIP22" s="15">
        <f t="shared" si="76"/>
        <v>7.1412516561305086</v>
      </c>
      <c r="AIQ22" s="16">
        <f t="shared" si="77"/>
        <v>1.4854987059838807</v>
      </c>
      <c r="AIR22" s="15">
        <f t="shared" si="78"/>
        <v>0.69187122812904844</v>
      </c>
      <c r="AIS22" s="6" t="s">
        <v>613</v>
      </c>
      <c r="AIT22" s="15">
        <f t="shared" si="79"/>
        <v>2.2734021378210278</v>
      </c>
      <c r="AIU22" s="15">
        <f t="shared" si="80"/>
        <v>3.7115968880383763</v>
      </c>
      <c r="AIV22" s="15">
        <f t="shared" si="81"/>
        <v>3.3469549706374919</v>
      </c>
      <c r="AIW22" s="15">
        <f t="shared" si="82"/>
        <v>2.5222894253260226</v>
      </c>
      <c r="AIX22" s="15">
        <f t="shared" si="83"/>
        <v>1.0692591735012114</v>
      </c>
      <c r="AIY22" s="16">
        <f t="shared" si="84"/>
        <v>1.2079823527836966</v>
      </c>
      <c r="AIZ22" s="15">
        <f t="shared" si="85"/>
        <v>1.2705500330161745</v>
      </c>
      <c r="AJA22" s="6" t="s">
        <v>613</v>
      </c>
      <c r="AJB22" s="15">
        <f t="shared" si="86"/>
        <v>1.7497396117019708</v>
      </c>
      <c r="AJC22" s="15">
        <f t="shared" si="87"/>
        <v>1.163967900990091</v>
      </c>
      <c r="AJD22" s="15">
        <f t="shared" si="88"/>
        <v>0.3491575385843772</v>
      </c>
      <c r="AJE22" s="15">
        <f t="shared" si="89"/>
        <v>1.0328046540933</v>
      </c>
      <c r="AJF22" s="15">
        <f t="shared" si="90"/>
        <v>0.21805564230104904</v>
      </c>
      <c r="AJG22" s="16">
        <f t="shared" si="91"/>
        <v>8.2784533059189438E-2</v>
      </c>
      <c r="AJH22" s="15">
        <f t="shared" si="92"/>
        <v>0.1747580358872991</v>
      </c>
      <c r="AJI22" s="6" t="s">
        <v>613</v>
      </c>
      <c r="AJJ22" s="15">
        <f t="shared" si="154"/>
        <v>2.5757909371487662</v>
      </c>
      <c r="AJK22" s="15">
        <f t="shared" si="154"/>
        <v>4.5498830814631752</v>
      </c>
      <c r="AJL22" s="15">
        <f t="shared" si="154"/>
        <v>2.2551403259054035</v>
      </c>
      <c r="AJM22" s="15">
        <f t="shared" si="154"/>
        <v>1.8034065293019967</v>
      </c>
      <c r="AJN22" s="15">
        <f t="shared" si="154"/>
        <v>0.9464154091329412</v>
      </c>
      <c r="AJO22" s="16">
        <f t="shared" si="154"/>
        <v>0.58282663839151549</v>
      </c>
      <c r="AJP22" s="15">
        <f t="shared" si="154"/>
        <v>0.13243178878319717</v>
      </c>
      <c r="AJQ22" s="6" t="s">
        <v>613</v>
      </c>
      <c r="AJU22" s="1">
        <v>0.39678999999999998</v>
      </c>
      <c r="AJV22" s="1">
        <v>0.81037000000000003</v>
      </c>
      <c r="AJW22" s="1">
        <v>0.78078999999999998</v>
      </c>
      <c r="AJX22" s="1">
        <v>1.02264</v>
      </c>
      <c r="AJY22" s="1">
        <v>3.3677899999999998</v>
      </c>
      <c r="AJZ22" s="1">
        <v>1.92624</v>
      </c>
      <c r="AKA22" s="1">
        <v>11.697839999999999</v>
      </c>
      <c r="AKB22" s="1">
        <v>17.61562</v>
      </c>
      <c r="AKC22" s="1">
        <v>3.43635</v>
      </c>
      <c r="AKD22" s="1">
        <v>5.4481900000000003</v>
      </c>
      <c r="AKE22" s="1">
        <v>2.5075799999999999</v>
      </c>
      <c r="AKF22" s="1">
        <v>2.4358</v>
      </c>
      <c r="AKG22" s="1">
        <v>1.7258800000000001</v>
      </c>
      <c r="AKH22" s="2">
        <v>1.16272</v>
      </c>
      <c r="AKI22" s="1">
        <v>0.21698999999999999</v>
      </c>
      <c r="AKJ22" s="6" t="s">
        <v>613</v>
      </c>
      <c r="AKK22" s="15">
        <f t="shared" si="94"/>
        <v>2.0455347708615199</v>
      </c>
      <c r="AKL22" s="15">
        <f t="shared" si="95"/>
        <v>1.5811840729115973</v>
      </c>
      <c r="AKM22" s="15">
        <f t="shared" si="96"/>
        <v>1.7448204674482046</v>
      </c>
      <c r="AKN22" s="15">
        <f t="shared" si="97"/>
        <v>2.0013240997356814</v>
      </c>
      <c r="AKO22" s="15">
        <f t="shared" si="98"/>
        <v>5.7061552918234275</v>
      </c>
      <c r="AKP22" s="16">
        <f t="shared" si="99"/>
        <v>10.320774601679039</v>
      </c>
      <c r="AKQ22" s="15">
        <f t="shared" si="100"/>
        <v>7.8944574611863043</v>
      </c>
      <c r="AKR22" s="6" t="s">
        <v>613</v>
      </c>
      <c r="AKS22" s="15">
        <f t="shared" si="101"/>
        <v>0.26380272408345273</v>
      </c>
      <c r="AKT22" s="15">
        <f t="shared" si="102"/>
        <v>0.21869343434313371</v>
      </c>
      <c r="AKU22" s="15">
        <f t="shared" si="103"/>
        <v>0.30279261083080083</v>
      </c>
      <c r="AKV22" s="15">
        <f t="shared" si="104"/>
        <v>0.31711384338433746</v>
      </c>
      <c r="AKW22" s="15">
        <f t="shared" si="105"/>
        <v>0.75887401753910433</v>
      </c>
      <c r="AKX22" s="16">
        <f t="shared" si="106"/>
        <v>1.5386071688596958</v>
      </c>
      <c r="AKY22" s="15">
        <f t="shared" si="107"/>
        <v>0.76416860702223344</v>
      </c>
      <c r="AKZ22" s="6" t="s">
        <v>613</v>
      </c>
      <c r="ALA22" s="7">
        <f t="shared" si="108"/>
        <v>0.20873726496733921</v>
      </c>
      <c r="ALB22" s="7">
        <f t="shared" si="109"/>
        <v>0.17944909538386719</v>
      </c>
      <c r="ALC22" s="7">
        <f t="shared" si="110"/>
        <v>0.2324181211295846</v>
      </c>
      <c r="ALD22" s="7">
        <f t="shared" si="111"/>
        <v>0.24076418676878394</v>
      </c>
      <c r="ALE22" s="7">
        <f t="shared" si="112"/>
        <v>0.43145444754529305</v>
      </c>
      <c r="ALF22" s="8">
        <f t="shared" si="113"/>
        <v>0.60608320489018985</v>
      </c>
      <c r="ALG22" s="7">
        <f t="shared" si="114"/>
        <v>0.43316075571262153</v>
      </c>
      <c r="ALH22" s="6" t="s">
        <v>613</v>
      </c>
      <c r="ALI22" s="7">
        <f t="shared" si="155"/>
        <v>0.11348180230767123</v>
      </c>
      <c r="ALJ22" s="7">
        <f t="shared" si="155"/>
        <v>0.11919372852102086</v>
      </c>
      <c r="ALK22" s="7">
        <f t="shared" si="155"/>
        <v>0.12060766201322036</v>
      </c>
      <c r="ALL22" s="7">
        <f t="shared" si="155"/>
        <v>0.11106861673072203</v>
      </c>
      <c r="ALM22" s="7">
        <f t="shared" si="155"/>
        <v>9.1452359765274285E-2</v>
      </c>
      <c r="ALN22" s="20">
        <f t="shared" si="155"/>
        <v>5.9075665159600513E-2</v>
      </c>
      <c r="ALO22" s="7">
        <f t="shared" si="155"/>
        <v>4.4706163822315223E-2</v>
      </c>
      <c r="ALP22" s="6" t="s">
        <v>613</v>
      </c>
      <c r="ALQ22" s="17">
        <f t="shared" si="116"/>
        <v>0.20873726496733921</v>
      </c>
      <c r="ALR22" s="17">
        <f t="shared" si="117"/>
        <v>0.17944909538386719</v>
      </c>
      <c r="ALS22" s="17">
        <f t="shared" si="118"/>
        <v>0.2324181211295846</v>
      </c>
      <c r="ALT22" s="17">
        <f t="shared" si="119"/>
        <v>0.24076418676878394</v>
      </c>
      <c r="ALU22" s="17">
        <f t="shared" si="120"/>
        <v>0.43145444754529305</v>
      </c>
      <c r="ALV22" s="21">
        <f t="shared" si="121"/>
        <v>0.60608320489018985</v>
      </c>
      <c r="ALW22" s="17">
        <f t="shared" si="122"/>
        <v>0.43316075571262153</v>
      </c>
      <c r="ALX22" s="6" t="s">
        <v>613</v>
      </c>
      <c r="ALY22" s="17">
        <f t="shared" si="123"/>
        <v>0.79126273503266076</v>
      </c>
      <c r="ALZ22" s="17">
        <f t="shared" si="124"/>
        <v>0.82055090461613278</v>
      </c>
      <c r="AMA22" s="17">
        <f t="shared" si="125"/>
        <v>0.7675818788704154</v>
      </c>
      <c r="AMB22" s="17">
        <f t="shared" si="126"/>
        <v>0.75923581323121603</v>
      </c>
      <c r="AMC22" s="17">
        <f t="shared" si="127"/>
        <v>0.56854555245470695</v>
      </c>
      <c r="AMD22" s="21">
        <f t="shared" si="128"/>
        <v>0.39391679510981015</v>
      </c>
      <c r="AME22" s="17">
        <f t="shared" si="129"/>
        <v>0.56683924428737853</v>
      </c>
      <c r="AMF22" s="6" t="s">
        <v>613</v>
      </c>
      <c r="AMJ22" s="18">
        <v>4.5713591950970072</v>
      </c>
      <c r="AMK22" s="18">
        <v>6.1982279139587186</v>
      </c>
      <c r="AML22" s="18">
        <v>6.218300505319057</v>
      </c>
      <c r="AMM22" s="18">
        <v>6.0281565269948612</v>
      </c>
      <c r="AMN22" s="18">
        <v>6.8453170762465918</v>
      </c>
      <c r="AMO22" s="18">
        <v>7.4264531209904705</v>
      </c>
      <c r="AMP22" s="18">
        <v>7.1765482946952046</v>
      </c>
      <c r="AMQ22" s="18">
        <v>5.8431999502304244</v>
      </c>
      <c r="AMR22" s="18">
        <v>4.5730186003318511</v>
      </c>
      <c r="AMS22" s="18">
        <v>5.7790687746391765</v>
      </c>
      <c r="AMT22" s="18">
        <v>6.1667526536031421</v>
      </c>
      <c r="AMU22" s="18">
        <v>8.2581800191838628</v>
      </c>
      <c r="AMV22" s="19">
        <v>10.561990087171512</v>
      </c>
      <c r="AMW22" s="18">
        <v>8.0313813664126421</v>
      </c>
      <c r="AMX22" s="18">
        <v>5.7790687746391765</v>
      </c>
      <c r="AMY22" s="18">
        <v>6.1667526536031421</v>
      </c>
      <c r="AMZ22" s="18">
        <v>8.2581800191838628</v>
      </c>
      <c r="ANA22" s="18">
        <v>10.561990087171512</v>
      </c>
      <c r="ANB22" s="18">
        <v>8.0313813664126421</v>
      </c>
      <c r="ANC22" s="18">
        <v>11.291457076820459</v>
      </c>
      <c r="AND22" s="18">
        <v>10.072101709964384</v>
      </c>
      <c r="ANE22" s="18">
        <v>8.1036149396627639</v>
      </c>
      <c r="ANH22" s="6" t="s">
        <v>613</v>
      </c>
      <c r="ANI22" s="7">
        <f t="shared" si="130"/>
        <v>5.8431999502304245E-2</v>
      </c>
      <c r="ANJ22" s="7">
        <f t="shared" si="131"/>
        <v>4.5730186003318511E-2</v>
      </c>
      <c r="ANK22" s="7">
        <f t="shared" si="132"/>
        <v>5.7790687746391761E-2</v>
      </c>
      <c r="ANL22" s="7">
        <f t="shared" si="133"/>
        <v>6.1667526536031421E-2</v>
      </c>
      <c r="ANM22" s="7">
        <f t="shared" si="134"/>
        <v>8.2581800191838625E-2</v>
      </c>
      <c r="ANN22" s="20">
        <f t="shared" si="135"/>
        <v>0.10561990087171512</v>
      </c>
      <c r="ANO22" s="7">
        <f t="shared" si="136"/>
        <v>8.0313813664126418E-2</v>
      </c>
      <c r="ANP22" s="6" t="s">
        <v>613</v>
      </c>
      <c r="ANT22" s="7">
        <v>-1.5137246404285265E-2</v>
      </c>
      <c r="ANU22" s="7">
        <v>2.5564672332883953E-2</v>
      </c>
      <c r="ANV22" s="7">
        <v>-1.0702546631930043E-2</v>
      </c>
      <c r="ANW22" s="7">
        <v>0.20954451611318192</v>
      </c>
      <c r="ANX22" s="7">
        <v>0.18215498634196114</v>
      </c>
      <c r="ANY22" s="7">
        <v>-0.11152965043334617</v>
      </c>
      <c r="ANZ22" s="7">
        <v>0.2194132077705182</v>
      </c>
      <c r="AOA22" s="7">
        <v>5.1688907023796915E-3</v>
      </c>
      <c r="AOB22" s="7">
        <v>0.14404568362117454</v>
      </c>
      <c r="AOC22" s="7">
        <v>5.3476746432414846E-2</v>
      </c>
      <c r="AOD22" s="7">
        <v>0.46856062067014981</v>
      </c>
      <c r="AOE22" s="7">
        <v>0.81701072071858527</v>
      </c>
      <c r="AOF22" s="20">
        <v>-0.46667980509208173</v>
      </c>
      <c r="AOG22" s="7">
        <v>0.53919448848064833</v>
      </c>
      <c r="AOH22" s="7">
        <v>5.3476746432414846E-2</v>
      </c>
      <c r="AOI22" s="7">
        <v>0.46856062067014981</v>
      </c>
      <c r="AOJ22" s="7">
        <v>0.81701072071858527</v>
      </c>
      <c r="AOK22" s="7">
        <v>-0.46667980509208173</v>
      </c>
      <c r="AOL22" s="7">
        <v>0.53919448848064833</v>
      </c>
      <c r="AOM22" s="7">
        <v>0.57657229599624027</v>
      </c>
      <c r="AON22" s="7">
        <v>0.18054832872882143</v>
      </c>
      <c r="AOO22" s="7">
        <v>0.45513802777357104</v>
      </c>
      <c r="AOR22" s="6" t="s">
        <v>613</v>
      </c>
      <c r="AOV22" s="1">
        <v>0.39678999999999998</v>
      </c>
      <c r="AOW22" s="1">
        <v>0.81037000000000003</v>
      </c>
      <c r="AOX22" s="1">
        <v>0.78078999999999998</v>
      </c>
      <c r="AOY22" s="1">
        <v>1.02264</v>
      </c>
      <c r="AOZ22" s="1">
        <v>3.3677899999999998</v>
      </c>
      <c r="APA22" s="1">
        <v>1.92624</v>
      </c>
      <c r="APB22" s="1">
        <v>11.697839999999999</v>
      </c>
      <c r="APC22" s="1">
        <v>17.61562</v>
      </c>
      <c r="APD22" s="1">
        <v>3.43635</v>
      </c>
      <c r="APE22" s="1">
        <v>5.4481900000000003</v>
      </c>
      <c r="APF22" s="1">
        <v>2.5075799999999999</v>
      </c>
      <c r="APG22" s="1">
        <v>2.4358</v>
      </c>
      <c r="APH22" s="1">
        <v>1.7258800000000001</v>
      </c>
      <c r="API22" s="2">
        <v>1.16272</v>
      </c>
      <c r="APJ22" s="1">
        <v>0.21698999999999999</v>
      </c>
      <c r="APK22" s="1"/>
      <c r="APL22" s="1"/>
      <c r="APM22" s="1"/>
      <c r="APN22" s="1"/>
      <c r="APO22" s="1"/>
      <c r="APW22" s="22">
        <v>0.3527704640476173</v>
      </c>
      <c r="APX22" s="22">
        <v>0.4862755922280857</v>
      </c>
      <c r="APY22" s="22">
        <v>0.4862755922280857</v>
      </c>
      <c r="APZ22" s="22">
        <v>0.4862755922280857</v>
      </c>
      <c r="AQA22" s="22">
        <v>0.4862755922280857</v>
      </c>
      <c r="AQB22" s="39" t="s">
        <v>613</v>
      </c>
      <c r="AQC22" s="22">
        <v>0.4862755922280857</v>
      </c>
      <c r="AQD22" s="6" t="s">
        <v>613</v>
      </c>
      <c r="AQE22" s="4">
        <f t="shared" si="137"/>
        <v>5024566980</v>
      </c>
      <c r="AQF22" s="4">
        <f t="shared" si="138"/>
        <v>4946571506</v>
      </c>
      <c r="AQG22" s="4">
        <f t="shared" si="139"/>
        <v>4269883000</v>
      </c>
      <c r="AQH22" s="4">
        <f t="shared" si="140"/>
        <v>2339927000</v>
      </c>
      <c r="AQI22" s="4">
        <f t="shared" si="141"/>
        <v>766321000</v>
      </c>
      <c r="AQJ22" s="5">
        <f t="shared" si="142"/>
        <v>753024000</v>
      </c>
      <c r="AQK22" s="4">
        <f t="shared" si="143"/>
        <v>545464000</v>
      </c>
      <c r="AQL22" s="6" t="s">
        <v>613</v>
      </c>
      <c r="AQM22" s="7">
        <f t="shared" si="144"/>
        <v>0.37427439677851715</v>
      </c>
      <c r="AQN22" s="7">
        <f t="shared" si="145"/>
        <v>0.26540967168770241</v>
      </c>
      <c r="AQO22" s="7">
        <f t="shared" si="146"/>
        <v>0.39217849735676391</v>
      </c>
      <c r="AQP22" s="7">
        <f t="shared" si="147"/>
        <v>0.24120499466600775</v>
      </c>
      <c r="AQQ22" s="7">
        <f t="shared" si="148"/>
        <v>0.12744547917721338</v>
      </c>
      <c r="AQR22" s="20">
        <f t="shared" si="149"/>
        <v>0.26632054351708745</v>
      </c>
      <c r="AQS22" s="7">
        <f t="shared" si="150"/>
        <v>2.981459617823254</v>
      </c>
      <c r="AQT22" s="6" t="s">
        <v>613</v>
      </c>
      <c r="AQU22" s="9">
        <f t="shared" si="156"/>
        <v>3.9642347894336127E-2</v>
      </c>
      <c r="AQV22" s="9">
        <f t="shared" si="156"/>
        <v>9.3538612832640394E-2</v>
      </c>
      <c r="AQW22" s="9">
        <f t="shared" si="156"/>
        <v>5.569292337910043E-2</v>
      </c>
      <c r="AQX22" s="9">
        <f t="shared" si="156"/>
        <v>0.25952970685961807</v>
      </c>
      <c r="AQY22" s="9">
        <f t="shared" si="156"/>
        <v>0.43971665847041608</v>
      </c>
      <c r="AQZ22" s="10" t="e">
        <f t="shared" si="156"/>
        <v>#VALUE!</v>
      </c>
      <c r="ARA22" s="9">
        <f t="shared" si="156"/>
        <v>0.30345628557255422</v>
      </c>
      <c r="ARB22" s="6" t="s">
        <v>613</v>
      </c>
      <c r="ARC22" s="17">
        <f t="shared" si="157"/>
        <v>4.6189626269071624E-2</v>
      </c>
      <c r="ARD22" s="17">
        <f t="shared" si="157"/>
        <v>9.2465497791447582E-2</v>
      </c>
      <c r="ARE22" s="17">
        <f t="shared" si="157"/>
        <v>5.9786970204161446E-2</v>
      </c>
      <c r="ARF22" s="17">
        <f t="shared" si="157"/>
        <v>0.21733544720577078</v>
      </c>
      <c r="ARG22" s="17">
        <f t="shared" si="157"/>
        <v>0.28442779439139387</v>
      </c>
      <c r="ARH22" s="21" t="e">
        <f t="shared" si="157"/>
        <v>#VALUE!</v>
      </c>
      <c r="ARI22" s="17">
        <f t="shared" si="157"/>
        <v>0.13364005385525921</v>
      </c>
      <c r="ARJ22" s="6" t="s">
        <v>613</v>
      </c>
    </row>
    <row r="23" spans="1:1154" collapsed="1" x14ac:dyDescent="0.15">
      <c r="A23" s="26" t="s">
        <v>305</v>
      </c>
      <c r="B23" s="34">
        <v>40218</v>
      </c>
      <c r="C23" s="34">
        <v>40218</v>
      </c>
      <c r="D23" s="35">
        <v>1.42304E-3</v>
      </c>
      <c r="E23" s="26" t="s">
        <v>306</v>
      </c>
      <c r="F23" s="26" t="s">
        <v>21</v>
      </c>
      <c r="G23" s="26" t="s">
        <v>22</v>
      </c>
      <c r="H23" s="26" t="s">
        <v>23</v>
      </c>
      <c r="I23" s="56" t="s">
        <v>472</v>
      </c>
      <c r="J23" s="26" t="s">
        <v>443</v>
      </c>
      <c r="K23" s="26" t="s">
        <v>427</v>
      </c>
      <c r="L23" s="26" t="s">
        <v>60</v>
      </c>
      <c r="M23" s="26" t="s">
        <v>61</v>
      </c>
      <c r="N23" s="26" t="s">
        <v>23</v>
      </c>
      <c r="O23" s="26"/>
      <c r="P23" s="26"/>
      <c r="Q23" s="26" t="s">
        <v>25</v>
      </c>
      <c r="R23" s="26" t="s">
        <v>264</v>
      </c>
      <c r="S23" s="35" t="s">
        <v>307</v>
      </c>
      <c r="T23" s="26" t="s">
        <v>27</v>
      </c>
      <c r="U23" s="26" t="s">
        <v>23</v>
      </c>
      <c r="V23" s="3">
        <v>2010</v>
      </c>
      <c r="W23" s="3">
        <f t="shared" si="0"/>
        <v>0</v>
      </c>
      <c r="AC23" s="35">
        <v>2877522000000</v>
      </c>
      <c r="AD23" s="35">
        <v>2058057000000</v>
      </c>
      <c r="AE23" s="35">
        <v>2951140000000</v>
      </c>
      <c r="AF23" s="35">
        <v>1795444000000</v>
      </c>
      <c r="AG23" s="35">
        <v>2525304000000</v>
      </c>
      <c r="AH23" s="35">
        <v>1679273000000</v>
      </c>
      <c r="AI23" s="4">
        <v>884831000000</v>
      </c>
      <c r="AJ23" s="4">
        <v>1146852000000</v>
      </c>
      <c r="AK23" s="4">
        <v>954694000000</v>
      </c>
      <c r="AL23" s="4">
        <v>876198000000</v>
      </c>
      <c r="AM23" s="4">
        <v>1316840000000</v>
      </c>
      <c r="AN23" s="5">
        <v>387996000000</v>
      </c>
      <c r="AO23" s="4">
        <v>396944000000</v>
      </c>
      <c r="AP23" s="4">
        <v>132685000000</v>
      </c>
      <c r="AQ23" s="4">
        <v>145581000000</v>
      </c>
      <c r="AR23" s="4">
        <v>97719000000</v>
      </c>
      <c r="AS23" s="4">
        <v>117712000000</v>
      </c>
      <c r="AT23" s="4">
        <v>237796000000</v>
      </c>
      <c r="AU23" s="4">
        <v>295013000000</v>
      </c>
      <c r="AV23" s="4">
        <v>416655000000</v>
      </c>
      <c r="AW23" s="4"/>
      <c r="AX23" s="4"/>
      <c r="AY23" s="4"/>
      <c r="AZ23" s="4"/>
      <c r="BA23" s="4"/>
      <c r="BB23" s="6" t="s">
        <v>613</v>
      </c>
      <c r="BC23" s="4"/>
      <c r="BD23" s="4"/>
      <c r="BE23" s="4"/>
      <c r="BF23" s="4"/>
      <c r="BG23" s="4"/>
      <c r="BH23" s="4">
        <v>1841008000000</v>
      </c>
      <c r="BI23" s="4">
        <v>2023943000000</v>
      </c>
      <c r="BJ23" s="4">
        <v>1756363000000</v>
      </c>
      <c r="BK23" s="4">
        <v>2359678000000</v>
      </c>
      <c r="BL23" s="4">
        <v>2316015000000</v>
      </c>
      <c r="BM23" s="4">
        <v>2998307000000</v>
      </c>
      <c r="BN23" s="4">
        <v>3159286000000</v>
      </c>
      <c r="BO23" s="4">
        <v>2503169000000</v>
      </c>
      <c r="BP23" s="4">
        <v>1793282000000</v>
      </c>
      <c r="BQ23" s="4">
        <v>1353070000000</v>
      </c>
      <c r="BR23" s="4">
        <v>890860000000</v>
      </c>
      <c r="BS23" s="5">
        <v>1045010000000</v>
      </c>
      <c r="BT23" s="4">
        <v>749028000000</v>
      </c>
      <c r="BU23" s="4">
        <v>725062000000</v>
      </c>
      <c r="BV23" s="4">
        <v>438328000000</v>
      </c>
      <c r="BW23" s="4">
        <v>484282000000</v>
      </c>
      <c r="BX23" s="4">
        <v>520397000000</v>
      </c>
      <c r="BY23" s="4">
        <v>530867000000</v>
      </c>
      <c r="BZ23" s="4">
        <v>309125000000</v>
      </c>
      <c r="CA23" s="4">
        <v>251397000000</v>
      </c>
      <c r="CB23" s="4"/>
      <c r="CC23" s="4"/>
      <c r="CD23" s="4"/>
      <c r="CE23" s="4"/>
      <c r="CF23" s="4"/>
      <c r="CG23" s="6" t="s">
        <v>613</v>
      </c>
      <c r="CH23" s="4"/>
      <c r="CI23" s="4"/>
      <c r="CJ23" s="4"/>
      <c r="CK23" s="4"/>
      <c r="CL23" s="4"/>
      <c r="CM23" s="4">
        <v>13531817000000</v>
      </c>
      <c r="CN23" s="4">
        <v>12995504000000</v>
      </c>
      <c r="CO23" s="4">
        <v>13932338000000</v>
      </c>
      <c r="CP23" s="4">
        <v>11730468000000</v>
      </c>
      <c r="CQ23" s="4">
        <v>12059433000000</v>
      </c>
      <c r="CR23" s="4">
        <v>12013294000000</v>
      </c>
      <c r="CS23" s="4">
        <v>10009670000000</v>
      </c>
      <c r="CT23" s="4">
        <v>8824900000000</v>
      </c>
      <c r="CU23" s="4">
        <v>7180890000000</v>
      </c>
      <c r="CV23" s="4">
        <v>5225833000000</v>
      </c>
      <c r="CW23" s="4">
        <v>4274636000000</v>
      </c>
      <c r="CX23" s="5">
        <v>3468843000000</v>
      </c>
      <c r="CY23" s="4">
        <v>3109597000000</v>
      </c>
      <c r="CZ23" s="4">
        <v>3099170000000</v>
      </c>
      <c r="DA23" s="4">
        <v>1935042000000</v>
      </c>
      <c r="DB23" s="4">
        <v>1450146000000</v>
      </c>
      <c r="DC23" s="4">
        <v>1450015000000</v>
      </c>
      <c r="DD23" s="4">
        <v>1521771000000</v>
      </c>
      <c r="DE23" s="4">
        <v>1273964000000</v>
      </c>
      <c r="DF23" s="4">
        <v>1311359000000</v>
      </c>
      <c r="DG23" s="4"/>
      <c r="DH23" s="4"/>
      <c r="DI23" s="4"/>
      <c r="DJ23" s="4"/>
      <c r="DK23" s="4"/>
      <c r="DL23" s="6" t="s">
        <v>613</v>
      </c>
      <c r="DM23" s="4"/>
      <c r="DN23" s="4"/>
      <c r="DO23" s="4"/>
      <c r="DP23" s="4"/>
      <c r="DQ23" s="4"/>
      <c r="DR23" s="4">
        <v>31159291000000</v>
      </c>
      <c r="DS23" s="4">
        <v>29109408000000</v>
      </c>
      <c r="DT23" s="4">
        <v>27541427000000</v>
      </c>
      <c r="DU23" s="4">
        <v>24532331000000</v>
      </c>
      <c r="DV23" s="4">
        <v>24204994000000</v>
      </c>
      <c r="DW23" s="4">
        <v>24684915000000</v>
      </c>
      <c r="DX23" s="4">
        <v>20841795000000</v>
      </c>
      <c r="DY23" s="4">
        <v>15722197000000</v>
      </c>
      <c r="DZ23" s="4">
        <v>12348627000000</v>
      </c>
      <c r="EA23" s="4">
        <v>8848204000000</v>
      </c>
      <c r="EB23" s="4">
        <v>6518276000000</v>
      </c>
      <c r="EC23" s="5">
        <v>5349375000000</v>
      </c>
      <c r="ED23" s="4">
        <v>5178540000000</v>
      </c>
      <c r="EE23" s="4">
        <v>4760491000000</v>
      </c>
      <c r="EF23" s="4">
        <v>3160132000000</v>
      </c>
      <c r="EG23" s="4">
        <v>2620029000000</v>
      </c>
      <c r="EH23" s="4">
        <v>2627876000000</v>
      </c>
      <c r="EI23" s="4">
        <v>2507191000000</v>
      </c>
      <c r="EJ23" s="4">
        <v>2087116000000</v>
      </c>
      <c r="EK23" s="4">
        <v>2046331000000</v>
      </c>
      <c r="EL23" s="4"/>
      <c r="EM23" s="4"/>
      <c r="EN23" s="4"/>
      <c r="EO23" s="4"/>
      <c r="EP23" s="4"/>
      <c r="EQ23" s="6" t="s">
        <v>613</v>
      </c>
      <c r="ER23" s="4"/>
      <c r="ES23" s="4"/>
      <c r="ET23" s="4"/>
      <c r="EU23" s="4"/>
      <c r="EV23" s="4"/>
      <c r="EW23" s="4">
        <v>5356453000000</v>
      </c>
      <c r="EX23" s="4">
        <v>5120390000000</v>
      </c>
      <c r="EY23" s="4">
        <v>4814971000000</v>
      </c>
      <c r="EZ23" s="4">
        <v>5059551000000</v>
      </c>
      <c r="FA23" s="4">
        <v>5550257000000</v>
      </c>
      <c r="FB23" s="4">
        <v>5703842000000</v>
      </c>
      <c r="FC23" s="4">
        <v>4467242000000</v>
      </c>
      <c r="FD23" s="4">
        <v>2327048000000</v>
      </c>
      <c r="FE23" s="4">
        <v>2167652000000</v>
      </c>
      <c r="FF23" s="4">
        <v>1357912000000</v>
      </c>
      <c r="FG23" s="4">
        <v>1461341000000</v>
      </c>
      <c r="FH23" s="5">
        <v>1820231000000</v>
      </c>
      <c r="FI23" s="4">
        <v>2380193000000</v>
      </c>
      <c r="FJ23" s="4">
        <v>2517430000000</v>
      </c>
      <c r="FK23" s="4">
        <v>1221156000000</v>
      </c>
      <c r="FL23" s="4">
        <v>1100170000000</v>
      </c>
      <c r="FM23" s="4">
        <v>1213273000000</v>
      </c>
      <c r="FN23" s="4">
        <v>776032000000</v>
      </c>
      <c r="FO23" s="4">
        <v>739208000000</v>
      </c>
      <c r="FP23" s="4">
        <v>621254000000</v>
      </c>
      <c r="FQ23" s="4"/>
      <c r="FR23" s="4"/>
      <c r="FS23" s="4"/>
      <c r="FT23" s="4"/>
      <c r="FU23" s="4"/>
      <c r="FV23" s="6" t="s">
        <v>613</v>
      </c>
      <c r="FW23" s="4"/>
      <c r="FX23" s="4"/>
      <c r="FY23" s="4"/>
      <c r="FZ23" s="4"/>
      <c r="GA23" s="4"/>
      <c r="GB23" s="4">
        <v>4454496000000</v>
      </c>
      <c r="GC23" s="4">
        <v>5048038000000</v>
      </c>
      <c r="GD23" s="4">
        <v>4449829000000</v>
      </c>
      <c r="GE23" s="4">
        <v>5885947000000</v>
      </c>
      <c r="GF23" s="4">
        <v>6609901000000</v>
      </c>
      <c r="GG23" s="4">
        <v>8263962000000</v>
      </c>
      <c r="GH23" s="4">
        <v>6596849000000</v>
      </c>
      <c r="GI23" s="4">
        <v>2890087000000</v>
      </c>
      <c r="GJ23" s="4">
        <v>1936794000000</v>
      </c>
      <c r="GK23" s="4">
        <v>1044335000000</v>
      </c>
      <c r="GL23" s="4">
        <v>454506000000</v>
      </c>
      <c r="GM23" s="5">
        <v>869621000000</v>
      </c>
      <c r="GN23" s="4">
        <v>2710521000000</v>
      </c>
      <c r="GO23" s="4">
        <v>1661628000000</v>
      </c>
      <c r="GP23" s="4">
        <v>1155826000000</v>
      </c>
      <c r="GQ23" s="4">
        <v>1012627000000</v>
      </c>
      <c r="GR23" s="4">
        <v>1220754000000</v>
      </c>
      <c r="GS23" s="4">
        <v>1110356000000</v>
      </c>
      <c r="GT23" s="4">
        <v>602494000000</v>
      </c>
      <c r="GU23" s="4">
        <v>873279000000</v>
      </c>
      <c r="GV23" s="4"/>
      <c r="GW23" s="4"/>
      <c r="GX23" s="4"/>
      <c r="GY23" s="4"/>
      <c r="GZ23" s="4"/>
      <c r="HA23" s="6" t="s">
        <v>613</v>
      </c>
      <c r="HB23" s="4"/>
      <c r="HC23" s="4"/>
      <c r="HD23" s="4"/>
      <c r="HE23" s="4"/>
      <c r="HF23" s="4"/>
      <c r="HG23" s="4">
        <v>23333031000000</v>
      </c>
      <c r="HH23" s="4">
        <v>20882907000000</v>
      </c>
      <c r="HI23" s="4">
        <v>19189926000000</v>
      </c>
      <c r="HJ23" s="4">
        <v>15691937000000</v>
      </c>
      <c r="HK23" s="4">
        <v>14137991000000</v>
      </c>
      <c r="HL23" s="4">
        <v>12547128000000</v>
      </c>
      <c r="HM23" s="4">
        <v>10987307000000</v>
      </c>
      <c r="HN23" s="4">
        <v>9933216000000</v>
      </c>
      <c r="HO23" s="4">
        <v>8156615000000</v>
      </c>
      <c r="HP23" s="4">
        <v>6161267000000</v>
      </c>
      <c r="HQ23" s="4">
        <v>4458432000000</v>
      </c>
      <c r="HR23" s="5">
        <v>2933018000000</v>
      </c>
      <c r="HS23" s="4">
        <v>1320308000000</v>
      </c>
      <c r="HT23" s="4">
        <v>1066331000000</v>
      </c>
      <c r="HU23" s="4">
        <v>918571000000</v>
      </c>
      <c r="HV23" s="4">
        <v>635153000000</v>
      </c>
      <c r="HW23" s="4">
        <v>593997000000</v>
      </c>
      <c r="HX23" s="4">
        <v>829084000000</v>
      </c>
      <c r="HY23" s="4">
        <v>938333000000</v>
      </c>
      <c r="HZ23" s="4">
        <v>778205000000</v>
      </c>
      <c r="IA23" s="4"/>
      <c r="IB23" s="4"/>
      <c r="IC23" s="4"/>
      <c r="ID23" s="4"/>
      <c r="IE23" s="4"/>
      <c r="IF23" s="6" t="s">
        <v>613</v>
      </c>
      <c r="IG23" s="4"/>
      <c r="IH23" s="4"/>
      <c r="II23" s="4"/>
      <c r="IJ23" s="4"/>
      <c r="IK23" s="4"/>
      <c r="IL23" s="4">
        <v>42518782000000</v>
      </c>
      <c r="IM23" s="4">
        <v>42501146000000</v>
      </c>
      <c r="IN23" s="4">
        <v>53957604000000</v>
      </c>
      <c r="IO23" s="4">
        <v>49367386000000</v>
      </c>
      <c r="IP23" s="4">
        <v>38256857000000</v>
      </c>
      <c r="IQ23" s="4">
        <v>30107727000000</v>
      </c>
      <c r="IR23" s="4">
        <v>29150275000000</v>
      </c>
      <c r="IS23" s="4">
        <v>25662992000000</v>
      </c>
      <c r="IT23" s="4">
        <v>21310925000000</v>
      </c>
      <c r="IU23" s="4">
        <v>17957972000000</v>
      </c>
      <c r="IV23" s="4">
        <v>15077822000000</v>
      </c>
      <c r="IW23" s="5">
        <v>14569267000000</v>
      </c>
      <c r="IX23" s="4">
        <v>13311141000000</v>
      </c>
      <c r="IY23" s="4">
        <v>8679504000000</v>
      </c>
      <c r="IZ23" s="4">
        <v>6661836000000</v>
      </c>
      <c r="JA23" s="4">
        <v>5540262000000</v>
      </c>
      <c r="JB23" s="4">
        <v>4814904000000</v>
      </c>
      <c r="JC23" s="4">
        <v>4298689000000</v>
      </c>
      <c r="JD23" s="4">
        <v>3910298000000</v>
      </c>
      <c r="JE23" s="4">
        <v>3513123000000</v>
      </c>
      <c r="JF23" s="4"/>
      <c r="JG23" s="4"/>
      <c r="JH23" s="4"/>
      <c r="JI23" s="4"/>
      <c r="JJ23" s="4"/>
      <c r="JK23" s="6" t="s">
        <v>613</v>
      </c>
      <c r="JL23" s="4"/>
      <c r="JM23" s="4"/>
      <c r="JN23" s="4"/>
      <c r="JO23" s="4"/>
      <c r="JP23" s="4"/>
      <c r="JQ23" s="4">
        <v>5137882000000</v>
      </c>
      <c r="JR23" s="4">
        <v>4946322000000</v>
      </c>
      <c r="JS23" s="4">
        <v>6488206000000</v>
      </c>
      <c r="JT23" s="4">
        <v>3720391000000</v>
      </c>
      <c r="JU23" s="4">
        <v>4417116000000</v>
      </c>
      <c r="JV23" s="4">
        <v>3488073000000</v>
      </c>
      <c r="JW23" s="4">
        <v>2638201000000</v>
      </c>
      <c r="JX23" s="4">
        <v>3578297000000</v>
      </c>
      <c r="JY23" s="4">
        <v>3458680000000</v>
      </c>
      <c r="JZ23" s="4">
        <v>2984464000000</v>
      </c>
      <c r="KA23" s="4">
        <v>2760998000000</v>
      </c>
      <c r="KB23" s="5">
        <v>2056881000000</v>
      </c>
      <c r="KC23" s="4">
        <v>958934000000</v>
      </c>
      <c r="KD23" s="4">
        <v>479747000000</v>
      </c>
      <c r="KE23" s="4">
        <v>389884000000</v>
      </c>
      <c r="KF23" s="4">
        <v>284727000000</v>
      </c>
      <c r="KG23" s="4">
        <v>-87386000000</v>
      </c>
      <c r="KH23" s="4">
        <v>61716000000</v>
      </c>
      <c r="KI23" s="4">
        <v>239202000000</v>
      </c>
      <c r="KJ23" s="4">
        <v>294331000000</v>
      </c>
      <c r="KK23" s="4"/>
      <c r="KL23" s="4"/>
      <c r="KM23" s="4"/>
      <c r="KN23" s="4"/>
      <c r="KO23" s="4"/>
      <c r="KP23" s="6" t="s">
        <v>613</v>
      </c>
      <c r="KQ23" s="4"/>
      <c r="KR23" s="4"/>
      <c r="KS23" s="4"/>
      <c r="KT23" s="4"/>
      <c r="KU23" s="4"/>
      <c r="KV23" s="4">
        <v>3845833000000</v>
      </c>
      <c r="KW23" s="4">
        <v>3642226000000</v>
      </c>
      <c r="KX23" s="4">
        <v>4551485000000</v>
      </c>
      <c r="KY23" s="4">
        <v>2499875000000</v>
      </c>
      <c r="KZ23" s="4">
        <v>2251813000000</v>
      </c>
      <c r="LA23" s="4">
        <v>1832598000000</v>
      </c>
      <c r="LB23" s="4">
        <v>1745724000000</v>
      </c>
      <c r="LC23" s="4">
        <v>2528690000000</v>
      </c>
      <c r="LD23" s="4">
        <v>2680872000000</v>
      </c>
      <c r="LE23" s="4">
        <v>2362497000000</v>
      </c>
      <c r="LF23" s="4">
        <v>2219861000000</v>
      </c>
      <c r="LG23" s="5">
        <v>1619418000000</v>
      </c>
      <c r="LH23" s="4">
        <v>257071000000</v>
      </c>
      <c r="LI23" s="4">
        <v>192491000000</v>
      </c>
      <c r="LJ23" s="4">
        <v>195312000000</v>
      </c>
      <c r="LK23" s="4">
        <v>41156000000</v>
      </c>
      <c r="LL23" s="4">
        <v>-198348000000</v>
      </c>
      <c r="LM23" s="4">
        <v>-27572000000</v>
      </c>
      <c r="LN23" s="4">
        <v>147107000000</v>
      </c>
      <c r="LO23" s="4">
        <v>129945000000</v>
      </c>
      <c r="LP23" s="4"/>
      <c r="LQ23" s="4"/>
      <c r="LR23" s="4"/>
      <c r="LS23" s="4"/>
      <c r="LT23" s="4"/>
      <c r="LU23" s="6" t="s">
        <v>613</v>
      </c>
      <c r="LV23" s="4"/>
      <c r="LW23" s="4"/>
      <c r="LX23" s="4"/>
      <c r="LY23" s="4"/>
      <c r="LZ23" s="4"/>
      <c r="MA23" s="4">
        <v>6184218000000</v>
      </c>
      <c r="MB23" s="4">
        <v>5849606000000</v>
      </c>
      <c r="MC23" s="4">
        <v>7367631000000</v>
      </c>
      <c r="MD23" s="4">
        <v>4535583000000</v>
      </c>
      <c r="ME23" s="4">
        <v>5086436000000</v>
      </c>
      <c r="MF23" s="4">
        <v>4028365000000</v>
      </c>
      <c r="ML23" s="1">
        <v>4767698000000</v>
      </c>
      <c r="MM23" s="1">
        <v>4608641000000</v>
      </c>
      <c r="MN23" s="1">
        <v>5907351000000</v>
      </c>
      <c r="MO23" s="1">
        <v>3259822000000</v>
      </c>
      <c r="MP23" s="1">
        <v>3983661000000</v>
      </c>
      <c r="MQ23" s="1">
        <v>2281628000000</v>
      </c>
      <c r="MR23" s="4">
        <v>2105972000000</v>
      </c>
      <c r="MS23" s="4">
        <v>3451333000000</v>
      </c>
      <c r="MT23" s="4">
        <v>3376499000000</v>
      </c>
      <c r="MU23" s="4">
        <v>2974580000000</v>
      </c>
      <c r="MV23" s="4">
        <v>2818227000000</v>
      </c>
      <c r="MW23" s="5">
        <v>2160396000000</v>
      </c>
      <c r="MX23" s="4">
        <v>375589000000</v>
      </c>
      <c r="MY23" s="1">
        <v>290598000000</v>
      </c>
      <c r="MZ23" s="1">
        <v>316765000000</v>
      </c>
      <c r="NA23" s="1">
        <v>68607000000</v>
      </c>
      <c r="NB23" s="1">
        <v>-280825000000</v>
      </c>
      <c r="NC23" s="1">
        <v>-37573000000</v>
      </c>
      <c r="ND23" s="1">
        <v>206098000000</v>
      </c>
      <c r="NE23" s="1">
        <v>181725000000</v>
      </c>
      <c r="NK23" s="6" t="s">
        <v>613</v>
      </c>
      <c r="NQ23" s="35">
        <v>3845833000000</v>
      </c>
      <c r="NR23" s="35">
        <v>3642226000000</v>
      </c>
      <c r="NS23" s="35">
        <v>4551485000000</v>
      </c>
      <c r="NT23" s="35">
        <v>2499875000000</v>
      </c>
      <c r="NU23" s="35">
        <v>2251813000000</v>
      </c>
      <c r="NV23" s="35">
        <v>1832598000000</v>
      </c>
      <c r="NW23" s="47">
        <v>1745724000000</v>
      </c>
      <c r="NX23" s="47">
        <v>2528690000000</v>
      </c>
      <c r="NY23" s="47">
        <v>2680872000000</v>
      </c>
      <c r="NZ23" s="47">
        <v>2362497000000</v>
      </c>
      <c r="OA23" s="47">
        <v>2219861000000</v>
      </c>
      <c r="OB23" s="48">
        <v>1619418000000</v>
      </c>
      <c r="OC23" s="47">
        <v>257071000000</v>
      </c>
      <c r="OD23" s="35">
        <v>192491000000</v>
      </c>
      <c r="OE23" s="35">
        <v>195312000000</v>
      </c>
      <c r="OF23" s="35">
        <v>41156000000</v>
      </c>
      <c r="OG23" s="35">
        <v>-198348000000</v>
      </c>
      <c r="OH23" s="35">
        <v>-27572000000</v>
      </c>
      <c r="OI23" s="35">
        <v>147107000000</v>
      </c>
      <c r="OJ23" s="35">
        <v>129945000000</v>
      </c>
      <c r="OP23" s="6" t="s">
        <v>613</v>
      </c>
      <c r="OQ23" s="4">
        <v>3065684000000</v>
      </c>
      <c r="OR23" s="4">
        <v>4347317000000</v>
      </c>
      <c r="OS23" s="4">
        <v>3762809000000</v>
      </c>
      <c r="OT23" s="4">
        <v>3376280000000</v>
      </c>
      <c r="OU23" s="4">
        <v>3076974000000</v>
      </c>
      <c r="OV23" s="5">
        <v>2359394000000</v>
      </c>
      <c r="OW23" s="4">
        <v>1232397000000</v>
      </c>
      <c r="OX23" s="4">
        <v>680515000000</v>
      </c>
      <c r="OY23" s="4">
        <v>494080000000</v>
      </c>
      <c r="OZ23" s="4">
        <v>360921000000</v>
      </c>
      <c r="PA23" s="4">
        <v>-15074000000</v>
      </c>
      <c r="PB23" s="4">
        <v>124963000000</v>
      </c>
      <c r="PC23" s="4">
        <v>293410000000</v>
      </c>
      <c r="PD23" s="4">
        <v>340712000000</v>
      </c>
      <c r="PE23" s="4"/>
      <c r="PF23" s="4"/>
      <c r="PG23" s="4"/>
      <c r="PH23" s="4"/>
      <c r="PI23" s="4"/>
      <c r="PJ23" s="6" t="s">
        <v>613</v>
      </c>
      <c r="PK23" s="4"/>
      <c r="PL23" s="4"/>
      <c r="PM23" s="4"/>
      <c r="PN23" s="4"/>
      <c r="PO23" s="4"/>
      <c r="PP23" s="4">
        <v>-384525000000</v>
      </c>
      <c r="PQ23" s="4">
        <v>-385481000000</v>
      </c>
      <c r="PR23" s="4">
        <v>-456669000000</v>
      </c>
      <c r="PS23" s="4">
        <v>-471506000000</v>
      </c>
      <c r="PT23" s="4">
        <v>-664705000000</v>
      </c>
      <c r="PU23" s="4">
        <v>-640941000000</v>
      </c>
      <c r="PV23" s="4">
        <v>-285336000000</v>
      </c>
      <c r="PW23" s="4">
        <v>-143309000000</v>
      </c>
      <c r="PX23" s="4">
        <v>-72922000000</v>
      </c>
      <c r="PY23" s="4">
        <v>-58816000000</v>
      </c>
      <c r="PZ23" s="4">
        <v>-60618000000</v>
      </c>
      <c r="QA23" s="5">
        <v>-217499000000</v>
      </c>
      <c r="QB23" s="4">
        <v>-252394000000</v>
      </c>
      <c r="QC23" s="4">
        <v>-200784000000</v>
      </c>
      <c r="QD23" s="4">
        <v>-153682000000</v>
      </c>
      <c r="QE23" s="4">
        <v>-129868000000</v>
      </c>
      <c r="QF23" s="4">
        <v>-135971000000</v>
      </c>
      <c r="QG23" s="4">
        <v>-126362000000</v>
      </c>
      <c r="QH23" s="4">
        <v>-48433000000</v>
      </c>
      <c r="QI23" s="4">
        <v>-80945000000</v>
      </c>
      <c r="QJ23" s="4"/>
      <c r="QK23" s="4"/>
      <c r="QL23" s="4"/>
      <c r="QM23" s="4"/>
      <c r="QN23" s="4"/>
      <c r="QO23" s="6" t="s">
        <v>613</v>
      </c>
      <c r="QP23" s="4"/>
      <c r="QQ23" s="4"/>
      <c r="QR23" s="4"/>
      <c r="QS23" s="4"/>
      <c r="QT23" s="4"/>
      <c r="QU23" s="4">
        <v>4845575000000</v>
      </c>
      <c r="QV23" s="4">
        <v>3400173000000</v>
      </c>
      <c r="QW23" s="4">
        <v>5035954000000</v>
      </c>
      <c r="QX23" s="4">
        <v>1767596000000</v>
      </c>
      <c r="QY23" s="4">
        <v>4157137000000</v>
      </c>
      <c r="QZ23" s="4">
        <v>1707438000000</v>
      </c>
      <c r="RA23" s="4">
        <v>239221000000</v>
      </c>
      <c r="RB23" s="4">
        <v>2061273000000</v>
      </c>
      <c r="RC23" s="4">
        <v>1689376000000</v>
      </c>
      <c r="RD23" s="4">
        <v>1094134000000</v>
      </c>
      <c r="RE23" s="4">
        <v>2408406000000</v>
      </c>
      <c r="RF23" s="5">
        <v>1855546000000</v>
      </c>
      <c r="RG23" s="4">
        <v>244737000000</v>
      </c>
      <c r="RH23" s="4">
        <v>-540185000000</v>
      </c>
      <c r="RI23" s="4">
        <v>131923000000</v>
      </c>
      <c r="RJ23" s="4">
        <v>299154000000</v>
      </c>
      <c r="RK23" s="4">
        <v>-106755000000</v>
      </c>
      <c r="RL23" s="4">
        <v>-282902000000</v>
      </c>
      <c r="RM23" s="4">
        <v>235522000000</v>
      </c>
      <c r="RN23" s="4">
        <v>22907000000</v>
      </c>
      <c r="RO23" s="4"/>
      <c r="RP23" s="4"/>
      <c r="RQ23" s="4"/>
      <c r="RR23" s="4"/>
      <c r="RS23" s="4"/>
      <c r="RT23" s="6" t="s">
        <v>613</v>
      </c>
      <c r="RU23" s="4"/>
      <c r="RV23" s="4"/>
      <c r="RW23" s="4"/>
      <c r="RX23" s="4"/>
      <c r="RY23" s="4"/>
      <c r="RZ23" s="4">
        <v>-1805708000000</v>
      </c>
      <c r="SA23" s="4">
        <v>-2854639000000</v>
      </c>
      <c r="SB23" s="4">
        <v>-1607433000000</v>
      </c>
      <c r="SC23" s="4">
        <v>-801010000000</v>
      </c>
      <c r="SD23" s="4">
        <v>-1176737000000</v>
      </c>
      <c r="SE23" s="4">
        <v>-1869377000000</v>
      </c>
      <c r="SF23" s="4">
        <v>-3586399000000</v>
      </c>
      <c r="SG23" s="4">
        <v>-2155498000000</v>
      </c>
      <c r="SH23" s="4">
        <v>-1772354000000</v>
      </c>
      <c r="SI23" s="4">
        <v>-1453640000000</v>
      </c>
      <c r="SJ23" s="4">
        <v>-387346000000</v>
      </c>
      <c r="SK23" s="5">
        <v>-153401000000</v>
      </c>
      <c r="SL23" s="4">
        <v>-333883000000</v>
      </c>
      <c r="SM23" s="4">
        <v>-551937000000</v>
      </c>
      <c r="SN23" s="4">
        <v>-159980000000</v>
      </c>
      <c r="SO23" s="4">
        <v>-104462000000</v>
      </c>
      <c r="SP23" s="4">
        <v>-104094000000</v>
      </c>
      <c r="SQ23" s="4">
        <v>-239664000000</v>
      </c>
      <c r="SR23" s="4">
        <v>-150004000000</v>
      </c>
      <c r="SS23" s="4">
        <v>-104957000000</v>
      </c>
      <c r="ST23" s="4"/>
      <c r="SU23" s="4"/>
      <c r="SV23" s="4"/>
      <c r="SW23" s="4"/>
      <c r="SX23" s="4"/>
      <c r="SY23" s="6" t="s">
        <v>613</v>
      </c>
      <c r="SZ23" s="4"/>
      <c r="TA23" s="4"/>
      <c r="TB23" s="4"/>
      <c r="TC23" s="4"/>
      <c r="TD23" s="4"/>
      <c r="TE23" s="4">
        <v>-2329963000000</v>
      </c>
      <c r="TF23" s="4">
        <v>-1374310000000</v>
      </c>
      <c r="TG23" s="4">
        <v>-2438554000000</v>
      </c>
      <c r="TH23" s="4">
        <v>-1729859000000</v>
      </c>
      <c r="TI23" s="4">
        <v>-2145489000000</v>
      </c>
      <c r="TJ23" s="4">
        <v>1108970000000</v>
      </c>
      <c r="TK23" s="4">
        <v>2896039000000</v>
      </c>
      <c r="TL23" s="4">
        <v>220321000000</v>
      </c>
      <c r="TM23" s="4">
        <v>142630000000</v>
      </c>
      <c r="TN23" s="4">
        <v>-79767000000</v>
      </c>
      <c r="TO23" s="4">
        <v>-1090985000000</v>
      </c>
      <c r="TP23" s="5">
        <v>-1711093000000</v>
      </c>
      <c r="TQ23" s="4">
        <v>353405000000</v>
      </c>
      <c r="TR23" s="35">
        <v>1079226000000</v>
      </c>
      <c r="TS23" s="35">
        <v>68461000000</v>
      </c>
      <c r="TT23" s="35">
        <v>-198225000000</v>
      </c>
      <c r="TU23" s="35">
        <v>74305000000</v>
      </c>
      <c r="TV23" s="35">
        <v>465349000000</v>
      </c>
      <c r="TW23" s="35">
        <v>-205948000000</v>
      </c>
      <c r="TX23" s="35">
        <v>-185925000000</v>
      </c>
      <c r="UD23" s="6" t="s">
        <v>613</v>
      </c>
      <c r="UJ23" s="37">
        <v>5.2334131522364699E-2</v>
      </c>
      <c r="UK23" s="37">
        <v>5.9119590890446903E-2</v>
      </c>
      <c r="UL23" s="37">
        <v>5.57880150656666E-2</v>
      </c>
      <c r="UM23" s="37">
        <v>5.0646922466281004E-2</v>
      </c>
      <c r="UN23" s="37">
        <v>0.117614186777174</v>
      </c>
      <c r="UO23" s="37">
        <v>0.112444894894937</v>
      </c>
      <c r="UP23" s="9">
        <v>0.12165750712798</v>
      </c>
      <c r="UQ23" s="9"/>
      <c r="UR23" s="9"/>
      <c r="US23" s="9"/>
      <c r="UT23" s="9"/>
      <c r="UU23" s="10"/>
      <c r="UV23" s="9"/>
      <c r="UW23" s="6" t="s">
        <v>613</v>
      </c>
      <c r="VC23" s="9">
        <v>4.5812318815403499E-2</v>
      </c>
      <c r="VD23" s="9">
        <v>1.68954337728019E-2</v>
      </c>
      <c r="VE23" s="9">
        <v>2.3759619977155401E-2</v>
      </c>
      <c r="VF23" s="9">
        <v>3.4189019945689701E-2</v>
      </c>
      <c r="VG23" s="9">
        <v>2.63195784605669E-2</v>
      </c>
      <c r="VH23" s="9">
        <v>2.64279352576978E-2</v>
      </c>
      <c r="VI23" s="9">
        <v>8.6076236136208809E-2</v>
      </c>
      <c r="VJ23" s="9"/>
      <c r="VK23" s="9"/>
      <c r="VL23" s="9"/>
      <c r="VM23" s="9"/>
      <c r="VN23" s="10"/>
      <c r="VO23" s="9"/>
      <c r="VP23" s="6" t="s">
        <v>613</v>
      </c>
      <c r="VV23" s="9">
        <v>0.94766586847763501</v>
      </c>
      <c r="VW23" s="9">
        <v>0.94088040910955295</v>
      </c>
      <c r="VX23" s="9">
        <v>0.94421198493433289</v>
      </c>
      <c r="VY23" s="9">
        <v>0.949353077533719</v>
      </c>
      <c r="VZ23" s="9">
        <v>0.88238581322282594</v>
      </c>
      <c r="WA23" s="9">
        <v>0.88755510510506297</v>
      </c>
      <c r="WB23" s="52">
        <v>0.87834249287202004</v>
      </c>
      <c r="WG23" s="53"/>
      <c r="WI23" s="54" t="s">
        <v>613</v>
      </c>
      <c r="WO23" s="9">
        <v>8.5382365707548896E-2</v>
      </c>
      <c r="WP23" s="9">
        <v>8.2986171944102308E-2</v>
      </c>
      <c r="WQ23" s="9">
        <v>0.13156616891919801</v>
      </c>
      <c r="WR23" s="9">
        <v>0.14178944470065999</v>
      </c>
      <c r="WS23" s="9">
        <v>0.16591653557397099</v>
      </c>
      <c r="WT23" s="9">
        <v>0.154770897677908</v>
      </c>
      <c r="WU23" s="9">
        <v>0.18407152871406102</v>
      </c>
      <c r="WV23" s="9"/>
      <c r="WW23" s="9"/>
      <c r="WX23" s="9"/>
      <c r="WY23" s="9"/>
      <c r="WZ23" s="10"/>
      <c r="XA23" s="9"/>
      <c r="XB23" s="6" t="s">
        <v>613</v>
      </c>
      <c r="XH23" s="9">
        <v>0.22923691272180002</v>
      </c>
      <c r="XI23" s="9">
        <v>0.23351843092751998</v>
      </c>
      <c r="XJ23" s="9">
        <v>0.23464701857276002</v>
      </c>
      <c r="XK23" s="9">
        <v>0.23680707224391997</v>
      </c>
      <c r="XL23" s="9">
        <v>0.21783050019531999</v>
      </c>
      <c r="XM23" s="9">
        <v>0.20577120000000002</v>
      </c>
      <c r="XN23" s="9">
        <v>0.20602019999999999</v>
      </c>
      <c r="XO23" s="9"/>
      <c r="XP23" s="9"/>
      <c r="XQ23" s="9"/>
      <c r="XR23" s="9"/>
      <c r="XS23" s="10"/>
      <c r="XT23" s="9"/>
      <c r="XU23" s="6" t="s">
        <v>613</v>
      </c>
      <c r="XV23" s="59">
        <f t="shared" si="153"/>
        <v>234947621715.05823</v>
      </c>
      <c r="XW23" s="59">
        <f t="shared" si="153"/>
        <v>132174898162.11617</v>
      </c>
      <c r="XX23" s="59">
        <f t="shared" si="153"/>
        <v>73644357466.459335</v>
      </c>
      <c r="XY23" s="59">
        <f t="shared" si="153"/>
        <v>63008997231.750923</v>
      </c>
      <c r="XZ23" s="59">
        <f t="shared" si="153"/>
        <v>55008003162.215355</v>
      </c>
      <c r="YA23" s="59">
        <f t="shared" si="153"/>
        <v>201915907024.95969</v>
      </c>
      <c r="YB23" s="59">
        <f t="shared" si="153"/>
        <v>259282071803.63507</v>
      </c>
      <c r="YC23" s="6" t="s">
        <v>613</v>
      </c>
      <c r="YD23" s="4"/>
      <c r="YE23" s="4"/>
      <c r="YF23" s="4"/>
      <c r="YG23" s="4"/>
      <c r="YH23" s="4"/>
      <c r="YI23" s="4">
        <v>4845575000000</v>
      </c>
      <c r="YJ23" s="4">
        <v>3400173000000</v>
      </c>
      <c r="YK23" s="4">
        <v>5035954000000</v>
      </c>
      <c r="YL23" s="4">
        <v>1767596000000</v>
      </c>
      <c r="YM23" s="4">
        <v>4157137000000</v>
      </c>
      <c r="YN23" s="4">
        <v>1707438000000</v>
      </c>
      <c r="YO23" s="4">
        <v>239221000000</v>
      </c>
      <c r="YP23" s="4">
        <v>2061273000000</v>
      </c>
      <c r="YQ23" s="4">
        <v>1689376000000</v>
      </c>
      <c r="YR23" s="4">
        <v>1094134000000</v>
      </c>
      <c r="YS23" s="4">
        <v>2408406000000</v>
      </c>
      <c r="YT23" s="5">
        <v>1855546000000</v>
      </c>
      <c r="YU23" s="4">
        <v>244737000000</v>
      </c>
      <c r="YV23" s="4">
        <v>-540185000000</v>
      </c>
      <c r="YW23" s="4">
        <v>131923000000</v>
      </c>
      <c r="YX23" s="4">
        <v>299154000000</v>
      </c>
      <c r="YY23" s="4">
        <v>-106755000000</v>
      </c>
      <c r="YZ23" s="4">
        <v>-282902000000</v>
      </c>
      <c r="ZA23" s="4">
        <v>235522000000</v>
      </c>
      <c r="ZB23" s="4">
        <v>22907000000</v>
      </c>
      <c r="ZC23" s="4"/>
      <c r="ZD23" s="4"/>
      <c r="ZE23" s="4"/>
      <c r="ZF23" s="4"/>
      <c r="ZG23" s="4"/>
      <c r="ZH23" s="6" t="s">
        <v>613</v>
      </c>
      <c r="ZI23" s="4"/>
      <c r="ZJ23" s="4"/>
      <c r="ZK23" s="4"/>
      <c r="ZL23" s="4"/>
      <c r="ZM23" s="4"/>
      <c r="ZN23" s="4">
        <v>-1805708000000</v>
      </c>
      <c r="ZO23" s="4">
        <v>-2854639000000</v>
      </c>
      <c r="ZP23" s="4">
        <v>-1607433000000</v>
      </c>
      <c r="ZQ23" s="4">
        <v>-801010000000</v>
      </c>
      <c r="ZR23" s="4">
        <v>-1176737000000</v>
      </c>
      <c r="ZS23" s="4">
        <v>-1869377000000</v>
      </c>
      <c r="ZT23" s="4">
        <v>-3586399000000</v>
      </c>
      <c r="ZU23" s="4">
        <v>-2155498000000</v>
      </c>
      <c r="ZV23" s="4">
        <v>-1772354000000</v>
      </c>
      <c r="ZW23" s="4">
        <v>-1453640000000</v>
      </c>
      <c r="ZX23" s="4">
        <v>-387346000000</v>
      </c>
      <c r="ZY23" s="5">
        <v>-153401000000</v>
      </c>
      <c r="ZZ23" s="4">
        <v>-333883000000</v>
      </c>
      <c r="AAA23" s="4">
        <v>-551937000000</v>
      </c>
      <c r="AAB23" s="4">
        <v>-159980000000</v>
      </c>
      <c r="AAC23" s="4">
        <v>-104462000000</v>
      </c>
      <c r="AAD23" s="4">
        <v>-104094000000</v>
      </c>
      <c r="AAE23" s="4">
        <v>-239664000000</v>
      </c>
      <c r="AAF23" s="4">
        <v>-150004000000</v>
      </c>
      <c r="AAG23" s="4">
        <v>-104957000000</v>
      </c>
      <c r="AAH23" s="4"/>
      <c r="AAI23" s="4"/>
      <c r="AAJ23" s="4"/>
      <c r="AAK23" s="4"/>
      <c r="AAL23" s="4"/>
      <c r="AAM23" s="6" t="s">
        <v>613</v>
      </c>
      <c r="AAN23" s="4"/>
      <c r="AAO23" s="4"/>
      <c r="AAP23" s="4"/>
      <c r="AAQ23" s="4"/>
      <c r="AAR23" s="4"/>
      <c r="AAS23" s="4">
        <v>-2329963000000</v>
      </c>
      <c r="AAT23" s="4">
        <v>-1374310000000</v>
      </c>
      <c r="AAU23" s="4">
        <v>-2438554000000</v>
      </c>
      <c r="AAV23" s="4">
        <v>-1729859000000</v>
      </c>
      <c r="AAW23" s="4">
        <v>-2145489000000</v>
      </c>
      <c r="AAX23" s="4">
        <v>1108970000000</v>
      </c>
      <c r="AAY23" s="4">
        <v>2896039000000</v>
      </c>
      <c r="AAZ23" s="4">
        <v>220321000000</v>
      </c>
      <c r="ABA23" s="4">
        <v>142630000000</v>
      </c>
      <c r="ABB23" s="4">
        <v>-79767000000</v>
      </c>
      <c r="ABC23" s="4">
        <v>-1090985000000</v>
      </c>
      <c r="ABD23" s="5">
        <v>-1711093000000</v>
      </c>
      <c r="ABE23" s="4">
        <v>353405000000</v>
      </c>
      <c r="ABF23" s="35">
        <v>1079226000000</v>
      </c>
      <c r="ABG23" s="35">
        <v>68461000000</v>
      </c>
      <c r="ABH23" s="35">
        <v>-198225000000</v>
      </c>
      <c r="ABI23" s="35">
        <v>74305000000</v>
      </c>
      <c r="ABJ23" s="35">
        <v>465349000000</v>
      </c>
      <c r="ABK23" s="35">
        <v>-205948000000</v>
      </c>
      <c r="ABL23" s="35">
        <v>-185925000000</v>
      </c>
      <c r="ABR23" s="6" t="s">
        <v>613</v>
      </c>
      <c r="ABX23" s="37">
        <v>5.2334131522364699E-2</v>
      </c>
      <c r="ABY23" s="37">
        <v>5.9119590890446903E-2</v>
      </c>
      <c r="ABZ23" s="37">
        <v>5.57880150656666E-2</v>
      </c>
      <c r="ACA23" s="37">
        <v>5.0646922466281004E-2</v>
      </c>
      <c r="ACB23" s="37">
        <v>0.117614186777174</v>
      </c>
      <c r="ACC23" s="37">
        <v>0.112444894894937</v>
      </c>
      <c r="ACD23" s="9">
        <v>0.12165750712798</v>
      </c>
      <c r="ACE23" s="9"/>
      <c r="ACF23" s="9"/>
      <c r="ACG23" s="9"/>
      <c r="ACH23" s="9"/>
      <c r="ACI23" s="10"/>
      <c r="ACJ23" s="9"/>
      <c r="ACK23" s="6" t="s">
        <v>613</v>
      </c>
      <c r="ACQ23" s="9">
        <v>4.5812318815403499E-2</v>
      </c>
      <c r="ACR23" s="9">
        <v>1.68954337728019E-2</v>
      </c>
      <c r="ACS23" s="9">
        <v>2.3759619977155401E-2</v>
      </c>
      <c r="ACT23" s="9">
        <v>3.4189019945689701E-2</v>
      </c>
      <c r="ACU23" s="9">
        <v>2.63195784605669E-2</v>
      </c>
      <c r="ACV23" s="9">
        <v>2.64279352576978E-2</v>
      </c>
      <c r="ACW23" s="9">
        <v>8.6076236136208809E-2</v>
      </c>
      <c r="ACX23" s="9"/>
      <c r="ACY23" s="9"/>
      <c r="ACZ23" s="9"/>
      <c r="ADA23" s="9"/>
      <c r="ADB23" s="10"/>
      <c r="ADC23" s="9"/>
      <c r="ADD23" s="6" t="s">
        <v>613</v>
      </c>
      <c r="ADJ23" s="9">
        <v>0.94766586847763501</v>
      </c>
      <c r="ADK23" s="9">
        <v>0.94088040910955295</v>
      </c>
      <c r="ADL23" s="9">
        <v>0.94421198493433289</v>
      </c>
      <c r="ADM23" s="9">
        <v>0.949353077533719</v>
      </c>
      <c r="ADN23" s="9">
        <v>0.88238581322282594</v>
      </c>
      <c r="ADO23" s="9">
        <v>0.88755510510506297</v>
      </c>
      <c r="ADP23" s="52">
        <v>0.87834249287202004</v>
      </c>
      <c r="ADU23" s="53"/>
      <c r="ADW23" s="54" t="s">
        <v>613</v>
      </c>
      <c r="AEC23" s="9">
        <v>8.5382365707548896E-2</v>
      </c>
      <c r="AED23" s="9">
        <v>8.2986171944102308E-2</v>
      </c>
      <c r="AEE23" s="9">
        <v>0.13156616891919801</v>
      </c>
      <c r="AEF23" s="9">
        <v>0.14178944470065999</v>
      </c>
      <c r="AEG23" s="9">
        <v>0.16591653557397099</v>
      </c>
      <c r="AEH23" s="9">
        <v>0.154770897677908</v>
      </c>
      <c r="AEI23" s="9">
        <v>0.18407152871406102</v>
      </c>
      <c r="AEJ23" s="9"/>
      <c r="AEK23" s="9"/>
      <c r="AEL23" s="9"/>
      <c r="AEM23" s="9"/>
      <c r="AEN23" s="10"/>
      <c r="AEO23" s="9"/>
      <c r="AEP23" s="6" t="s">
        <v>613</v>
      </c>
      <c r="AEV23" s="9">
        <v>0.22923691272180002</v>
      </c>
      <c r="AEW23" s="9">
        <v>0.23351843092751998</v>
      </c>
      <c r="AEX23" s="9">
        <v>0.23464701857276002</v>
      </c>
      <c r="AEY23" s="9">
        <v>0.23680707224391997</v>
      </c>
      <c r="AEZ23" s="9">
        <v>0.21783050019531999</v>
      </c>
      <c r="AFA23" s="9">
        <v>0.20577120000000002</v>
      </c>
      <c r="AFB23" s="9">
        <v>0.20602019999999999</v>
      </c>
      <c r="AFC23" s="9"/>
      <c r="AFD23" s="9"/>
      <c r="AFE23" s="9"/>
      <c r="AFF23" s="9"/>
      <c r="AFG23" s="10"/>
      <c r="AFH23" s="9"/>
      <c r="AFI23" s="6" t="s">
        <v>613</v>
      </c>
      <c r="AFJ23" s="7">
        <f t="shared" si="2"/>
        <v>8.3760731741195998E-2</v>
      </c>
      <c r="AFK23" s="7">
        <f t="shared" si="3"/>
        <v>0.16083566437947572</v>
      </c>
      <c r="AFL23" s="7">
        <f t="shared" si="4"/>
        <v>0.21709879163084284</v>
      </c>
      <c r="AFM23" s="7">
        <f t="shared" si="5"/>
        <v>0.267002998574626</v>
      </c>
      <c r="AFN23" s="7">
        <f t="shared" si="6"/>
        <v>0.34055952831699671</v>
      </c>
      <c r="AFO23" s="8">
        <f t="shared" si="7"/>
        <v>0.30273031896249564</v>
      </c>
      <c r="AFP23" s="7">
        <f t="shared" si="8"/>
        <v>4.9641597824869557E-2</v>
      </c>
      <c r="AFQ23" s="6" t="s">
        <v>613</v>
      </c>
      <c r="AFR23" s="7">
        <f t="shared" si="9"/>
        <v>0.158885521265584</v>
      </c>
      <c r="AFS23" s="7">
        <f t="shared" si="10"/>
        <v>0.25456911437343155</v>
      </c>
      <c r="AFT23" s="7">
        <f t="shared" si="11"/>
        <v>0.32867457885409573</v>
      </c>
      <c r="AFU23" s="7">
        <f t="shared" si="12"/>
        <v>0.38344337292962632</v>
      </c>
      <c r="AFV23" s="7">
        <f t="shared" si="13"/>
        <v>0.49790172867949989</v>
      </c>
      <c r="AFW23" s="8">
        <f t="shared" si="14"/>
        <v>0.55213367255161749</v>
      </c>
      <c r="AFX23" s="7">
        <f t="shared" si="15"/>
        <v>0.19470532633294654</v>
      </c>
      <c r="AFY23" s="6" t="s">
        <v>613</v>
      </c>
      <c r="AFZ23" s="1">
        <f t="shared" si="16"/>
        <v>17584156000000</v>
      </c>
      <c r="AGA23" s="1">
        <f t="shared" si="17"/>
        <v>12823303000000</v>
      </c>
      <c r="AGB23" s="1">
        <f t="shared" si="18"/>
        <v>10093409000000</v>
      </c>
      <c r="AGC23" s="1">
        <f t="shared" si="19"/>
        <v>7205602000000</v>
      </c>
      <c r="AGD23" s="1">
        <f t="shared" si="20"/>
        <v>4912938000000</v>
      </c>
      <c r="AGE23" s="2">
        <f t="shared" si="21"/>
        <v>3802639000000</v>
      </c>
      <c r="AGF23" s="1">
        <f t="shared" si="22"/>
        <v>4030829000000</v>
      </c>
      <c r="AGG23" s="6" t="s">
        <v>613</v>
      </c>
      <c r="AGH23" s="7">
        <f t="shared" si="23"/>
        <v>0.15003284775226061</v>
      </c>
      <c r="AGI23" s="7">
        <f t="shared" si="24"/>
        <v>0.27904643600794582</v>
      </c>
      <c r="AGJ23" s="7">
        <f t="shared" si="25"/>
        <v>0.34266718013705777</v>
      </c>
      <c r="AGK23" s="7">
        <f t="shared" si="26"/>
        <v>0.41418662868140649</v>
      </c>
      <c r="AGL23" s="7">
        <f t="shared" si="27"/>
        <v>0.56198510952102387</v>
      </c>
      <c r="AGM23" s="8">
        <f t="shared" si="28"/>
        <v>0.54090882673848351</v>
      </c>
      <c r="AGN23" s="7">
        <f t="shared" si="29"/>
        <v>0.23789994564393577</v>
      </c>
      <c r="AGO23" s="6" t="s">
        <v>613</v>
      </c>
      <c r="AGP23" s="7">
        <f t="shared" si="30"/>
        <v>5.9887050808268533E-2</v>
      </c>
      <c r="AGQ23" s="7">
        <f t="shared" si="31"/>
        <v>9.8534496679108963E-2</v>
      </c>
      <c r="AGR23" s="7">
        <f t="shared" si="32"/>
        <v>0.1257980120525036</v>
      </c>
      <c r="AGS23" s="7">
        <f t="shared" si="33"/>
        <v>0.13155700432097789</v>
      </c>
      <c r="AGT23" s="7">
        <f t="shared" si="34"/>
        <v>0.14722690054306251</v>
      </c>
      <c r="AGU23" s="8">
        <f t="shared" si="35"/>
        <v>0.11115301819919973</v>
      </c>
      <c r="AGV23" s="7">
        <f t="shared" si="36"/>
        <v>1.9312469156475769E-2</v>
      </c>
      <c r="AGW23" s="6" t="s">
        <v>613</v>
      </c>
      <c r="AGX23" s="7">
        <f t="shared" si="37"/>
        <v>0.1051682702821843</v>
      </c>
      <c r="AGY23" s="7">
        <f t="shared" si="38"/>
        <v>0.16940023984732566</v>
      </c>
      <c r="AGZ23" s="7">
        <f t="shared" si="39"/>
        <v>0.17656713633969431</v>
      </c>
      <c r="AHA23" s="7">
        <f t="shared" si="40"/>
        <v>0.18801009379010059</v>
      </c>
      <c r="AHB23" s="7">
        <f t="shared" si="41"/>
        <v>0.2040728428814188</v>
      </c>
      <c r="AHC23" s="8">
        <f t="shared" si="42"/>
        <v>0.16194321924363114</v>
      </c>
      <c r="AHD23" s="7">
        <f t="shared" si="43"/>
        <v>9.2583873914339879E-2</v>
      </c>
      <c r="AHE23" s="6" t="s">
        <v>613</v>
      </c>
      <c r="AHF23" s="15">
        <f t="shared" si="158"/>
        <v>9.2268553717517179</v>
      </c>
      <c r="AHG23" s="15">
        <f t="shared" si="159"/>
        <v>10.252201109873125</v>
      </c>
      <c r="AHH23" s="15">
        <f t="shared" si="160"/>
        <v>11.883755594490994</v>
      </c>
      <c r="AHI23" s="15">
        <f t="shared" si="161"/>
        <v>13.272019925059309</v>
      </c>
      <c r="AHJ23" s="15">
        <f t="shared" si="162"/>
        <v>16.925018521428733</v>
      </c>
      <c r="AHK23" s="16">
        <f t="shared" si="163"/>
        <v>13.941748882785811</v>
      </c>
      <c r="AHL23" s="15">
        <f t="shared" si="164"/>
        <v>17.771219500472611</v>
      </c>
      <c r="AHM23" s="6" t="s">
        <v>613</v>
      </c>
      <c r="AHN23" s="12">
        <f t="shared" si="51"/>
        <v>39.558439500141937</v>
      </c>
      <c r="AHO23" s="12">
        <f t="shared" si="52"/>
        <v>35.602110813891066</v>
      </c>
      <c r="AHP23" s="12">
        <f t="shared" si="53"/>
        <v>30.714196122411394</v>
      </c>
      <c r="AHQ23" s="12">
        <f t="shared" si="54"/>
        <v>27.501465644338904</v>
      </c>
      <c r="AHR23" s="12">
        <f t="shared" si="55"/>
        <v>21.565707567047813</v>
      </c>
      <c r="AHS23" s="13">
        <f t="shared" si="56"/>
        <v>26.180359657078149</v>
      </c>
      <c r="AHT23" s="12">
        <f t="shared" si="57"/>
        <v>20.53882683685794</v>
      </c>
      <c r="AHU23" s="6" t="s">
        <v>613</v>
      </c>
      <c r="AHV23" s="15">
        <f t="shared" si="58"/>
        <v>1.3986451262955037</v>
      </c>
      <c r="AHW23" s="15">
        <f t="shared" si="59"/>
        <v>1.6322777281063201</v>
      </c>
      <c r="AHX23" s="15">
        <f t="shared" si="60"/>
        <v>1.7257728328825546</v>
      </c>
      <c r="AHY23" s="15">
        <f t="shared" si="61"/>
        <v>2.0295612533345748</v>
      </c>
      <c r="AHZ23" s="15">
        <f t="shared" si="62"/>
        <v>2.3131610260136268</v>
      </c>
      <c r="AIA23" s="16">
        <f t="shared" si="63"/>
        <v>2.7235456478560578</v>
      </c>
      <c r="AIB23" s="15">
        <f t="shared" si="64"/>
        <v>2.570442827515091</v>
      </c>
      <c r="AIC23" s="6" t="s">
        <v>613</v>
      </c>
      <c r="AID23" s="4">
        <f t="shared" si="65"/>
        <v>5542428000000</v>
      </c>
      <c r="AIE23" s="4">
        <f t="shared" si="66"/>
        <v>6497852000000</v>
      </c>
      <c r="AIF23" s="4">
        <f t="shared" si="67"/>
        <v>5013238000000</v>
      </c>
      <c r="AIG23" s="4">
        <f t="shared" si="68"/>
        <v>3867921000000</v>
      </c>
      <c r="AIH23" s="4">
        <f t="shared" si="69"/>
        <v>2813295000000</v>
      </c>
      <c r="AII23" s="14">
        <f t="shared" si="70"/>
        <v>1648612000000</v>
      </c>
      <c r="AIJ23" s="4">
        <f t="shared" si="71"/>
        <v>729404000000</v>
      </c>
      <c r="AIK23" s="6" t="s">
        <v>613</v>
      </c>
      <c r="AIL23" s="15">
        <f t="shared" si="72"/>
        <v>5.2594774347993338</v>
      </c>
      <c r="AIM23" s="15">
        <f t="shared" si="73"/>
        <v>3.9494577592718332</v>
      </c>
      <c r="AIN23" s="15">
        <f t="shared" si="74"/>
        <v>4.2509302371042432</v>
      </c>
      <c r="AIO23" s="15">
        <f t="shared" si="75"/>
        <v>4.6427969961123816</v>
      </c>
      <c r="AIP23" s="15">
        <f t="shared" si="76"/>
        <v>5.3594884290484996</v>
      </c>
      <c r="AIQ23" s="16">
        <f t="shared" si="77"/>
        <v>8.8372928257224874</v>
      </c>
      <c r="AIR23" s="15">
        <f t="shared" si="78"/>
        <v>18.249339186513922</v>
      </c>
      <c r="AIS23" s="6" t="s">
        <v>613</v>
      </c>
      <c r="AIT23" s="15">
        <f t="shared" si="79"/>
        <v>2.2406822822672243</v>
      </c>
      <c r="AIU23" s="15">
        <f t="shared" si="80"/>
        <v>3.7923154142071844</v>
      </c>
      <c r="AIV23" s="15">
        <f t="shared" si="81"/>
        <v>3.3127503861320915</v>
      </c>
      <c r="AIW23" s="15">
        <f t="shared" si="82"/>
        <v>3.8484327408550776</v>
      </c>
      <c r="AIX23" s="15">
        <f t="shared" si="83"/>
        <v>2.9251461500087932</v>
      </c>
      <c r="AIY23" s="16">
        <f t="shared" si="84"/>
        <v>1.9057158129929663</v>
      </c>
      <c r="AIZ23" s="15">
        <f t="shared" si="85"/>
        <v>1.3064474183396053</v>
      </c>
      <c r="AJA23" s="6" t="s">
        <v>613</v>
      </c>
      <c r="AJB23" s="15">
        <f t="shared" si="86"/>
        <v>0.90528272253887299</v>
      </c>
      <c r="AJC23" s="15">
        <f t="shared" si="87"/>
        <v>1.5685198586363496</v>
      </c>
      <c r="AJD23" s="15">
        <f t="shared" si="88"/>
        <v>1.2677200952920487</v>
      </c>
      <c r="AJE23" s="15">
        <f t="shared" si="89"/>
        <v>1.6416881211742735</v>
      </c>
      <c r="AJF23" s="15">
        <f t="shared" si="90"/>
        <v>1.5107356872899618</v>
      </c>
      <c r="AJG23" s="16">
        <f t="shared" si="91"/>
        <v>0.78726601184135425</v>
      </c>
      <c r="AJH23" s="15">
        <f t="shared" si="92"/>
        <v>0.48146179742567097</v>
      </c>
      <c r="AJI23" s="6" t="s">
        <v>613</v>
      </c>
      <c r="AJJ23" s="15">
        <f t="shared" si="154"/>
        <v>9.2459451313539134</v>
      </c>
      <c r="AJK23" s="15">
        <f t="shared" si="154"/>
        <v>24.969101731224139</v>
      </c>
      <c r="AJL23" s="15">
        <f t="shared" si="154"/>
        <v>47.429856559063111</v>
      </c>
      <c r="AJM23" s="15">
        <f t="shared" si="154"/>
        <v>50.742383025027202</v>
      </c>
      <c r="AJN23" s="15">
        <f t="shared" si="154"/>
        <v>45.547494143653701</v>
      </c>
      <c r="AJO23" s="16">
        <f t="shared" si="154"/>
        <v>9.4569676182419222</v>
      </c>
      <c r="AJP23" s="15">
        <f t="shared" si="154"/>
        <v>3.7993533919189839</v>
      </c>
      <c r="AJQ23" s="6" t="s">
        <v>613</v>
      </c>
      <c r="AJW23" s="1">
        <v>14.01268</v>
      </c>
      <c r="AJX23" s="1">
        <v>14.051259999999999</v>
      </c>
      <c r="AJY23" s="1">
        <v>16.11806</v>
      </c>
      <c r="AJZ23" s="1">
        <v>8.7996400000000001</v>
      </c>
      <c r="AKA23" s="1">
        <v>7.9890299999999996</v>
      </c>
      <c r="AKB23" s="1">
        <v>6.1752900000000004</v>
      </c>
      <c r="AKC23" s="1">
        <v>11.22889</v>
      </c>
      <c r="AKD23" s="1">
        <v>27.07244</v>
      </c>
      <c r="AKE23" s="1">
        <v>46.96463</v>
      </c>
      <c r="AKF23" s="1">
        <v>47.365679999999998</v>
      </c>
      <c r="AKG23" s="1">
        <v>50.192659999999997</v>
      </c>
      <c r="AKH23" s="2">
        <v>10.186820000000001</v>
      </c>
      <c r="AKI23" s="1">
        <v>3.69842</v>
      </c>
      <c r="AKJ23" s="6" t="s">
        <v>613</v>
      </c>
      <c r="AKK23" s="15">
        <f t="shared" si="94"/>
        <v>1.8968974836145016</v>
      </c>
      <c r="AKL23" s="15">
        <f t="shared" si="95"/>
        <v>1.5827902061125017</v>
      </c>
      <c r="AKM23" s="15">
        <f t="shared" si="96"/>
        <v>1.5139401577737823</v>
      </c>
      <c r="AKN23" s="15">
        <f t="shared" si="97"/>
        <v>1.4361013733051984</v>
      </c>
      <c r="AKO23" s="15">
        <f t="shared" si="98"/>
        <v>1.4620108594232233</v>
      </c>
      <c r="AKP23" s="16">
        <f t="shared" si="99"/>
        <v>1.8238466316947253</v>
      </c>
      <c r="AKQ23" s="15">
        <f t="shared" si="100"/>
        <v>3.9222211786946684</v>
      </c>
      <c r="AKR23" s="6" t="s">
        <v>613</v>
      </c>
      <c r="AKS23" s="15">
        <f t="shared" si="101"/>
        <v>0.60040635981137147</v>
      </c>
      <c r="AKT23" s="15">
        <f t="shared" si="102"/>
        <v>0.2909517924507028</v>
      </c>
      <c r="AKU23" s="15">
        <f t="shared" si="103"/>
        <v>0.23745070718674352</v>
      </c>
      <c r="AKV23" s="15">
        <f t="shared" si="104"/>
        <v>0.16950003952109202</v>
      </c>
      <c r="AKW23" s="15">
        <f t="shared" si="105"/>
        <v>0.10194301494337023</v>
      </c>
      <c r="AKX23" s="16">
        <f t="shared" si="106"/>
        <v>0.29649357760504708</v>
      </c>
      <c r="AKY23" s="15">
        <f t="shared" si="107"/>
        <v>2.0529459792715032</v>
      </c>
      <c r="AKZ23" s="6" t="s">
        <v>613</v>
      </c>
      <c r="ALA23" s="7">
        <f t="shared" si="108"/>
        <v>0.37515869399702778</v>
      </c>
      <c r="ALB23" s="7">
        <f t="shared" si="109"/>
        <v>0.22537773614177253</v>
      </c>
      <c r="ALC23" s="7">
        <f t="shared" si="110"/>
        <v>0.19188700269651215</v>
      </c>
      <c r="ALD23" s="7">
        <f t="shared" si="111"/>
        <v>0.14493376125964216</v>
      </c>
      <c r="ALE23" s="7">
        <f t="shared" si="112"/>
        <v>9.2512056940266693E-2</v>
      </c>
      <c r="ALF23" s="8">
        <f t="shared" si="113"/>
        <v>0.22868881321629531</v>
      </c>
      <c r="ALG23" s="7">
        <f t="shared" si="114"/>
        <v>0.67244752878378122</v>
      </c>
      <c r="ALH23" s="6" t="s">
        <v>613</v>
      </c>
      <c r="ALI23" s="7">
        <f t="shared" si="155"/>
        <v>3.5615128027799065E-2</v>
      </c>
      <c r="ALJ23" s="7">
        <f t="shared" si="155"/>
        <v>4.5733882115699689E-2</v>
      </c>
      <c r="ALK23" s="7">
        <f t="shared" si="155"/>
        <v>3.8023846349410077E-2</v>
      </c>
      <c r="ALL23" s="7">
        <f t="shared" si="155"/>
        <v>6.0334085548938723E-2</v>
      </c>
      <c r="ALM23" s="7">
        <f t="shared" si="155"/>
        <v>0.12102811219701248</v>
      </c>
      <c r="ALN23" s="20">
        <f t="shared" si="155"/>
        <v>0.23218839819295956</v>
      </c>
      <c r="ALO23" s="7">
        <f t="shared" si="155"/>
        <v>9.5657650984307105E-2</v>
      </c>
      <c r="ALP23" s="6" t="s">
        <v>613</v>
      </c>
      <c r="ALQ23" s="17">
        <f t="shared" si="116"/>
        <v>0.37515869399702778</v>
      </c>
      <c r="ALR23" s="17">
        <f t="shared" si="117"/>
        <v>0.22537773614177253</v>
      </c>
      <c r="ALS23" s="17">
        <f t="shared" si="118"/>
        <v>0.19188700269651215</v>
      </c>
      <c r="ALT23" s="17">
        <f t="shared" si="119"/>
        <v>0.14493376125964216</v>
      </c>
      <c r="ALU23" s="17">
        <f t="shared" si="120"/>
        <v>9.2512056940266693E-2</v>
      </c>
      <c r="ALV23" s="21">
        <f t="shared" si="121"/>
        <v>0.22868881321629531</v>
      </c>
      <c r="ALW23" s="17">
        <f t="shared" si="122"/>
        <v>0.67244752878378122</v>
      </c>
      <c r="ALX23" s="6" t="s">
        <v>613</v>
      </c>
      <c r="ALY23" s="17">
        <f t="shared" si="123"/>
        <v>0.62484130600297227</v>
      </c>
      <c r="ALZ23" s="17">
        <f t="shared" si="124"/>
        <v>0.77462226385822752</v>
      </c>
      <c r="AMA23" s="17">
        <f t="shared" si="125"/>
        <v>0.80811299730348785</v>
      </c>
      <c r="AMB23" s="17">
        <f t="shared" si="126"/>
        <v>0.85506623874035781</v>
      </c>
      <c r="AMC23" s="17">
        <f t="shared" si="127"/>
        <v>0.90748794305973335</v>
      </c>
      <c r="AMD23" s="21">
        <f t="shared" si="128"/>
        <v>0.77131118678370469</v>
      </c>
      <c r="AME23" s="17">
        <f t="shared" si="129"/>
        <v>0.32755247121621878</v>
      </c>
      <c r="AMF23" s="6" t="s">
        <v>613</v>
      </c>
      <c r="AML23" s="18">
        <v>4.5713591950970072</v>
      </c>
      <c r="AMM23" s="18">
        <v>6.1982279139587186</v>
      </c>
      <c r="AMN23" s="18">
        <v>6.218300505319057</v>
      </c>
      <c r="AMO23" s="18">
        <v>6.0281565269948612</v>
      </c>
      <c r="AMP23" s="18">
        <v>6.8453170762465918</v>
      </c>
      <c r="AMQ23" s="18">
        <v>7.4264531209904705</v>
      </c>
      <c r="AMR23" s="18">
        <v>7.1765482946952046</v>
      </c>
      <c r="AMS23" s="18">
        <v>5.8431999502304244</v>
      </c>
      <c r="AMT23" s="18">
        <v>4.5730186003318511</v>
      </c>
      <c r="AMU23" s="18">
        <v>5.7790687746391765</v>
      </c>
      <c r="AMV23" s="19">
        <v>6.1667526536031421</v>
      </c>
      <c r="AMW23" s="18">
        <v>8.2581800191838628</v>
      </c>
      <c r="AMX23" s="18">
        <v>5.7790687746391765</v>
      </c>
      <c r="AMY23" s="18">
        <v>6.1667526536031421</v>
      </c>
      <c r="AMZ23" s="18">
        <v>8.2581800191838628</v>
      </c>
      <c r="ANA23" s="18">
        <v>10.561990087171512</v>
      </c>
      <c r="ANB23" s="18">
        <v>8.0313813664126421</v>
      </c>
      <c r="ANC23" s="18">
        <v>11.291457076820459</v>
      </c>
      <c r="AND23" s="18">
        <v>10.072101709964384</v>
      </c>
      <c r="ANE23" s="18">
        <v>8.1036149396627639</v>
      </c>
      <c r="ANH23" s="6" t="s">
        <v>613</v>
      </c>
      <c r="ANI23" s="7">
        <f t="shared" si="130"/>
        <v>7.4264531209904699E-2</v>
      </c>
      <c r="ANJ23" s="7">
        <f t="shared" si="131"/>
        <v>7.176548294695205E-2</v>
      </c>
      <c r="ANK23" s="7">
        <f t="shared" si="132"/>
        <v>5.8431999502304245E-2</v>
      </c>
      <c r="ANL23" s="7">
        <f t="shared" si="133"/>
        <v>4.5730186003318511E-2</v>
      </c>
      <c r="ANM23" s="7">
        <f t="shared" si="134"/>
        <v>5.7790687746391761E-2</v>
      </c>
      <c r="ANN23" s="20">
        <f t="shared" si="135"/>
        <v>6.1667526536031421E-2</v>
      </c>
      <c r="ANO23" s="7">
        <f t="shared" si="136"/>
        <v>8.2581800191838625E-2</v>
      </c>
      <c r="ANP23" s="6" t="s">
        <v>613</v>
      </c>
      <c r="ANV23" s="7">
        <v>-1.5137246404285265E-2</v>
      </c>
      <c r="ANW23" s="7">
        <v>2.5564672332883953E-2</v>
      </c>
      <c r="ANX23" s="7">
        <v>-1.0702546631930043E-2</v>
      </c>
      <c r="ANY23" s="7">
        <v>0.20954451611318192</v>
      </c>
      <c r="ANZ23" s="7">
        <v>0.18215498634196114</v>
      </c>
      <c r="AOA23" s="7">
        <v>-0.11152965043334617</v>
      </c>
      <c r="AOB23" s="7">
        <v>0.2194132077705182</v>
      </c>
      <c r="AOC23" s="7">
        <v>5.1688907023796915E-3</v>
      </c>
      <c r="AOD23" s="7">
        <v>0.14404568362117454</v>
      </c>
      <c r="AOE23" s="7">
        <v>5.3476746432414846E-2</v>
      </c>
      <c r="AOF23" s="20">
        <v>0.46856062067014981</v>
      </c>
      <c r="AOG23" s="7">
        <v>0.81701072071858527</v>
      </c>
      <c r="AOH23" s="7">
        <v>5.3476746432414846E-2</v>
      </c>
      <c r="AOI23" s="7">
        <v>0.46856062067014981</v>
      </c>
      <c r="AOJ23" s="7">
        <v>0.81701072071858527</v>
      </c>
      <c r="AOK23" s="7">
        <v>-0.46667980509208173</v>
      </c>
      <c r="AOL23" s="7">
        <v>0.53919448848064833</v>
      </c>
      <c r="AOM23" s="7">
        <v>0.57657229599624027</v>
      </c>
      <c r="AON23" s="7">
        <v>0.18054832872882143</v>
      </c>
      <c r="AOO23" s="7">
        <v>0.45513802777357104</v>
      </c>
      <c r="AOR23" s="6" t="s">
        <v>613</v>
      </c>
      <c r="AOX23" s="1">
        <v>14.01268</v>
      </c>
      <c r="AOY23" s="1">
        <v>14.051259999999999</v>
      </c>
      <c r="AOZ23" s="1">
        <v>16.11806</v>
      </c>
      <c r="APA23" s="1">
        <v>8.7996400000000001</v>
      </c>
      <c r="APB23" s="1">
        <v>7.9890299999999996</v>
      </c>
      <c r="APC23" s="1">
        <v>6.1752900000000004</v>
      </c>
      <c r="APD23" s="1">
        <v>11.22889</v>
      </c>
      <c r="APE23" s="1">
        <v>27.07244</v>
      </c>
      <c r="APF23" s="1">
        <v>46.96463</v>
      </c>
      <c r="APG23" s="1">
        <v>47.365679999999998</v>
      </c>
      <c r="APH23" s="1">
        <v>50.192659999999997</v>
      </c>
      <c r="API23" s="2">
        <v>10.186820000000001</v>
      </c>
      <c r="APJ23" s="1">
        <v>3.69842</v>
      </c>
      <c r="APK23" s="1">
        <v>2.2709999999999999</v>
      </c>
      <c r="APL23" s="1">
        <v>2.5221800000000001</v>
      </c>
      <c r="APM23" s="1">
        <v>2.19604</v>
      </c>
      <c r="APN23" s="1">
        <v>-0.64671999999999996</v>
      </c>
      <c r="APO23" s="1">
        <v>0.50917000000000001</v>
      </c>
      <c r="APP23" s="1">
        <v>4.1646000000000001</v>
      </c>
      <c r="APQ23" s="1">
        <v>3.6486700000000001</v>
      </c>
      <c r="APW23" s="22">
        <v>0.18069942867507702</v>
      </c>
      <c r="APX23" s="22">
        <v>0.24871274110314429</v>
      </c>
      <c r="APY23" s="22">
        <v>0.36671167422788131</v>
      </c>
      <c r="APZ23" s="22">
        <v>0.53871664791079388</v>
      </c>
      <c r="AQA23" s="22">
        <v>-0.24151122230399633</v>
      </c>
      <c r="AQB23" s="39" t="s">
        <v>613</v>
      </c>
      <c r="AQC23" s="22">
        <v>0.82163020277883037</v>
      </c>
      <c r="AQD23" s="6" t="s">
        <v>613</v>
      </c>
      <c r="AQE23" s="4">
        <f t="shared" si="137"/>
        <v>892477000000</v>
      </c>
      <c r="AQF23" s="4">
        <f t="shared" si="138"/>
        <v>1049607000000</v>
      </c>
      <c r="AQG23" s="4">
        <f t="shared" si="139"/>
        <v>777808000000</v>
      </c>
      <c r="AQH23" s="4">
        <f t="shared" si="140"/>
        <v>621967000000</v>
      </c>
      <c r="AQI23" s="4">
        <f t="shared" si="141"/>
        <v>541137000000</v>
      </c>
      <c r="AQJ23" s="5">
        <f t="shared" si="142"/>
        <v>437463000000</v>
      </c>
      <c r="AQK23" s="4">
        <f t="shared" si="143"/>
        <v>701863000000</v>
      </c>
      <c r="AQL23" s="6" t="s">
        <v>613</v>
      </c>
      <c r="AQM23" s="7">
        <f t="shared" si="144"/>
        <v>0.33828999382533781</v>
      </c>
      <c r="AQN23" s="7">
        <f t="shared" si="145"/>
        <v>0.29332584746319268</v>
      </c>
      <c r="AQO23" s="7">
        <f t="shared" si="146"/>
        <v>0.22488579458059144</v>
      </c>
      <c r="AQP23" s="7">
        <f t="shared" si="147"/>
        <v>0.20840157562631012</v>
      </c>
      <c r="AQQ23" s="7">
        <f t="shared" si="148"/>
        <v>0.19599326040801188</v>
      </c>
      <c r="AQR23" s="20">
        <f t="shared" si="149"/>
        <v>0.21268269773506587</v>
      </c>
      <c r="AQS23" s="7">
        <f t="shared" si="150"/>
        <v>0.73192002786427424</v>
      </c>
      <c r="AQT23" s="6" t="s">
        <v>613</v>
      </c>
      <c r="AQU23" s="9">
        <f t="shared" si="156"/>
        <v>4.0691628735815784E-2</v>
      </c>
      <c r="AQV23" s="9">
        <f t="shared" si="156"/>
        <v>0.10848735330546394</v>
      </c>
      <c r="AQW23" s="9">
        <f t="shared" si="156"/>
        <v>3.8899795699702117E-2</v>
      </c>
      <c r="AQX23" s="9">
        <f t="shared" si="156"/>
        <v>9.8694381317691537E-2</v>
      </c>
      <c r="AQY23" s="9">
        <f t="shared" si="156"/>
        <v>5.8832552986078035E-2</v>
      </c>
      <c r="AQZ23" s="10" t="e">
        <f t="shared" si="156"/>
        <v>#VALUE!</v>
      </c>
      <c r="ARA23" s="9">
        <f t="shared" si="156"/>
        <v>0.68601078309086694</v>
      </c>
      <c r="ARB23" s="6" t="s">
        <v>613</v>
      </c>
      <c r="ARC23" s="17">
        <f t="shared" si="157"/>
        <v>3.426713283630009E-2</v>
      </c>
      <c r="ARD23" s="17">
        <f t="shared" si="157"/>
        <v>9.1320691540770715E-2</v>
      </c>
      <c r="ARE23" s="17">
        <f t="shared" si="157"/>
        <v>3.70908822502252E-2</v>
      </c>
      <c r="ARF23" s="17">
        <f t="shared" si="157"/>
        <v>9.1312323054774547E-2</v>
      </c>
      <c r="ARG23" s="17">
        <f t="shared" si="157"/>
        <v>6.2391941878514323E-2</v>
      </c>
      <c r="ARH23" s="21" t="e">
        <f t="shared" si="157"/>
        <v>#VALUE!</v>
      </c>
      <c r="ARI23" s="17">
        <f t="shared" si="157"/>
        <v>0.24194870474176605</v>
      </c>
      <c r="ARJ23" s="6" t="s">
        <v>613</v>
      </c>
    </row>
    <row r="24" spans="1:1154" collapsed="1" x14ac:dyDescent="0.15">
      <c r="A24" s="26" t="s">
        <v>327</v>
      </c>
      <c r="B24" s="34">
        <v>40091</v>
      </c>
      <c r="C24" s="34">
        <v>40122</v>
      </c>
      <c r="D24" s="35">
        <v>13.460526315789499</v>
      </c>
      <c r="E24" s="26" t="s">
        <v>328</v>
      </c>
      <c r="F24" s="26" t="s">
        <v>110</v>
      </c>
      <c r="G24" s="26" t="s">
        <v>111</v>
      </c>
      <c r="H24" s="26" t="s">
        <v>23</v>
      </c>
      <c r="I24" s="56" t="s">
        <v>329</v>
      </c>
      <c r="J24" s="26" t="s">
        <v>491</v>
      </c>
      <c r="K24" s="26" t="s">
        <v>427</v>
      </c>
      <c r="L24" s="26" t="s">
        <v>110</v>
      </c>
      <c r="M24" s="26" t="s">
        <v>111</v>
      </c>
      <c r="N24" s="26" t="s">
        <v>23</v>
      </c>
      <c r="O24" s="26"/>
      <c r="P24" s="26"/>
      <c r="Q24" s="26" t="s">
        <v>25</v>
      </c>
      <c r="R24" s="26" t="s">
        <v>122</v>
      </c>
      <c r="S24" s="35"/>
      <c r="T24" s="26" t="s">
        <v>27</v>
      </c>
      <c r="U24" s="26" t="s">
        <v>63</v>
      </c>
      <c r="V24" s="36">
        <v>2009</v>
      </c>
      <c r="W24" s="3">
        <f t="shared" si="0"/>
        <v>1</v>
      </c>
      <c r="AB24" s="35">
        <v>5275686000000</v>
      </c>
      <c r="AC24" s="35">
        <v>4237924000000</v>
      </c>
      <c r="AD24" s="35">
        <v>3243099000000</v>
      </c>
      <c r="AE24" s="35">
        <v>3239644000000</v>
      </c>
      <c r="AF24" s="35">
        <v>3468159000000</v>
      </c>
      <c r="AG24" s="35">
        <v>3034733000000</v>
      </c>
      <c r="AH24" s="35">
        <v>2889103008690</v>
      </c>
      <c r="AI24" s="4">
        <v>3474787556380</v>
      </c>
      <c r="AJ24" s="4">
        <v>2746521404340</v>
      </c>
      <c r="AK24" s="4">
        <v>2123175557250</v>
      </c>
      <c r="AL24" s="4">
        <v>2235938145230</v>
      </c>
      <c r="AM24" s="4">
        <v>2009261897750</v>
      </c>
      <c r="AN24" s="5">
        <v>2464341405340</v>
      </c>
      <c r="AO24" s="4">
        <v>2289226088000</v>
      </c>
      <c r="AP24" s="4">
        <v>759944280000</v>
      </c>
      <c r="AQ24" s="4">
        <v>389959331000</v>
      </c>
      <c r="AR24" s="4">
        <v>179292485000</v>
      </c>
      <c r="AS24" s="4">
        <v>109934483000</v>
      </c>
      <c r="AT24" s="4">
        <v>146291164000</v>
      </c>
      <c r="AU24" s="4">
        <v>97994362000</v>
      </c>
      <c r="AV24" s="4"/>
      <c r="AW24" s="4"/>
      <c r="AX24" s="4"/>
      <c r="AY24" s="4"/>
      <c r="AZ24" s="4"/>
      <c r="BA24" s="4"/>
      <c r="BB24" s="6" t="s">
        <v>613</v>
      </c>
      <c r="BC24" s="4"/>
      <c r="BD24" s="4"/>
      <c r="BE24" s="4"/>
      <c r="BF24" s="4"/>
      <c r="BG24" s="4">
        <v>937471000000</v>
      </c>
      <c r="BH24" s="4">
        <v>1172621000000</v>
      </c>
      <c r="BI24" s="4">
        <v>1212155000000</v>
      </c>
      <c r="BJ24" s="4">
        <v>957748000000</v>
      </c>
      <c r="BK24" s="4">
        <v>937575000000</v>
      </c>
      <c r="BL24" s="4">
        <v>874125000000</v>
      </c>
      <c r="BM24" s="4">
        <v>764769485040</v>
      </c>
      <c r="BN24" s="4">
        <v>541362630250</v>
      </c>
      <c r="BO24" s="4">
        <v>467483598700</v>
      </c>
      <c r="BP24" s="4">
        <v>242370005220</v>
      </c>
      <c r="BQ24" s="4">
        <v>179296995190</v>
      </c>
      <c r="BR24" s="4">
        <v>113066221920</v>
      </c>
      <c r="BS24" s="5">
        <v>128161639710</v>
      </c>
      <c r="BT24" s="4">
        <v>76570081000</v>
      </c>
      <c r="BU24" s="4">
        <v>49996445000</v>
      </c>
      <c r="BV24" s="4">
        <v>39186778000</v>
      </c>
      <c r="BW24" s="4">
        <v>29083278000</v>
      </c>
      <c r="BX24" s="4">
        <v>31666137000</v>
      </c>
      <c r="BY24" s="4">
        <v>29662541000</v>
      </c>
      <c r="BZ24" s="4">
        <v>47239890000</v>
      </c>
      <c r="CA24" s="4"/>
      <c r="CB24" s="4"/>
      <c r="CC24" s="4"/>
      <c r="CD24" s="4"/>
      <c r="CE24" s="4"/>
      <c r="CF24" s="4"/>
      <c r="CG24" s="6" t="s">
        <v>613</v>
      </c>
      <c r="CH24" s="4"/>
      <c r="CI24" s="4"/>
      <c r="CJ24" s="4"/>
      <c r="CK24" s="4"/>
      <c r="CL24" s="4">
        <v>20645596000000</v>
      </c>
      <c r="CM24" s="4">
        <v>18195176000000</v>
      </c>
      <c r="CN24" s="4">
        <v>16151959000000</v>
      </c>
      <c r="CO24" s="4">
        <v>15197604000000</v>
      </c>
      <c r="CP24" s="4">
        <v>13679419000000</v>
      </c>
      <c r="CQ24" s="4">
        <v>12022907000000</v>
      </c>
      <c r="CR24" s="4">
        <v>11094506935010</v>
      </c>
      <c r="CS24" s="4">
        <v>9671219853960</v>
      </c>
      <c r="CT24" s="4">
        <v>7025033452100</v>
      </c>
      <c r="CU24" s="4">
        <v>5226047411420</v>
      </c>
      <c r="CV24" s="4">
        <v>4837214507910</v>
      </c>
      <c r="CW24" s="4">
        <v>4339931537540</v>
      </c>
      <c r="CX24" s="5">
        <v>4545834196850</v>
      </c>
      <c r="CY24" s="4">
        <v>4297380923000</v>
      </c>
      <c r="CZ24" s="4">
        <v>2911638716000</v>
      </c>
      <c r="DA24" s="4">
        <v>3086149829000</v>
      </c>
      <c r="DB24" s="4">
        <v>2054450780000</v>
      </c>
      <c r="DC24" s="4">
        <v>1924507941000</v>
      </c>
      <c r="DD24" s="4">
        <v>2190418072000</v>
      </c>
      <c r="DE24" s="4">
        <v>1061503610000</v>
      </c>
      <c r="DF24" s="4"/>
      <c r="DG24" s="4"/>
      <c r="DH24" s="4"/>
      <c r="DI24" s="4"/>
      <c r="DJ24" s="4"/>
      <c r="DK24" s="4"/>
      <c r="DL24" s="6" t="s">
        <v>613</v>
      </c>
      <c r="DM24" s="4"/>
      <c r="DN24" s="4"/>
      <c r="DO24" s="4"/>
      <c r="DP24" s="4"/>
      <c r="DQ24" s="4">
        <v>39255187000000</v>
      </c>
      <c r="DR24" s="4">
        <v>36196024000000</v>
      </c>
      <c r="DS24" s="4">
        <v>34289017000000</v>
      </c>
      <c r="DT24" s="4">
        <v>31872302000000</v>
      </c>
      <c r="DU24" s="4">
        <v>29072250000000</v>
      </c>
      <c r="DV24" s="4">
        <v>26258718000000</v>
      </c>
      <c r="DW24" s="4">
        <v>23538715238878</v>
      </c>
      <c r="DX24" s="4">
        <v>20114871381857</v>
      </c>
      <c r="DY24" s="4">
        <v>15023391727244</v>
      </c>
      <c r="DZ24" s="4">
        <v>11524866822316</v>
      </c>
      <c r="EA24" s="4">
        <v>9378342136927</v>
      </c>
      <c r="EB24" s="4">
        <v>8553946343429</v>
      </c>
      <c r="EC24" s="5">
        <v>8108443360875</v>
      </c>
      <c r="ED24" s="4">
        <v>7484109408000</v>
      </c>
      <c r="EE24" s="4">
        <v>5156691248000</v>
      </c>
      <c r="EF24" s="4">
        <v>5306702693000</v>
      </c>
      <c r="EG24" s="4">
        <v>4958684273000</v>
      </c>
      <c r="EH24" s="4">
        <v>4708426617000</v>
      </c>
      <c r="EI24" s="4">
        <v>4740915099000</v>
      </c>
      <c r="EJ24" s="4">
        <v>5025621953000</v>
      </c>
      <c r="EK24" s="4"/>
      <c r="EL24" s="4"/>
      <c r="EM24" s="4"/>
      <c r="EN24" s="4"/>
      <c r="EO24" s="4"/>
      <c r="EP24" s="4"/>
      <c r="EQ24" s="6" t="s">
        <v>613</v>
      </c>
      <c r="ER24" s="4"/>
      <c r="ES24" s="4"/>
      <c r="ET24" s="4"/>
      <c r="EU24" s="4"/>
      <c r="EV24" s="4">
        <v>11609414000000</v>
      </c>
      <c r="EW24" s="4">
        <v>8368689000000</v>
      </c>
      <c r="EX24" s="4">
        <v>7994843000000</v>
      </c>
      <c r="EY24" s="4">
        <v>7848286000000</v>
      </c>
      <c r="EZ24" s="4">
        <v>7311044000000</v>
      </c>
      <c r="FA24" s="4">
        <v>8013555000000</v>
      </c>
      <c r="FB24" s="4">
        <v>7775706220020</v>
      </c>
      <c r="FC24" s="4">
        <v>7129204152990</v>
      </c>
      <c r="FD24" s="4">
        <v>4503801547050</v>
      </c>
      <c r="FE24" s="4">
        <v>2209140896690</v>
      </c>
      <c r="FF24" s="4">
        <v>1561199510120</v>
      </c>
      <c r="FG24" s="4">
        <v>1216745907660</v>
      </c>
      <c r="FH24" s="5">
        <v>1149297724190</v>
      </c>
      <c r="FI24" s="4">
        <v>873724202000</v>
      </c>
      <c r="FJ24" s="4">
        <v>962248461000</v>
      </c>
      <c r="FK24" s="4">
        <v>3585844399000</v>
      </c>
      <c r="FL24" s="4">
        <v>3304436257000</v>
      </c>
      <c r="FM24" s="4">
        <v>2714458001000</v>
      </c>
      <c r="FN24" s="4">
        <v>3058545533000</v>
      </c>
      <c r="FO24" s="4">
        <v>3677313844000</v>
      </c>
      <c r="FP24" s="4"/>
      <c r="FQ24" s="4"/>
      <c r="FR24" s="4"/>
      <c r="FS24" s="4"/>
      <c r="FT24" s="4"/>
      <c r="FU24" s="4"/>
      <c r="FV24" s="6" t="s">
        <v>613</v>
      </c>
      <c r="FW24" s="4"/>
      <c r="FX24" s="4"/>
      <c r="FY24" s="4"/>
      <c r="FZ24" s="4"/>
      <c r="GA24" s="4">
        <v>10024034000000</v>
      </c>
      <c r="GB24" s="4">
        <v>9175885000000</v>
      </c>
      <c r="GC24" s="4">
        <v>8454959000000</v>
      </c>
      <c r="GD24" s="4">
        <v>7618305000000</v>
      </c>
      <c r="GE24" s="4">
        <v>6661820000000</v>
      </c>
      <c r="GF24" s="4">
        <v>5277283000000</v>
      </c>
      <c r="GG24" s="4">
        <v>4020909676430</v>
      </c>
      <c r="GH24" s="4">
        <v>2728065760920</v>
      </c>
      <c r="GI24" s="4">
        <v>1984505039050</v>
      </c>
      <c r="GJ24" s="4">
        <v>1163596885500</v>
      </c>
      <c r="GK24" s="4">
        <v>422383202830</v>
      </c>
      <c r="GL24" s="4">
        <v>248814327850</v>
      </c>
      <c r="GM24" s="5">
        <v>248950351300</v>
      </c>
      <c r="GN24" s="4">
        <v>222076056000</v>
      </c>
      <c r="GO24" s="4">
        <v>253859824000</v>
      </c>
      <c r="GP24" s="4">
        <v>829605804000</v>
      </c>
      <c r="GQ24" s="4">
        <v>1035124961000</v>
      </c>
      <c r="GR24" s="4">
        <v>2164153800000</v>
      </c>
      <c r="GS24" s="4">
        <v>2058914881000</v>
      </c>
      <c r="GT24" s="4">
        <v>3306049631000</v>
      </c>
      <c r="GU24" s="4"/>
      <c r="GV24" s="4"/>
      <c r="GW24" s="4"/>
      <c r="GX24" s="4"/>
      <c r="GY24" s="4"/>
      <c r="GZ24" s="4"/>
      <c r="HA24" s="6" t="s">
        <v>613</v>
      </c>
      <c r="HB24" s="4"/>
      <c r="HC24" s="4"/>
      <c r="HD24" s="4"/>
      <c r="HE24" s="4"/>
      <c r="HF24" s="4">
        <v>15332128000000</v>
      </c>
      <c r="HG24" s="4">
        <v>15352476000000</v>
      </c>
      <c r="HH24" s="4">
        <v>14373791000000</v>
      </c>
      <c r="HI24" s="4">
        <v>13437520000000</v>
      </c>
      <c r="HJ24" s="4">
        <v>12643485000000</v>
      </c>
      <c r="HK24" s="4">
        <v>8404234000000</v>
      </c>
      <c r="HL24" s="4">
        <v>7648102561300</v>
      </c>
      <c r="HM24" s="4">
        <v>6377380790010</v>
      </c>
      <c r="HN24" s="4">
        <v>5589630013230</v>
      </c>
      <c r="HO24" s="4">
        <v>5106690519720</v>
      </c>
      <c r="HP24" s="4">
        <v>4905035697480</v>
      </c>
      <c r="HQ24" s="4">
        <v>4647175913620</v>
      </c>
      <c r="HR24" s="5">
        <v>3997768704390</v>
      </c>
      <c r="HS24" s="4">
        <v>3787473207000</v>
      </c>
      <c r="HT24" s="4">
        <v>2844824066000</v>
      </c>
      <c r="HU24" s="4">
        <v>-96427746000</v>
      </c>
      <c r="HV24" s="4">
        <v>-224273928000</v>
      </c>
      <c r="HW24" s="4">
        <v>40535333000</v>
      </c>
      <c r="HX24" s="4">
        <v>72092019000</v>
      </c>
      <c r="HY24" s="4">
        <v>-1020529631000</v>
      </c>
      <c r="HZ24" s="4"/>
      <c r="IA24" s="4"/>
      <c r="IB24" s="4"/>
      <c r="IC24" s="4"/>
      <c r="ID24" s="4"/>
      <c r="IE24" s="4"/>
      <c r="IF24" s="6" t="s">
        <v>613</v>
      </c>
      <c r="IG24" s="4"/>
      <c r="IH24" s="4"/>
      <c r="II24" s="4"/>
      <c r="IJ24" s="4"/>
      <c r="IK24" s="4">
        <v>8070737000000</v>
      </c>
      <c r="IL24" s="4">
        <v>7608237000000</v>
      </c>
      <c r="IM24" s="4">
        <v>7670405000000</v>
      </c>
      <c r="IN24" s="4">
        <v>6442797000000</v>
      </c>
      <c r="IO24" s="4">
        <v>6739315000000</v>
      </c>
      <c r="IP24" s="4">
        <v>7514286638930</v>
      </c>
      <c r="IQ24" s="4">
        <v>6340241950000</v>
      </c>
      <c r="IR24" s="4">
        <v>5077062064780</v>
      </c>
      <c r="IS24" s="4">
        <v>3322669123180</v>
      </c>
      <c r="IT24" s="4">
        <v>2178331003290</v>
      </c>
      <c r="IU24" s="4">
        <v>1692687370090</v>
      </c>
      <c r="IV24" s="4">
        <v>1332371525320</v>
      </c>
      <c r="IW24" s="5">
        <v>1303221368440</v>
      </c>
      <c r="IX24" s="4">
        <v>1347518285000</v>
      </c>
      <c r="IY24" s="4">
        <v>1185718207000</v>
      </c>
      <c r="IZ24" s="4">
        <v>1049896359000</v>
      </c>
      <c r="JA24" s="4">
        <v>738596737000</v>
      </c>
      <c r="JB24" s="4">
        <v>591326428000</v>
      </c>
      <c r="JC24" s="4">
        <v>447118848000</v>
      </c>
      <c r="JD24" s="4">
        <v>329418857000</v>
      </c>
      <c r="JE24" s="4"/>
      <c r="JF24" s="4"/>
      <c r="JG24" s="4"/>
      <c r="JH24" s="4"/>
      <c r="JI24" s="4"/>
      <c r="JJ24" s="4"/>
      <c r="JK24" s="6" t="s">
        <v>613</v>
      </c>
      <c r="JL24" s="4"/>
      <c r="JM24" s="4"/>
      <c r="JN24" s="4"/>
      <c r="JO24" s="4"/>
      <c r="JP24" s="4">
        <v>2648089000000</v>
      </c>
      <c r="JQ24" s="4">
        <v>2187334000000</v>
      </c>
      <c r="JR24" s="4">
        <v>2149578000000</v>
      </c>
      <c r="JS24" s="4">
        <v>1682947000000</v>
      </c>
      <c r="JT24" s="4">
        <v>1851165000000</v>
      </c>
      <c r="JU24" s="4">
        <v>2414825103160</v>
      </c>
      <c r="JV24" s="4">
        <v>2247683883670</v>
      </c>
      <c r="JW24" s="4">
        <v>1651527379420</v>
      </c>
      <c r="JX24" s="4">
        <v>980372885770</v>
      </c>
      <c r="JY24" s="4">
        <v>539809727390</v>
      </c>
      <c r="JZ24" s="4">
        <v>341529714320</v>
      </c>
      <c r="KA24" s="4">
        <v>167763792630</v>
      </c>
      <c r="KB24" s="5">
        <v>406886978510</v>
      </c>
      <c r="KC24" s="4">
        <v>352665170000</v>
      </c>
      <c r="KD24" s="4">
        <v>307352982000</v>
      </c>
      <c r="KE24" s="4">
        <v>245103478000</v>
      </c>
      <c r="KF24" s="4">
        <v>-51324021000</v>
      </c>
      <c r="KG24" s="4">
        <v>222804971000</v>
      </c>
      <c r="KH24" s="4">
        <v>641109336000</v>
      </c>
      <c r="KI24" s="4">
        <v>-319612505000</v>
      </c>
      <c r="KJ24" s="4"/>
      <c r="KK24" s="4"/>
      <c r="KL24" s="4"/>
      <c r="KM24" s="4"/>
      <c r="KN24" s="4"/>
      <c r="KO24" s="4"/>
      <c r="KP24" s="6" t="s">
        <v>613</v>
      </c>
      <c r="KQ24" s="4"/>
      <c r="KR24" s="4"/>
      <c r="KS24" s="4"/>
      <c r="KT24" s="4"/>
      <c r="KU24" s="4">
        <v>1370686000000</v>
      </c>
      <c r="KV24" s="4">
        <v>1283281000000</v>
      </c>
      <c r="KW24" s="4">
        <v>1297465000000</v>
      </c>
      <c r="KX24" s="4">
        <v>1013068000000</v>
      </c>
      <c r="KY24" s="4">
        <v>1170706000000</v>
      </c>
      <c r="KZ24" s="4">
        <v>1739280891171</v>
      </c>
      <c r="LA24" s="4">
        <v>1794392633601</v>
      </c>
      <c r="LB24" s="4">
        <v>1413388450323</v>
      </c>
      <c r="LC24" s="4">
        <v>849382875816</v>
      </c>
      <c r="LD24" s="4">
        <v>494011087830</v>
      </c>
      <c r="LE24" s="4">
        <v>389250582924</v>
      </c>
      <c r="LF24" s="4">
        <v>227483062112</v>
      </c>
      <c r="LG24" s="5">
        <v>398003512681</v>
      </c>
      <c r="LH24" s="4">
        <v>315864319000</v>
      </c>
      <c r="LI24" s="4">
        <v>209207411000</v>
      </c>
      <c r="LJ24" s="4">
        <v>161373551000</v>
      </c>
      <c r="LK24" s="4">
        <v>-245165738000</v>
      </c>
      <c r="LL24" s="4">
        <v>87335034000</v>
      </c>
      <c r="LM24" s="4">
        <v>700908840000</v>
      </c>
      <c r="LN24" s="4">
        <v>-723337923000</v>
      </c>
      <c r="LO24" s="4"/>
      <c r="LP24" s="4"/>
      <c r="LQ24" s="4"/>
      <c r="LR24" s="4"/>
      <c r="LS24" s="4"/>
      <c r="LT24" s="4"/>
      <c r="LU24" s="6" t="s">
        <v>613</v>
      </c>
      <c r="LV24" s="4"/>
      <c r="LW24" s="4"/>
      <c r="LX24" s="4"/>
      <c r="LY24" s="4"/>
      <c r="LZ24" s="4">
        <v>2796666000000</v>
      </c>
      <c r="MA24" s="4">
        <v>2355008000000</v>
      </c>
      <c r="MB24" s="4">
        <v>2333442000000</v>
      </c>
      <c r="MC24" s="4">
        <v>1791701000000</v>
      </c>
      <c r="MD24" s="4">
        <v>1992917000000</v>
      </c>
      <c r="ME24" s="4">
        <v>2517381027190</v>
      </c>
      <c r="MF24" s="4">
        <v>2320964222090</v>
      </c>
      <c r="MK24" s="1">
        <v>1427625000000</v>
      </c>
      <c r="ML24" s="1">
        <v>1316858000000</v>
      </c>
      <c r="MM24" s="1">
        <v>1345277000000</v>
      </c>
      <c r="MN24" s="1">
        <v>1052529000000</v>
      </c>
      <c r="MO24" s="1">
        <v>1194493000000</v>
      </c>
      <c r="MP24" s="1">
        <v>1885084170380</v>
      </c>
      <c r="MQ24" s="1">
        <v>1843149053130</v>
      </c>
      <c r="MR24" s="4">
        <v>1709491785190</v>
      </c>
      <c r="MS24" s="4">
        <v>1029410856130</v>
      </c>
      <c r="MT24" s="4">
        <v>618777509300</v>
      </c>
      <c r="MU24" s="4">
        <v>482272893560</v>
      </c>
      <c r="MV24" s="4">
        <v>298743712380</v>
      </c>
      <c r="MW24" s="5">
        <v>505944671630</v>
      </c>
      <c r="MX24" s="4">
        <v>412056997000</v>
      </c>
      <c r="MY24" s="1">
        <v>300630553000</v>
      </c>
      <c r="MZ24" s="1">
        <v>230576158000</v>
      </c>
      <c r="NA24" s="1">
        <v>-121309017000</v>
      </c>
      <c r="NB24" s="1">
        <v>114276150000</v>
      </c>
      <c r="NC24" s="1">
        <v>722158908000</v>
      </c>
      <c r="ND24" s="1">
        <v>-694703300000</v>
      </c>
      <c r="NK24" s="6" t="s">
        <v>613</v>
      </c>
      <c r="NP24" s="35">
        <v>1370686000000</v>
      </c>
      <c r="NQ24" s="35">
        <v>1283281000000</v>
      </c>
      <c r="NR24" s="35">
        <v>1297465000000</v>
      </c>
      <c r="NS24" s="35">
        <v>1013068000000</v>
      </c>
      <c r="NT24" s="35">
        <v>1170706000000</v>
      </c>
      <c r="NU24" s="35">
        <v>1739280891170</v>
      </c>
      <c r="NV24" s="35">
        <v>1794392633600</v>
      </c>
      <c r="NW24" s="47">
        <v>1413388450320</v>
      </c>
      <c r="NX24" s="47">
        <v>849382875820</v>
      </c>
      <c r="NY24" s="47">
        <v>494011087830</v>
      </c>
      <c r="NZ24" s="47">
        <v>389250582920</v>
      </c>
      <c r="OA24" s="47">
        <v>227483062110</v>
      </c>
      <c r="OB24" s="48">
        <v>398003512680</v>
      </c>
      <c r="OC24" s="47">
        <v>315864319000</v>
      </c>
      <c r="OD24" s="35">
        <v>209207411000</v>
      </c>
      <c r="OE24" s="35">
        <v>161373551000</v>
      </c>
      <c r="OF24" s="35">
        <v>-245165738000</v>
      </c>
      <c r="OG24" s="35">
        <v>87335034000</v>
      </c>
      <c r="OH24" s="35">
        <v>700908840000</v>
      </c>
      <c r="OI24" s="35">
        <v>-723337923000</v>
      </c>
      <c r="OP24" s="6" t="s">
        <v>613</v>
      </c>
      <c r="OQ24" s="4">
        <v>1669740559780</v>
      </c>
      <c r="OR24" s="4">
        <v>1043983367400</v>
      </c>
      <c r="OS24" s="4">
        <v>589317819680</v>
      </c>
      <c r="OT24" s="4">
        <v>415841021410</v>
      </c>
      <c r="OU24" s="4">
        <v>310872119210</v>
      </c>
      <c r="OV24" s="5">
        <v>349826886570</v>
      </c>
      <c r="OW24" s="4">
        <v>354641801000</v>
      </c>
      <c r="OX24" s="4">
        <v>362763369000</v>
      </c>
      <c r="OY24" s="4">
        <v>283110408000</v>
      </c>
      <c r="OZ24" s="4">
        <v>199354757000</v>
      </c>
      <c r="PA24" s="4">
        <v>142694501000</v>
      </c>
      <c r="PB24" s="4">
        <v>112198735000</v>
      </c>
      <c r="PC24" s="4">
        <v>67931035000</v>
      </c>
      <c r="PD24" s="4"/>
      <c r="PE24" s="4"/>
      <c r="PF24" s="4"/>
      <c r="PG24" s="4"/>
      <c r="PH24" s="4"/>
      <c r="PI24" s="4"/>
      <c r="PJ24" s="6" t="s">
        <v>613</v>
      </c>
      <c r="PK24" s="4"/>
      <c r="PL24" s="4"/>
      <c r="PM24" s="4"/>
      <c r="PN24" s="4"/>
      <c r="PO24" s="4">
        <v>-770438000000</v>
      </c>
      <c r="PP24" s="4">
        <v>-901338999999.99902</v>
      </c>
      <c r="PQ24" s="4">
        <v>-841034999999.99902</v>
      </c>
      <c r="PR24" s="4">
        <v>-717401999999.99902</v>
      </c>
      <c r="PS24" s="4">
        <v>-660842000000</v>
      </c>
      <c r="PT24" s="4">
        <v>-463805000000</v>
      </c>
      <c r="PU24" s="4">
        <v>-392250120240</v>
      </c>
      <c r="PV24" s="4">
        <v>-117142571070</v>
      </c>
      <c r="PW24" s="4">
        <v>-35314755520</v>
      </c>
      <c r="PX24" s="4">
        <v>-51894381370</v>
      </c>
      <c r="PY24" s="4">
        <v>-27595603340</v>
      </c>
      <c r="PZ24" s="4">
        <v>-19881577570</v>
      </c>
      <c r="QA24" s="5">
        <v>-14418498540</v>
      </c>
      <c r="QB24" s="4">
        <v>-53104458000</v>
      </c>
      <c r="QC24" s="4">
        <v>-33300292000</v>
      </c>
      <c r="QD24" s="4">
        <v>-69602954000</v>
      </c>
      <c r="QE24" s="4">
        <v>-75944000000</v>
      </c>
      <c r="QF24" s="4">
        <v>-118512867000</v>
      </c>
      <c r="QG24" s="4">
        <v>-226773123000</v>
      </c>
      <c r="QH24" s="4">
        <v>-17523477000</v>
      </c>
      <c r="QI24" s="4"/>
      <c r="QJ24" s="4"/>
      <c r="QK24" s="4"/>
      <c r="QL24" s="4"/>
      <c r="QM24" s="4"/>
      <c r="QN24" s="4"/>
      <c r="QO24" s="6" t="s">
        <v>613</v>
      </c>
      <c r="QP24" s="4"/>
      <c r="QQ24" s="4"/>
      <c r="QR24" s="4"/>
      <c r="QS24" s="4"/>
      <c r="QT24" s="4">
        <v>1213679000000</v>
      </c>
      <c r="QU24" s="4">
        <v>979826000000</v>
      </c>
      <c r="QV24" s="4">
        <v>1043561000000</v>
      </c>
      <c r="QW24" s="4">
        <v>549287000000</v>
      </c>
      <c r="QX24" s="4">
        <v>41055000000</v>
      </c>
      <c r="QY24" s="4">
        <v>1347348000000</v>
      </c>
      <c r="QZ24" s="4">
        <v>1989104868881</v>
      </c>
      <c r="RA24" s="4">
        <v>2742630542979</v>
      </c>
      <c r="RB24" s="4">
        <v>1731273155288</v>
      </c>
      <c r="RC24" s="4">
        <v>879732636628</v>
      </c>
      <c r="RD24" s="4">
        <v>611515699279</v>
      </c>
      <c r="RE24" s="4">
        <v>332470437239</v>
      </c>
      <c r="RF24" s="5">
        <v>498523305464</v>
      </c>
      <c r="RG24" s="4">
        <v>210894464000</v>
      </c>
      <c r="RH24" s="4">
        <v>45988137000</v>
      </c>
      <c r="RI24" s="4">
        <v>486408437000</v>
      </c>
      <c r="RJ24" s="4">
        <v>270776000000</v>
      </c>
      <c r="RK24" s="4">
        <v>-17476829000</v>
      </c>
      <c r="RL24" s="4">
        <v>-105519892000</v>
      </c>
      <c r="RM24" s="4">
        <v>191595130000</v>
      </c>
      <c r="RN24" s="4"/>
      <c r="RO24" s="4"/>
      <c r="RP24" s="4"/>
      <c r="RQ24" s="4"/>
      <c r="RR24" s="4"/>
      <c r="RS24" s="4"/>
      <c r="RT24" s="6" t="s">
        <v>613</v>
      </c>
      <c r="RU24" s="4"/>
      <c r="RV24" s="4"/>
      <c r="RW24" s="4"/>
      <c r="RX24" s="4"/>
      <c r="RY24" s="4">
        <v>-838435000000</v>
      </c>
      <c r="RZ24" s="4">
        <v>-581910000000</v>
      </c>
      <c r="SA24" s="4">
        <v>-1694312000000</v>
      </c>
      <c r="SB24" s="4">
        <v>-1896801000000</v>
      </c>
      <c r="SC24" s="4">
        <v>-1053199000000</v>
      </c>
      <c r="SD24" s="4">
        <v>-2456934000000</v>
      </c>
      <c r="SE24" s="4">
        <v>-3697803867050</v>
      </c>
      <c r="SF24" s="4">
        <v>-3107884324470</v>
      </c>
      <c r="SG24" s="4">
        <v>-1752513644040</v>
      </c>
      <c r="SH24" s="4">
        <v>-1407746500370</v>
      </c>
      <c r="SI24" s="4">
        <v>-544697180520</v>
      </c>
      <c r="SJ24" s="4">
        <v>-1167403135480</v>
      </c>
      <c r="SK24" s="5">
        <v>-301255109750</v>
      </c>
      <c r="SL24" s="4">
        <v>-726345953000</v>
      </c>
      <c r="SM24" s="4">
        <v>-791658709000</v>
      </c>
      <c r="SN24" s="4">
        <v>-146240804000</v>
      </c>
      <c r="SO24" s="4">
        <v>-100482000000</v>
      </c>
      <c r="SP24" s="4">
        <v>-47272654000</v>
      </c>
      <c r="SQ24" s="4">
        <v>307993463000</v>
      </c>
      <c r="SR24" s="4">
        <v>-76950536000</v>
      </c>
      <c r="SS24" s="4"/>
      <c r="ST24" s="4"/>
      <c r="SU24" s="4"/>
      <c r="SV24" s="4"/>
      <c r="SW24" s="4"/>
      <c r="SX24" s="4"/>
      <c r="SY24" s="6" t="s">
        <v>613</v>
      </c>
      <c r="SZ24" s="4"/>
      <c r="TA24" s="4"/>
      <c r="TB24" s="4"/>
      <c r="TC24" s="4"/>
      <c r="TD24" s="4">
        <v>658298000000</v>
      </c>
      <c r="TE24" s="4">
        <v>603549000000</v>
      </c>
      <c r="TF24" s="4">
        <v>653258000000</v>
      </c>
      <c r="TG24" s="4">
        <v>1115987000000</v>
      </c>
      <c r="TH24" s="4">
        <v>1453790000000</v>
      </c>
      <c r="TI24" s="4">
        <v>1244183000000</v>
      </c>
      <c r="TJ24" s="4">
        <v>1131736513920</v>
      </c>
      <c r="TK24" s="4">
        <v>1068663336930</v>
      </c>
      <c r="TL24" s="4">
        <v>612922851240</v>
      </c>
      <c r="TM24" s="4">
        <v>400540379980</v>
      </c>
      <c r="TN24" s="4">
        <v>164491296670</v>
      </c>
      <c r="TO24" s="4">
        <v>462279340220</v>
      </c>
      <c r="TP24" s="5">
        <v>-31115645220</v>
      </c>
      <c r="TQ24" s="4">
        <v>2074955502000</v>
      </c>
      <c r="TR24" s="35">
        <v>1154936500000</v>
      </c>
      <c r="TS24" s="35">
        <v>-101033795000</v>
      </c>
      <c r="TT24" s="35">
        <v>-46986000000</v>
      </c>
      <c r="TU24" s="35">
        <v>38877091000</v>
      </c>
      <c r="TV24" s="35">
        <v>-139026292000</v>
      </c>
      <c r="TW24" s="35">
        <v>-146686063000</v>
      </c>
      <c r="UD24" s="6" t="s">
        <v>613</v>
      </c>
      <c r="UI24" s="37">
        <v>0.35453337943945101</v>
      </c>
      <c r="UJ24" s="37">
        <v>0.44643744440952504</v>
      </c>
      <c r="UK24" s="37">
        <v>0.31265671570529302</v>
      </c>
      <c r="UL24" s="37">
        <v>0.33966114001693198</v>
      </c>
      <c r="UM24" s="37">
        <v>0.27068136273532301</v>
      </c>
      <c r="UN24" s="37">
        <v>0.19536730888826401</v>
      </c>
      <c r="UO24" s="37">
        <v>0.21019951472021201</v>
      </c>
      <c r="UP24" s="9"/>
      <c r="UQ24" s="9"/>
      <c r="UR24" s="9"/>
      <c r="US24" s="9"/>
      <c r="UT24" s="9"/>
      <c r="UU24" s="10"/>
      <c r="UV24" s="9"/>
      <c r="UW24" s="6" t="s">
        <v>613</v>
      </c>
      <c r="VB24" s="9">
        <v>5.8932353739129903E-2</v>
      </c>
      <c r="VC24" s="9">
        <v>7.0912102333935897E-2</v>
      </c>
      <c r="VD24" s="9">
        <v>5.6688642302679698E-2</v>
      </c>
      <c r="VE24" s="9">
        <v>6.57988751286466E-2</v>
      </c>
      <c r="VF24" s="9">
        <v>4.2716451447361206E-2</v>
      </c>
      <c r="VG24" s="9">
        <v>2.7698857776198002E-2</v>
      </c>
      <c r="VH24" s="9">
        <v>3.1762450925177002E-2</v>
      </c>
      <c r="VI24" s="9"/>
      <c r="VJ24" s="9"/>
      <c r="VK24" s="9"/>
      <c r="VL24" s="9"/>
      <c r="VM24" s="9"/>
      <c r="VN24" s="10"/>
      <c r="VO24" s="9"/>
      <c r="VP24" s="6" t="s">
        <v>613</v>
      </c>
      <c r="VU24" s="9">
        <v>0.64546662056054904</v>
      </c>
      <c r="VV24" s="9">
        <v>0.55356255559047596</v>
      </c>
      <c r="VW24" s="9">
        <v>0.68734328429470692</v>
      </c>
      <c r="VX24" s="9">
        <v>0.66033885998306796</v>
      </c>
      <c r="VY24" s="9">
        <v>0.72931863726467694</v>
      </c>
      <c r="VZ24" s="9">
        <v>0.80463269111173608</v>
      </c>
      <c r="WA24" s="9">
        <v>0.78980048527978797</v>
      </c>
      <c r="WG24" s="53"/>
      <c r="WI24" s="54" t="s">
        <v>613</v>
      </c>
      <c r="WN24" s="9">
        <v>0.20425908366440002</v>
      </c>
      <c r="WO24" s="9">
        <v>0.16613561390794701</v>
      </c>
      <c r="WP24" s="9">
        <v>0.16358151404134202</v>
      </c>
      <c r="WQ24" s="9">
        <v>0.17992952865190301</v>
      </c>
      <c r="WR24" s="9">
        <v>0.214650698336353</v>
      </c>
      <c r="WS24" s="9">
        <v>0.19716694682519598</v>
      </c>
      <c r="WT24" s="9">
        <v>0.20432937262881398</v>
      </c>
      <c r="WU24" s="9"/>
      <c r="WV24" s="9"/>
      <c r="WW24" s="9"/>
      <c r="WX24" s="9"/>
      <c r="WY24" s="9"/>
      <c r="WZ24" s="10"/>
      <c r="XA24" s="9"/>
      <c r="XB24" s="6" t="s">
        <v>613</v>
      </c>
      <c r="XG24" s="9">
        <v>3.5540600000000006E-2</v>
      </c>
      <c r="XH24" s="9">
        <v>3.5540600000000006E-2</v>
      </c>
      <c r="XI24" s="9">
        <v>3.5540600000000006E-2</v>
      </c>
      <c r="XJ24" s="9">
        <v>3.7298100000000001E-2</v>
      </c>
      <c r="XK24" s="9">
        <v>7.7345800000000006E-2</v>
      </c>
      <c r="XL24" s="9">
        <v>0.17516624119574001</v>
      </c>
      <c r="XM24" s="9">
        <v>0.1748845</v>
      </c>
      <c r="XN24" s="9"/>
      <c r="XO24" s="9"/>
      <c r="XP24" s="9"/>
      <c r="XQ24" s="9"/>
      <c r="XR24" s="9"/>
      <c r="XS24" s="10"/>
      <c r="XT24" s="9"/>
      <c r="XU24" s="6" t="s">
        <v>613</v>
      </c>
      <c r="XV24" s="59">
        <f t="shared" si="153"/>
        <v>120211447770.21106</v>
      </c>
      <c r="XW24" s="59">
        <f t="shared" si="153"/>
        <v>55496186981.017891</v>
      </c>
      <c r="XX24" s="59">
        <f t="shared" si="153"/>
        <v>26604508165.041576</v>
      </c>
      <c r="XY24" s="59">
        <f t="shared" si="153"/>
        <v>27587214403.87722</v>
      </c>
      <c r="XZ24" s="59">
        <f t="shared" si="153"/>
        <v>5664918738.483264</v>
      </c>
      <c r="YA24" s="59">
        <f t="shared" si="153"/>
        <v>18373099120.826523</v>
      </c>
      <c r="YB24" s="59">
        <f t="shared" si="153"/>
        <v>27357684102.73914</v>
      </c>
      <c r="YC24" s="6" t="s">
        <v>613</v>
      </c>
      <c r="YD24" s="4"/>
      <c r="YE24" s="4"/>
      <c r="YF24" s="4"/>
      <c r="YG24" s="4"/>
      <c r="YH24" s="4">
        <v>1213679000000</v>
      </c>
      <c r="YI24" s="4">
        <v>979826000000</v>
      </c>
      <c r="YJ24" s="4">
        <v>1043561000000</v>
      </c>
      <c r="YK24" s="4">
        <v>549287000000</v>
      </c>
      <c r="YL24" s="4">
        <v>41055000000</v>
      </c>
      <c r="YM24" s="4">
        <v>1347348000000</v>
      </c>
      <c r="YN24" s="4">
        <v>1989104868881</v>
      </c>
      <c r="YO24" s="4">
        <v>2742630542979</v>
      </c>
      <c r="YP24" s="4">
        <v>1731273155288</v>
      </c>
      <c r="YQ24" s="4">
        <v>879732636628</v>
      </c>
      <c r="YR24" s="4">
        <v>611515699279</v>
      </c>
      <c r="YS24" s="4">
        <v>332470437239</v>
      </c>
      <c r="YT24" s="5">
        <v>498523305464</v>
      </c>
      <c r="YU24" s="4">
        <v>210894464000</v>
      </c>
      <c r="YV24" s="4">
        <v>45988137000</v>
      </c>
      <c r="YW24" s="4">
        <v>486408437000</v>
      </c>
      <c r="YX24" s="4">
        <v>270776000000</v>
      </c>
      <c r="YY24" s="4">
        <v>-17476829000</v>
      </c>
      <c r="YZ24" s="4">
        <v>-105519892000</v>
      </c>
      <c r="ZA24" s="4">
        <v>191595130000</v>
      </c>
      <c r="ZB24" s="4"/>
      <c r="ZC24" s="4"/>
      <c r="ZD24" s="4"/>
      <c r="ZE24" s="4"/>
      <c r="ZF24" s="4"/>
      <c r="ZG24" s="4"/>
      <c r="ZH24" s="6" t="s">
        <v>613</v>
      </c>
      <c r="ZI24" s="4"/>
      <c r="ZJ24" s="4"/>
      <c r="ZK24" s="4"/>
      <c r="ZL24" s="4"/>
      <c r="ZM24" s="4">
        <v>-838435000000</v>
      </c>
      <c r="ZN24" s="4">
        <v>-581910000000</v>
      </c>
      <c r="ZO24" s="4">
        <v>-1694312000000</v>
      </c>
      <c r="ZP24" s="4">
        <v>-1896801000000</v>
      </c>
      <c r="ZQ24" s="4">
        <v>-1053199000000</v>
      </c>
      <c r="ZR24" s="4">
        <v>-2456934000000</v>
      </c>
      <c r="ZS24" s="4">
        <v>-3697803867050</v>
      </c>
      <c r="ZT24" s="4">
        <v>-3107884324470</v>
      </c>
      <c r="ZU24" s="4">
        <v>-1752513644040</v>
      </c>
      <c r="ZV24" s="4">
        <v>-1407746500370</v>
      </c>
      <c r="ZW24" s="4">
        <v>-544697180520</v>
      </c>
      <c r="ZX24" s="4">
        <v>-1167403135480</v>
      </c>
      <c r="ZY24" s="5">
        <v>-301255109750</v>
      </c>
      <c r="ZZ24" s="4">
        <v>-726345953000</v>
      </c>
      <c r="AAA24" s="4">
        <v>-791658709000</v>
      </c>
      <c r="AAB24" s="4">
        <v>-146240804000</v>
      </c>
      <c r="AAC24" s="4">
        <v>-100482000000</v>
      </c>
      <c r="AAD24" s="4">
        <v>-47272654000</v>
      </c>
      <c r="AAE24" s="4">
        <v>307993463000</v>
      </c>
      <c r="AAF24" s="4">
        <v>-76950536000</v>
      </c>
      <c r="AAG24" s="4"/>
      <c r="AAH24" s="4"/>
      <c r="AAI24" s="4"/>
      <c r="AAJ24" s="4"/>
      <c r="AAK24" s="4"/>
      <c r="AAL24" s="4"/>
      <c r="AAM24" s="6" t="s">
        <v>613</v>
      </c>
      <c r="AAN24" s="4"/>
      <c r="AAO24" s="4"/>
      <c r="AAP24" s="4"/>
      <c r="AAQ24" s="4"/>
      <c r="AAR24" s="4">
        <v>658298000000</v>
      </c>
      <c r="AAS24" s="4">
        <v>603549000000</v>
      </c>
      <c r="AAT24" s="4">
        <v>653258000000</v>
      </c>
      <c r="AAU24" s="4">
        <v>1115987000000</v>
      </c>
      <c r="AAV24" s="4">
        <v>1453790000000</v>
      </c>
      <c r="AAW24" s="4">
        <v>1244183000000</v>
      </c>
      <c r="AAX24" s="4">
        <v>1131736513920</v>
      </c>
      <c r="AAY24" s="4">
        <v>1068663336930</v>
      </c>
      <c r="AAZ24" s="4">
        <v>612922851240</v>
      </c>
      <c r="ABA24" s="4">
        <v>400540379980</v>
      </c>
      <c r="ABB24" s="4">
        <v>164491296670</v>
      </c>
      <c r="ABC24" s="4">
        <v>462279340220</v>
      </c>
      <c r="ABD24" s="5">
        <v>-31115645220</v>
      </c>
      <c r="ABE24" s="4">
        <v>2074955502000</v>
      </c>
      <c r="ABF24" s="35">
        <v>1154936500000</v>
      </c>
      <c r="ABG24" s="35">
        <v>-101033795000</v>
      </c>
      <c r="ABH24" s="35">
        <v>-46986000000</v>
      </c>
      <c r="ABI24" s="35">
        <v>38877091000</v>
      </c>
      <c r="ABJ24" s="35">
        <v>-139026292000</v>
      </c>
      <c r="ABK24" s="35">
        <v>-146686063000</v>
      </c>
      <c r="ABR24" s="6" t="s">
        <v>613</v>
      </c>
      <c r="ABW24" s="37">
        <v>0.35453337943945101</v>
      </c>
      <c r="ABX24" s="37">
        <v>0.44643744440952504</v>
      </c>
      <c r="ABY24" s="37">
        <v>0.31265671570529302</v>
      </c>
      <c r="ABZ24" s="37">
        <v>0.33966114001693198</v>
      </c>
      <c r="ACA24" s="37">
        <v>0.27068136273532301</v>
      </c>
      <c r="ACB24" s="37">
        <v>0.19536730888826401</v>
      </c>
      <c r="ACC24" s="37">
        <v>0.21019951472021201</v>
      </c>
      <c r="ACD24" s="9"/>
      <c r="ACE24" s="9"/>
      <c r="ACF24" s="9"/>
      <c r="ACG24" s="9"/>
      <c r="ACH24" s="9"/>
      <c r="ACI24" s="10"/>
      <c r="ACJ24" s="9"/>
      <c r="ACK24" s="6" t="s">
        <v>613</v>
      </c>
      <c r="ACP24" s="9">
        <v>5.8932353739129903E-2</v>
      </c>
      <c r="ACQ24" s="9">
        <v>7.0912102333935897E-2</v>
      </c>
      <c r="ACR24" s="9">
        <v>5.6688642302679698E-2</v>
      </c>
      <c r="ACS24" s="9">
        <v>6.57988751286466E-2</v>
      </c>
      <c r="ACT24" s="9">
        <v>4.2716451447361206E-2</v>
      </c>
      <c r="ACU24" s="9">
        <v>2.7698857776198002E-2</v>
      </c>
      <c r="ACV24" s="9">
        <v>3.1762450925177002E-2</v>
      </c>
      <c r="ACW24" s="9"/>
      <c r="ACX24" s="9"/>
      <c r="ACY24" s="9"/>
      <c r="ACZ24" s="9"/>
      <c r="ADA24" s="9"/>
      <c r="ADB24" s="10"/>
      <c r="ADC24" s="9"/>
      <c r="ADD24" s="6" t="s">
        <v>613</v>
      </c>
      <c r="ADI24" s="9">
        <v>0.64546662056054904</v>
      </c>
      <c r="ADJ24" s="9">
        <v>0.55356255559047596</v>
      </c>
      <c r="ADK24" s="9">
        <v>0.68734328429470692</v>
      </c>
      <c r="ADL24" s="9">
        <v>0.66033885998306796</v>
      </c>
      <c r="ADM24" s="9">
        <v>0.72931863726467694</v>
      </c>
      <c r="ADN24" s="9">
        <v>0.80463269111173608</v>
      </c>
      <c r="ADO24" s="9">
        <v>0.78980048527978797</v>
      </c>
      <c r="ADU24" s="53"/>
      <c r="ADW24" s="54" t="s">
        <v>613</v>
      </c>
      <c r="AEB24" s="9">
        <v>0.20425908366440002</v>
      </c>
      <c r="AEC24" s="9">
        <v>0.16613561390794701</v>
      </c>
      <c r="AED24" s="9">
        <v>0.16358151404134202</v>
      </c>
      <c r="AEE24" s="9">
        <v>0.17992952865190301</v>
      </c>
      <c r="AEF24" s="9">
        <v>0.214650698336353</v>
      </c>
      <c r="AEG24" s="9">
        <v>0.19716694682519598</v>
      </c>
      <c r="AEH24" s="9">
        <v>0.20432937262881398</v>
      </c>
      <c r="AEI24" s="9"/>
      <c r="AEJ24" s="9"/>
      <c r="AEK24" s="9"/>
      <c r="AEL24" s="9"/>
      <c r="AEM24" s="9"/>
      <c r="AEN24" s="10"/>
      <c r="AEO24" s="9"/>
      <c r="AEP24" s="6" t="s">
        <v>613</v>
      </c>
      <c r="AEU24" s="9">
        <v>3.5540600000000006E-2</v>
      </c>
      <c r="AEV24" s="9">
        <v>3.5540600000000006E-2</v>
      </c>
      <c r="AEW24" s="9">
        <v>3.5540600000000006E-2</v>
      </c>
      <c r="AEX24" s="9">
        <v>3.7298100000000001E-2</v>
      </c>
      <c r="AEY24" s="9">
        <v>7.7345800000000006E-2</v>
      </c>
      <c r="AEZ24" s="9">
        <v>0.17516624119574001</v>
      </c>
      <c r="AFA24" s="9">
        <v>0.1748845</v>
      </c>
      <c r="AFB24" s="9"/>
      <c r="AFC24" s="9"/>
      <c r="AFD24" s="9"/>
      <c r="AFE24" s="9"/>
      <c r="AFF24" s="9"/>
      <c r="AFG24" s="10"/>
      <c r="AFH24" s="9"/>
      <c r="AFI24" s="6" t="s">
        <v>613</v>
      </c>
      <c r="AFJ24" s="7">
        <f t="shared" si="2"/>
        <v>7.0265845776067606E-2</v>
      </c>
      <c r="AFK24" s="7">
        <f t="shared" si="3"/>
        <v>5.653735795730442E-2</v>
      </c>
      <c r="AFL24" s="7">
        <f t="shared" si="4"/>
        <v>4.2864797957875678E-2</v>
      </c>
      <c r="AFM24" s="7">
        <f t="shared" si="5"/>
        <v>4.1505265775209355E-2</v>
      </c>
      <c r="AFN24" s="7">
        <f t="shared" si="6"/>
        <v>2.65939313831152E-2</v>
      </c>
      <c r="AFO24" s="8">
        <f t="shared" si="7"/>
        <v>4.9085070335627354E-2</v>
      </c>
      <c r="AFP24" s="7">
        <f t="shared" si="8"/>
        <v>4.2204663478377626E-2</v>
      </c>
      <c r="AFQ24" s="6" t="s">
        <v>613</v>
      </c>
      <c r="AFR24" s="7">
        <f t="shared" si="9"/>
        <v>0.22162522465916351</v>
      </c>
      <c r="AFS24" s="7">
        <f t="shared" si="10"/>
        <v>0.15195690480507837</v>
      </c>
      <c r="AFT24" s="7">
        <f t="shared" si="11"/>
        <v>9.6738011814564914E-2</v>
      </c>
      <c r="AFU24" s="7">
        <f t="shared" si="12"/>
        <v>7.9357339463192997E-2</v>
      </c>
      <c r="AFV24" s="7">
        <f t="shared" si="13"/>
        <v>4.8950817946290748E-2</v>
      </c>
      <c r="AFW24" s="8">
        <f t="shared" si="14"/>
        <v>9.9556413117133896E-2</v>
      </c>
      <c r="AFX24" s="7">
        <f t="shared" si="15"/>
        <v>8.3397109824095983E-2</v>
      </c>
      <c r="AFY24" s="6" t="s">
        <v>613</v>
      </c>
      <c r="AFZ24" s="1">
        <f t="shared" si="16"/>
        <v>9105446550930</v>
      </c>
      <c r="AGA24" s="1">
        <f t="shared" si="17"/>
        <v>7574135052280</v>
      </c>
      <c r="AGB24" s="1">
        <f t="shared" si="18"/>
        <v>6270287405220</v>
      </c>
      <c r="AGC24" s="1">
        <f t="shared" si="19"/>
        <v>5327418900310</v>
      </c>
      <c r="AGD24" s="1">
        <f t="shared" si="20"/>
        <v>4895990241470</v>
      </c>
      <c r="AGE24" s="2">
        <f t="shared" si="21"/>
        <v>4246719055690</v>
      </c>
      <c r="AGF24" s="1">
        <f t="shared" si="22"/>
        <v>4009549263000</v>
      </c>
      <c r="AGG24" s="6" t="s">
        <v>613</v>
      </c>
      <c r="AGH24" s="7">
        <f t="shared" si="23"/>
        <v>0.18137796649317747</v>
      </c>
      <c r="AGI24" s="7">
        <f t="shared" si="24"/>
        <v>0.12943694283281676</v>
      </c>
      <c r="AGJ24" s="7">
        <f t="shared" si="25"/>
        <v>8.6090109193497202E-2</v>
      </c>
      <c r="AGK24" s="7">
        <f t="shared" si="26"/>
        <v>6.4107914303515076E-2</v>
      </c>
      <c r="AGL24" s="7">
        <f t="shared" si="27"/>
        <v>3.4265548817685072E-2</v>
      </c>
      <c r="AGM24" s="8">
        <f t="shared" si="28"/>
        <v>9.5812078259528199E-2</v>
      </c>
      <c r="AGN24" s="7">
        <f t="shared" si="29"/>
        <v>8.7956313008642539E-2</v>
      </c>
      <c r="AGO24" s="6" t="s">
        <v>613</v>
      </c>
      <c r="AGP24" s="7">
        <f t="shared" si="30"/>
        <v>0.27838707352580794</v>
      </c>
      <c r="AGQ24" s="7">
        <f t="shared" si="31"/>
        <v>0.25563269899203445</v>
      </c>
      <c r="AGR24" s="7">
        <f t="shared" si="32"/>
        <v>0.22678421556865322</v>
      </c>
      <c r="AGS24" s="7">
        <f t="shared" si="33"/>
        <v>0.22996011537753933</v>
      </c>
      <c r="AGT24" s="7">
        <f t="shared" si="34"/>
        <v>0.1707354576324833</v>
      </c>
      <c r="AGU24" s="8">
        <f t="shared" si="35"/>
        <v>0.30539977498790066</v>
      </c>
      <c r="AGV24" s="7">
        <f t="shared" si="36"/>
        <v>0.23440447711624188</v>
      </c>
      <c r="AGW24" s="6" t="s">
        <v>613</v>
      </c>
      <c r="AGX24" s="7">
        <f t="shared" si="37"/>
        <v>0.32887928854821935</v>
      </c>
      <c r="AGY24" s="7">
        <f t="shared" si="38"/>
        <v>0.31420021937087833</v>
      </c>
      <c r="AGZ24" s="7">
        <f t="shared" si="39"/>
        <v>0.27053639634653104</v>
      </c>
      <c r="AHA24" s="7">
        <f t="shared" si="40"/>
        <v>0.24566912281497663</v>
      </c>
      <c r="AHB24" s="7">
        <f t="shared" si="41"/>
        <v>0.2333223979215083</v>
      </c>
      <c r="AHC24" s="8">
        <f t="shared" si="42"/>
        <v>0.26843243599416622</v>
      </c>
      <c r="AHD24" s="7">
        <f t="shared" si="43"/>
        <v>0.26318143875873268</v>
      </c>
      <c r="AHE24" s="6" t="s">
        <v>613</v>
      </c>
      <c r="AHF24" s="15">
        <f t="shared" si="158"/>
        <v>9.3783016800317824</v>
      </c>
      <c r="AHG24" s="15">
        <f t="shared" si="159"/>
        <v>7.1075629870648553</v>
      </c>
      <c r="AHH24" s="15">
        <f t="shared" si="160"/>
        <v>8.9876261764021592</v>
      </c>
      <c r="AHI24" s="15">
        <f t="shared" si="161"/>
        <v>9.4406901147242817</v>
      </c>
      <c r="AHJ24" s="15">
        <f t="shared" si="162"/>
        <v>11.783992625690805</v>
      </c>
      <c r="AHK24" s="16">
        <f t="shared" si="163"/>
        <v>10.168575959147269</v>
      </c>
      <c r="AHL24" s="15">
        <f t="shared" si="164"/>
        <v>17.598496271670392</v>
      </c>
      <c r="AHM24" s="6" t="s">
        <v>613</v>
      </c>
      <c r="AHN24" s="12">
        <f t="shared" si="51"/>
        <v>38.919626650223414</v>
      </c>
      <c r="AHO24" s="12">
        <f t="shared" si="52"/>
        <v>51.353748206560837</v>
      </c>
      <c r="AHP24" s="12">
        <f t="shared" si="53"/>
        <v>40.611390909686605</v>
      </c>
      <c r="AHQ24" s="12">
        <f t="shared" si="54"/>
        <v>38.662427806069338</v>
      </c>
      <c r="AHR24" s="12">
        <f t="shared" si="55"/>
        <v>30.974221691572286</v>
      </c>
      <c r="AHS24" s="13">
        <f t="shared" si="56"/>
        <v>35.894898308908211</v>
      </c>
      <c r="AHT24" s="12">
        <f t="shared" si="57"/>
        <v>20.740408405664049</v>
      </c>
      <c r="AHU24" s="6" t="s">
        <v>613</v>
      </c>
      <c r="AHV24" s="15">
        <f t="shared" si="58"/>
        <v>0.25240340683258633</v>
      </c>
      <c r="AHW24" s="15">
        <f t="shared" si="59"/>
        <v>0.22116637730709926</v>
      </c>
      <c r="AHX24" s="15">
        <f t="shared" si="60"/>
        <v>0.1890113818124147</v>
      </c>
      <c r="AHY24" s="15">
        <f t="shared" si="61"/>
        <v>0.18048897612991571</v>
      </c>
      <c r="AHZ24" s="15">
        <f t="shared" si="62"/>
        <v>0.15576103377635817</v>
      </c>
      <c r="AIA24" s="16">
        <f t="shared" si="63"/>
        <v>0.1607239898509159</v>
      </c>
      <c r="AIB24" s="15">
        <f t="shared" si="64"/>
        <v>0.18005058605364524</v>
      </c>
      <c r="AIC24" s="6" t="s">
        <v>613</v>
      </c>
      <c r="AID24" s="4">
        <f t="shared" si="65"/>
        <v>2542015700970</v>
      </c>
      <c r="AIE24" s="4">
        <f t="shared" si="66"/>
        <v>2521231905050</v>
      </c>
      <c r="AIF24" s="4">
        <f t="shared" si="67"/>
        <v>3016906514730</v>
      </c>
      <c r="AIG24" s="4">
        <f t="shared" si="68"/>
        <v>3276014997790</v>
      </c>
      <c r="AIH24" s="4">
        <f t="shared" si="69"/>
        <v>3123185629880</v>
      </c>
      <c r="AII24" s="14">
        <f t="shared" si="70"/>
        <v>3396536472660</v>
      </c>
      <c r="AIJ24" s="4">
        <f t="shared" si="71"/>
        <v>3423656721000</v>
      </c>
      <c r="AIK24" s="6" t="s">
        <v>613</v>
      </c>
      <c r="AIL24" s="15">
        <f t="shared" si="72"/>
        <v>1.9972583422056203</v>
      </c>
      <c r="AIM24" s="15">
        <f t="shared" si="73"/>
        <v>1.3178752484151617</v>
      </c>
      <c r="AIN24" s="15">
        <f t="shared" si="74"/>
        <v>0.72204126732277985</v>
      </c>
      <c r="AIO24" s="15">
        <f t="shared" si="75"/>
        <v>0.51669097096072114</v>
      </c>
      <c r="AIP24" s="15">
        <f t="shared" si="76"/>
        <v>0.42660657521378031</v>
      </c>
      <c r="AIQ24" s="16">
        <f t="shared" si="77"/>
        <v>0.38369126282909638</v>
      </c>
      <c r="AIR24" s="15">
        <f t="shared" si="78"/>
        <v>0.39359036107054846</v>
      </c>
      <c r="AIS24" s="6" t="s">
        <v>613</v>
      </c>
      <c r="AIT24" s="15">
        <f t="shared" si="79"/>
        <v>1.3565637406952182</v>
      </c>
      <c r="AIU24" s="15">
        <f t="shared" si="80"/>
        <v>1.5598008435121686</v>
      </c>
      <c r="AIV24" s="15">
        <f t="shared" si="81"/>
        <v>2.3656469441357459</v>
      </c>
      <c r="AIW24" s="15">
        <f t="shared" si="82"/>
        <v>3.0983961220550169</v>
      </c>
      <c r="AIX24" s="15">
        <f t="shared" si="83"/>
        <v>3.5668347106968237</v>
      </c>
      <c r="AIY24" s="16">
        <f t="shared" si="84"/>
        <v>3.9553147119070515</v>
      </c>
      <c r="AIZ24" s="15">
        <f t="shared" si="85"/>
        <v>4.9184638735691104</v>
      </c>
      <c r="AJA24" s="6" t="s">
        <v>613</v>
      </c>
      <c r="AJB24" s="15">
        <f t="shared" si="86"/>
        <v>0.56333780046761883</v>
      </c>
      <c r="AJC24" s="15">
        <f t="shared" si="87"/>
        <v>0.71362047582784383</v>
      </c>
      <c r="AJD24" s="15">
        <f t="shared" si="88"/>
        <v>1.070798863944959</v>
      </c>
      <c r="AJE24" s="15">
        <f t="shared" si="89"/>
        <v>1.5470381106091657</v>
      </c>
      <c r="AJF24" s="15">
        <f t="shared" si="90"/>
        <v>1.7442656731441832</v>
      </c>
      <c r="AJG24" s="16">
        <f t="shared" si="91"/>
        <v>2.2557279897836215</v>
      </c>
      <c r="AJH24" s="15">
        <f t="shared" si="92"/>
        <v>2.7077150473622797</v>
      </c>
      <c r="AJI24" s="6" t="s">
        <v>613</v>
      </c>
      <c r="AJJ24" s="15">
        <f t="shared" si="154"/>
        <v>14.098438888054705</v>
      </c>
      <c r="AJK24" s="15">
        <f t="shared" si="154"/>
        <v>27.760998804445354</v>
      </c>
      <c r="AJL24" s="15">
        <f t="shared" si="154"/>
        <v>10.402084255349896</v>
      </c>
      <c r="AJM24" s="15">
        <f t="shared" si="154"/>
        <v>12.376236537106276</v>
      </c>
      <c r="AJN24" s="15">
        <f t="shared" si="154"/>
        <v>8.4381529604141967</v>
      </c>
      <c r="AJO24" s="16">
        <f t="shared" si="154"/>
        <v>28.219788446155366</v>
      </c>
      <c r="AJP24" s="15">
        <f t="shared" si="154"/>
        <v>6.640971083821249</v>
      </c>
      <c r="AJQ24" s="6" t="s">
        <v>613</v>
      </c>
      <c r="AJV24" s="1">
        <v>2.1441499999999998</v>
      </c>
      <c r="AJW24" s="1">
        <v>2.4025099999999999</v>
      </c>
      <c r="AJX24" s="1">
        <v>2.9353899999999999</v>
      </c>
      <c r="AJY24" s="1">
        <v>2.93397</v>
      </c>
      <c r="AJZ24" s="1">
        <v>3.2717700000000001</v>
      </c>
      <c r="AKA24" s="1">
        <v>4.9605600000000001</v>
      </c>
      <c r="AKB24" s="1">
        <v>6.7302299999999997</v>
      </c>
      <c r="AKC24" s="1">
        <v>13.738519999999999</v>
      </c>
      <c r="AKD24" s="1">
        <v>17.665590000000002</v>
      </c>
      <c r="AKE24" s="1">
        <v>20.29016</v>
      </c>
      <c r="AKF24" s="1">
        <v>12.38</v>
      </c>
      <c r="AKG24" s="1">
        <v>29.614509999999999</v>
      </c>
      <c r="AKH24" s="2">
        <v>22.145800000000001</v>
      </c>
      <c r="AKI24" s="1">
        <v>12.8909</v>
      </c>
      <c r="AKJ24" s="6" t="s">
        <v>613</v>
      </c>
      <c r="AKK24" s="15">
        <f t="shared" si="94"/>
        <v>3.154096022204981</v>
      </c>
      <c r="AKL24" s="15">
        <f t="shared" si="95"/>
        <v>2.6877256082576824</v>
      </c>
      <c r="AKM24" s="15">
        <f t="shared" si="96"/>
        <v>2.2568171652093594</v>
      </c>
      <c r="AKN24" s="15">
        <f t="shared" si="97"/>
        <v>1.9119824432154888</v>
      </c>
      <c r="AKO24" s="15">
        <f t="shared" si="98"/>
        <v>1.8406762520779534</v>
      </c>
      <c r="AKP24" s="16">
        <f t="shared" si="99"/>
        <v>2.0282422422215212</v>
      </c>
      <c r="AKQ24" s="15">
        <f t="shared" si="100"/>
        <v>1.9760164624182384</v>
      </c>
      <c r="AKR24" s="6" t="s">
        <v>613</v>
      </c>
      <c r="AKS24" s="15">
        <f t="shared" si="101"/>
        <v>0.42777212946001963</v>
      </c>
      <c r="AKT24" s="15">
        <f t="shared" si="102"/>
        <v>0.35503334466734093</v>
      </c>
      <c r="AKU24" s="15">
        <f t="shared" si="103"/>
        <v>0.22785733363058783</v>
      </c>
      <c r="AKV24" s="15">
        <f t="shared" si="104"/>
        <v>8.6112156746790375E-2</v>
      </c>
      <c r="AKW24" s="15">
        <f t="shared" si="105"/>
        <v>5.354097466393986E-2</v>
      </c>
      <c r="AKX24" s="16">
        <f t="shared" si="106"/>
        <v>6.2272324816246748E-2</v>
      </c>
      <c r="AKY24" s="15">
        <f t="shared" si="107"/>
        <v>5.8634356961142192E-2</v>
      </c>
      <c r="AKZ24" s="6" t="s">
        <v>613</v>
      </c>
      <c r="ALA24" s="7">
        <f t="shared" si="108"/>
        <v>0.29960812417721178</v>
      </c>
      <c r="ALB24" s="7">
        <f t="shared" si="109"/>
        <v>0.26201078081550916</v>
      </c>
      <c r="ALC24" s="7">
        <f t="shared" si="110"/>
        <v>0.18557313410088799</v>
      </c>
      <c r="ALD24" s="7">
        <f t="shared" si="111"/>
        <v>7.9284773871531239E-2</v>
      </c>
      <c r="ALE24" s="7">
        <f t="shared" si="112"/>
        <v>5.0820021196630198E-2</v>
      </c>
      <c r="ALF24" s="8">
        <f t="shared" si="113"/>
        <v>5.8621808515079872E-2</v>
      </c>
      <c r="ALG24" s="7">
        <f t="shared" si="114"/>
        <v>5.5386788248073457E-2</v>
      </c>
      <c r="ALH24" s="6" t="s">
        <v>613</v>
      </c>
      <c r="ALI24" s="7">
        <f t="shared" si="155"/>
        <v>4.4064717754337242E-2</v>
      </c>
      <c r="ALJ24" s="7">
        <f t="shared" si="155"/>
        <v>2.7964749843912919E-2</v>
      </c>
      <c r="ALK24" s="7">
        <f t="shared" si="155"/>
        <v>2.2864024901209291E-2</v>
      </c>
      <c r="ALL24" s="7">
        <f t="shared" si="155"/>
        <v>6.5313237408686609E-2</v>
      </c>
      <c r="ALM24" s="7">
        <f t="shared" si="155"/>
        <v>2.2767654851043838E-2</v>
      </c>
      <c r="ALN24" s="20">
        <f t="shared" si="155"/>
        <v>7.3802262277934461E-2</v>
      </c>
      <c r="ALO24" s="7">
        <f t="shared" si="155"/>
        <v>0.12319060683759234</v>
      </c>
      <c r="ALP24" s="6" t="s">
        <v>613</v>
      </c>
      <c r="ALQ24" s="17">
        <f t="shared" si="116"/>
        <v>0.29960812417721178</v>
      </c>
      <c r="ALR24" s="17">
        <f t="shared" si="117"/>
        <v>0.26201078081550916</v>
      </c>
      <c r="ALS24" s="17">
        <f t="shared" si="118"/>
        <v>0.18557313410088799</v>
      </c>
      <c r="ALT24" s="17">
        <f t="shared" si="119"/>
        <v>7.9284773871531239E-2</v>
      </c>
      <c r="ALU24" s="17">
        <f t="shared" si="120"/>
        <v>5.0820021196630198E-2</v>
      </c>
      <c r="ALV24" s="21">
        <f t="shared" si="121"/>
        <v>5.8621808515079872E-2</v>
      </c>
      <c r="ALW24" s="17">
        <f t="shared" si="122"/>
        <v>5.5386788248073457E-2</v>
      </c>
      <c r="ALX24" s="6" t="s">
        <v>613</v>
      </c>
      <c r="ALY24" s="17">
        <f t="shared" si="123"/>
        <v>0.70039187582278828</v>
      </c>
      <c r="ALZ24" s="17">
        <f t="shared" si="124"/>
        <v>0.7379892191844909</v>
      </c>
      <c r="AMA24" s="17">
        <f t="shared" si="125"/>
        <v>0.81442686589911206</v>
      </c>
      <c r="AMB24" s="17">
        <f t="shared" si="126"/>
        <v>0.92071522612846879</v>
      </c>
      <c r="AMC24" s="17">
        <f t="shared" si="127"/>
        <v>0.94917997880336979</v>
      </c>
      <c r="AMD24" s="21">
        <f t="shared" si="128"/>
        <v>0.94137819148492008</v>
      </c>
      <c r="AME24" s="17">
        <f t="shared" si="129"/>
        <v>0.94461321175192658</v>
      </c>
      <c r="AMF24" s="6" t="s">
        <v>613</v>
      </c>
      <c r="AMK24" s="18">
        <v>4.5713591950970072</v>
      </c>
      <c r="AML24" s="18">
        <v>6.1982279139587186</v>
      </c>
      <c r="AMM24" s="18">
        <v>6.218300505319057</v>
      </c>
      <c r="AMN24" s="18">
        <v>6.0281565269948612</v>
      </c>
      <c r="AMO24" s="18">
        <v>6.8453170762465918</v>
      </c>
      <c r="AMP24" s="18">
        <v>7.4264531209904705</v>
      </c>
      <c r="AMQ24" s="18">
        <v>7.1765482946952046</v>
      </c>
      <c r="AMR24" s="18">
        <v>5.8431999502304244</v>
      </c>
      <c r="AMS24" s="18">
        <v>4.5730186003318511</v>
      </c>
      <c r="AMT24" s="18">
        <v>5.7790687746391765</v>
      </c>
      <c r="AMU24" s="18">
        <v>6.1667526536031421</v>
      </c>
      <c r="AMV24" s="19">
        <v>8.2581800191838628</v>
      </c>
      <c r="AMW24" s="18">
        <v>10.561990087171512</v>
      </c>
      <c r="AMX24" s="18">
        <v>5.7790687746391765</v>
      </c>
      <c r="AMY24" s="18">
        <v>6.1667526536031421</v>
      </c>
      <c r="AMZ24" s="18">
        <v>8.2581800191838628</v>
      </c>
      <c r="ANA24" s="18">
        <v>10.561990087171512</v>
      </c>
      <c r="ANB24" s="18">
        <v>8.0313813664126421</v>
      </c>
      <c r="ANC24" s="18">
        <v>11.291457076820459</v>
      </c>
      <c r="AND24" s="18">
        <v>10.072101709964384</v>
      </c>
      <c r="ANE24" s="18">
        <v>8.1036149396627639</v>
      </c>
      <c r="ANH24" s="6" t="s">
        <v>613</v>
      </c>
      <c r="ANI24" s="7">
        <f t="shared" si="130"/>
        <v>7.176548294695205E-2</v>
      </c>
      <c r="ANJ24" s="7">
        <f t="shared" si="131"/>
        <v>5.8431999502304245E-2</v>
      </c>
      <c r="ANK24" s="7">
        <f t="shared" si="132"/>
        <v>4.5730186003318511E-2</v>
      </c>
      <c r="ANL24" s="7">
        <f t="shared" si="133"/>
        <v>5.7790687746391761E-2</v>
      </c>
      <c r="ANM24" s="7">
        <f t="shared" si="134"/>
        <v>6.1667526536031421E-2</v>
      </c>
      <c r="ANN24" s="20">
        <f t="shared" si="135"/>
        <v>8.2581800191838625E-2</v>
      </c>
      <c r="ANO24" s="7">
        <f t="shared" si="136"/>
        <v>0.10561990087171512</v>
      </c>
      <c r="ANP24" s="6" t="s">
        <v>613</v>
      </c>
      <c r="ANU24" s="7">
        <v>-1.5137246404285265E-2</v>
      </c>
      <c r="ANV24" s="7">
        <v>2.5564672332883953E-2</v>
      </c>
      <c r="ANW24" s="7">
        <v>-1.0702546631930043E-2</v>
      </c>
      <c r="ANX24" s="7">
        <v>0.20954451611318192</v>
      </c>
      <c r="ANY24" s="7">
        <v>0.18215498634196114</v>
      </c>
      <c r="ANZ24" s="7">
        <v>-0.11152965043334617</v>
      </c>
      <c r="AOA24" s="7">
        <v>0.2194132077705182</v>
      </c>
      <c r="AOB24" s="7">
        <v>5.1688907023796915E-3</v>
      </c>
      <c r="AOC24" s="7">
        <v>0.14404568362117454</v>
      </c>
      <c r="AOD24" s="7">
        <v>5.3476746432414846E-2</v>
      </c>
      <c r="AOE24" s="7">
        <v>0.46856062067014981</v>
      </c>
      <c r="AOF24" s="20">
        <v>0.81701072071858527</v>
      </c>
      <c r="AOG24" s="7">
        <v>-0.46667980509208173</v>
      </c>
      <c r="AOH24" s="7">
        <v>5.3476746432414846E-2</v>
      </c>
      <c r="AOI24" s="7">
        <v>0.46856062067014981</v>
      </c>
      <c r="AOJ24" s="7">
        <v>0.81701072071858527</v>
      </c>
      <c r="AOK24" s="7">
        <v>-0.46667980509208173</v>
      </c>
      <c r="AOL24" s="7">
        <v>0.53919448848064833</v>
      </c>
      <c r="AOM24" s="7">
        <v>0.57657229599624027</v>
      </c>
      <c r="AON24" s="7">
        <v>0.18054832872882143</v>
      </c>
      <c r="AOO24" s="7">
        <v>0.45513802777357104</v>
      </c>
      <c r="AOR24" s="6" t="s">
        <v>613</v>
      </c>
      <c r="AOW24" s="1">
        <v>2.1441499999999998</v>
      </c>
      <c r="AOX24" s="1">
        <v>2.4025099999999999</v>
      </c>
      <c r="AOY24" s="1">
        <v>2.9353899999999999</v>
      </c>
      <c r="AOZ24" s="1">
        <v>2.93397</v>
      </c>
      <c r="APA24" s="1">
        <v>3.2717700000000001</v>
      </c>
      <c r="APB24" s="1">
        <v>4.9605600000000001</v>
      </c>
      <c r="APC24" s="1">
        <v>6.7302299999999997</v>
      </c>
      <c r="APD24" s="1">
        <v>13.738519999999999</v>
      </c>
      <c r="APE24" s="1">
        <v>17.665590000000002</v>
      </c>
      <c r="APF24" s="1">
        <v>20.29016</v>
      </c>
      <c r="APG24" s="1"/>
      <c r="APH24" s="1">
        <v>29.614509999999999</v>
      </c>
      <c r="API24" s="2">
        <v>22.145800000000001</v>
      </c>
      <c r="APJ24" s="1">
        <v>12.8909</v>
      </c>
      <c r="APK24" s="1">
        <v>9.4819999999999993</v>
      </c>
      <c r="APL24" s="1">
        <v>7.4560700000000004</v>
      </c>
      <c r="APM24" s="1">
        <v>1.99265</v>
      </c>
      <c r="APN24" s="1">
        <v>1.1341699999999999</v>
      </c>
      <c r="APO24" s="1">
        <v>1.9235899999999999</v>
      </c>
      <c r="APP24" s="1">
        <v>9.7860000000000003E-2</v>
      </c>
      <c r="APW24" s="22">
        <v>-2.7316764358167735E-2</v>
      </c>
      <c r="APX24" s="22">
        <v>0.42837180600412217</v>
      </c>
      <c r="APY24" s="22">
        <v>0.30453968190859765</v>
      </c>
      <c r="APZ24" s="22">
        <v>0.5160955370701853</v>
      </c>
      <c r="AQA24" s="22">
        <v>-0.11024672424649738</v>
      </c>
      <c r="AQB24" s="39" t="s">
        <v>613</v>
      </c>
      <c r="AQC24" s="22">
        <v>0.91793840012390537</v>
      </c>
      <c r="AQD24" s="6" t="s">
        <v>613</v>
      </c>
      <c r="AQE24" s="4">
        <f t="shared" si="137"/>
        <v>238138929097</v>
      </c>
      <c r="AQF24" s="4">
        <f t="shared" si="138"/>
        <v>130990009954</v>
      </c>
      <c r="AQG24" s="4">
        <f t="shared" si="139"/>
        <v>45798639560</v>
      </c>
      <c r="AQH24" s="4">
        <f t="shared" si="140"/>
        <v>-47720868604</v>
      </c>
      <c r="AQI24" s="4">
        <f t="shared" si="141"/>
        <v>-59719269482</v>
      </c>
      <c r="AQJ24" s="5">
        <f t="shared" si="142"/>
        <v>8883465829</v>
      </c>
      <c r="AQK24" s="4">
        <f t="shared" si="143"/>
        <v>36800851000</v>
      </c>
      <c r="AQL24" s="6" t="s">
        <v>613</v>
      </c>
      <c r="AQM24" s="7">
        <f t="shared" si="144"/>
        <v>0.14419314633501989</v>
      </c>
      <c r="AQN24" s="7">
        <f t="shared" si="145"/>
        <v>0.13361243650788895</v>
      </c>
      <c r="AQO24" s="7">
        <f t="shared" si="146"/>
        <v>8.484219019438223E-2</v>
      </c>
      <c r="AQP24" s="7">
        <f t="shared" si="147"/>
        <v>-0.13972684250626408</v>
      </c>
      <c r="AQQ24" s="7">
        <f t="shared" si="148"/>
        <v>-0.35597233792699101</v>
      </c>
      <c r="AQR24" s="20">
        <f t="shared" si="149"/>
        <v>2.1832760196777032E-2</v>
      </c>
      <c r="AQS24" s="7">
        <f t="shared" si="150"/>
        <v>0.10435068197973732</v>
      </c>
      <c r="AQT24" s="6" t="s">
        <v>613</v>
      </c>
      <c r="AQU24" s="9">
        <f t="shared" si="156"/>
        <v>6.7732224839927108E-2</v>
      </c>
      <c r="AQV24" s="9">
        <f t="shared" si="156"/>
        <v>3.5615585392286514E-2</v>
      </c>
      <c r="AQW24" s="9">
        <f t="shared" si="156"/>
        <v>7.567115637454587E-2</v>
      </c>
      <c r="AQX24" s="9">
        <f t="shared" si="156"/>
        <v>5.5564281887065581E-2</v>
      </c>
      <c r="AQY24" s="9">
        <f t="shared" si="156"/>
        <v>1.680889578922317E-2</v>
      </c>
      <c r="AQZ24" s="10" t="e">
        <f t="shared" si="156"/>
        <v>#VALUE!</v>
      </c>
      <c r="ARA24" s="9">
        <f t="shared" si="156"/>
        <v>-0.41971597561207408</v>
      </c>
      <c r="ARB24" s="6" t="s">
        <v>613</v>
      </c>
      <c r="ARC24" s="17">
        <f t="shared" si="157"/>
        <v>5.8737588261928764E-2</v>
      </c>
      <c r="ARD24" s="17">
        <f t="shared" si="157"/>
        <v>3.2631996863412997E-2</v>
      </c>
      <c r="ARE24" s="17">
        <f t="shared" si="157"/>
        <v>6.5511590418558432E-2</v>
      </c>
      <c r="ARF24" s="17">
        <f t="shared" si="157"/>
        <v>5.706077945349549E-2</v>
      </c>
      <c r="ARG24" s="17">
        <f t="shared" si="157"/>
        <v>1.7523598806531614E-2</v>
      </c>
      <c r="ARH24" s="21" t="e">
        <f t="shared" si="157"/>
        <v>#VALUE!</v>
      </c>
      <c r="ARI24" s="17">
        <f t="shared" si="157"/>
        <v>-0.39035812217463306</v>
      </c>
      <c r="ARJ24" s="6" t="s">
        <v>613</v>
      </c>
    </row>
    <row r="25" spans="1:1154" collapsed="1" x14ac:dyDescent="0.15">
      <c r="A25" s="26" t="s">
        <v>335</v>
      </c>
      <c r="B25" s="34">
        <v>40045</v>
      </c>
      <c r="C25" s="34">
        <v>40045</v>
      </c>
      <c r="D25" s="35">
        <v>547.53509208561502</v>
      </c>
      <c r="E25" s="26" t="s">
        <v>336</v>
      </c>
      <c r="F25" s="26" t="s">
        <v>28</v>
      </c>
      <c r="G25" s="26" t="s">
        <v>46</v>
      </c>
      <c r="H25" s="26" t="s">
        <v>23</v>
      </c>
      <c r="I25" s="56" t="s">
        <v>468</v>
      </c>
      <c r="J25" s="26" t="s">
        <v>437</v>
      </c>
      <c r="K25" s="26" t="s">
        <v>427</v>
      </c>
      <c r="L25" s="26" t="s">
        <v>110</v>
      </c>
      <c r="M25" s="26" t="s">
        <v>151</v>
      </c>
      <c r="N25" s="26" t="s">
        <v>23</v>
      </c>
      <c r="O25" s="26" t="s">
        <v>337</v>
      </c>
      <c r="P25" s="26" t="s">
        <v>338</v>
      </c>
      <c r="Q25" s="26" t="s">
        <v>25</v>
      </c>
      <c r="R25" s="26" t="s">
        <v>229</v>
      </c>
      <c r="S25" s="35" t="s">
        <v>339</v>
      </c>
      <c r="T25" s="26" t="s">
        <v>27</v>
      </c>
      <c r="U25" s="26" t="s">
        <v>63</v>
      </c>
      <c r="V25" s="36">
        <v>2009</v>
      </c>
      <c r="W25" s="3">
        <f t="shared" si="0"/>
        <v>0</v>
      </c>
      <c r="AB25" s="35">
        <v>2067083226000</v>
      </c>
      <c r="AC25" s="35">
        <v>1847119308800</v>
      </c>
      <c r="AD25" s="35">
        <v>1476575706250</v>
      </c>
      <c r="AE25" s="35">
        <v>1272810189900</v>
      </c>
      <c r="AF25" s="35">
        <v>901617952200</v>
      </c>
      <c r="AG25" s="35">
        <v>973462375350</v>
      </c>
      <c r="AH25" s="35">
        <v>929667681600</v>
      </c>
      <c r="AI25" s="4">
        <v>2617690252800</v>
      </c>
      <c r="AJ25" s="4">
        <v>549412878600</v>
      </c>
      <c r="AK25" s="4">
        <v>1930151822400</v>
      </c>
      <c r="AL25" s="4">
        <v>552626971515</v>
      </c>
      <c r="AM25" s="4">
        <v>584884126200</v>
      </c>
      <c r="AN25" s="5">
        <v>148185556750</v>
      </c>
      <c r="AO25" s="4">
        <v>77673131610</v>
      </c>
      <c r="AP25" s="4">
        <v>21890911418</v>
      </c>
      <c r="AQ25" s="4">
        <v>5212618905</v>
      </c>
      <c r="AR25" s="4">
        <v>77558178060</v>
      </c>
      <c r="AS25" s="4">
        <v>16770708990</v>
      </c>
      <c r="AT25" s="4">
        <v>11055436440</v>
      </c>
      <c r="AU25" s="4">
        <v>14833795950</v>
      </c>
      <c r="AV25" s="4"/>
      <c r="AW25" s="4"/>
      <c r="AX25" s="4"/>
      <c r="AY25" s="4"/>
      <c r="AZ25" s="4"/>
      <c r="BA25" s="4"/>
      <c r="BB25" s="6" t="s">
        <v>613</v>
      </c>
      <c r="BC25" s="4"/>
      <c r="BD25" s="4"/>
      <c r="BE25" s="4"/>
      <c r="BF25" s="4"/>
      <c r="BG25" s="4">
        <v>2121573729600</v>
      </c>
      <c r="BH25" s="4">
        <v>3096182452000</v>
      </c>
      <c r="BI25" s="4">
        <v>3189050193750</v>
      </c>
      <c r="BJ25" s="4">
        <v>2370850005000</v>
      </c>
      <c r="BK25" s="4">
        <v>1946199210600</v>
      </c>
      <c r="BL25" s="4">
        <v>1896714542400</v>
      </c>
      <c r="BM25" s="4">
        <v>1761583254600</v>
      </c>
      <c r="BN25" s="4">
        <v>1763435782400</v>
      </c>
      <c r="BO25" s="4">
        <v>2263543537500</v>
      </c>
      <c r="BP25" s="4">
        <v>1409358016800</v>
      </c>
      <c r="BQ25" s="4">
        <v>1334683801290</v>
      </c>
      <c r="BR25" s="4">
        <v>1716644006820</v>
      </c>
      <c r="BS25" s="5">
        <v>884058000</v>
      </c>
      <c r="BT25" s="4">
        <v>59625607950</v>
      </c>
      <c r="BU25" s="4">
        <v>40179596030</v>
      </c>
      <c r="BV25" s="4">
        <v>15604888130</v>
      </c>
      <c r="BW25" s="4">
        <v>27236520720</v>
      </c>
      <c r="BX25" s="4">
        <v>7996463480</v>
      </c>
      <c r="BY25" s="4">
        <v>12538448340</v>
      </c>
      <c r="BZ25" s="4">
        <v>10084770900</v>
      </c>
      <c r="CA25" s="4"/>
      <c r="CB25" s="4"/>
      <c r="CC25" s="4"/>
      <c r="CD25" s="4"/>
      <c r="CE25" s="4"/>
      <c r="CF25" s="4"/>
      <c r="CG25" s="6" t="s">
        <v>613</v>
      </c>
      <c r="CH25" s="4"/>
      <c r="CI25" s="4"/>
      <c r="CJ25" s="4"/>
      <c r="CK25" s="4"/>
      <c r="CL25" s="4">
        <v>5161386906000</v>
      </c>
      <c r="CM25" s="4">
        <v>6544553942000</v>
      </c>
      <c r="CN25" s="4">
        <v>6349713500000</v>
      </c>
      <c r="CO25" s="4">
        <v>4707238398800</v>
      </c>
      <c r="CP25" s="4">
        <v>4031409764100</v>
      </c>
      <c r="CQ25" s="4">
        <v>4243601832150</v>
      </c>
      <c r="CR25" s="4">
        <v>3737596280000</v>
      </c>
      <c r="CS25" s="4">
        <v>5131279110400</v>
      </c>
      <c r="CT25" s="4">
        <v>3715834111200</v>
      </c>
      <c r="CU25" s="4">
        <v>4374639120000</v>
      </c>
      <c r="CV25" s="4">
        <v>2490226355925</v>
      </c>
      <c r="CW25" s="4">
        <v>2960851322340</v>
      </c>
      <c r="CX25" s="5">
        <v>298235436450</v>
      </c>
      <c r="CY25" s="4">
        <v>691261789560</v>
      </c>
      <c r="CZ25" s="4">
        <v>311477359790</v>
      </c>
      <c r="DA25" s="4">
        <v>381664185890</v>
      </c>
      <c r="DB25" s="4">
        <v>303157106640</v>
      </c>
      <c r="DC25" s="4">
        <v>30977864960</v>
      </c>
      <c r="DD25" s="4">
        <v>32066725080</v>
      </c>
      <c r="DE25" s="4">
        <v>30599226450</v>
      </c>
      <c r="DF25" s="4"/>
      <c r="DG25" s="4"/>
      <c r="DH25" s="4"/>
      <c r="DI25" s="4"/>
      <c r="DJ25" s="4"/>
      <c r="DK25" s="4"/>
      <c r="DL25" s="6" t="s">
        <v>613</v>
      </c>
      <c r="DM25" s="4"/>
      <c r="DN25" s="4"/>
      <c r="DO25" s="4"/>
      <c r="DP25" s="4"/>
      <c r="DQ25" s="4">
        <v>13681274532120</v>
      </c>
      <c r="DR25" s="4">
        <v>16404927331080</v>
      </c>
      <c r="DS25" s="4">
        <v>17021361470625</v>
      </c>
      <c r="DT25" s="4">
        <v>12826811853780</v>
      </c>
      <c r="DU25" s="4">
        <v>11884253732880</v>
      </c>
      <c r="DV25" s="4">
        <v>11466308700885</v>
      </c>
      <c r="DW25" s="4">
        <v>11207680938660</v>
      </c>
      <c r="DX25" s="4">
        <v>13154753664000</v>
      </c>
      <c r="DY25" s="4">
        <v>11168592996600</v>
      </c>
      <c r="DZ25" s="4">
        <v>10820499698400</v>
      </c>
      <c r="EA25" s="4">
        <v>7637437999999.96</v>
      </c>
      <c r="EB25" s="4">
        <v>6570728530932</v>
      </c>
      <c r="EC25" s="5">
        <v>428761003610.95697</v>
      </c>
      <c r="ED25" s="4">
        <v>1208960319126.02</v>
      </c>
      <c r="EE25" s="4">
        <v>824158262000.026</v>
      </c>
      <c r="EF25" s="4">
        <v>924453879999.95996</v>
      </c>
      <c r="EG25" s="4">
        <v>830457436000.04602</v>
      </c>
      <c r="EH25" s="4">
        <v>40091825999.974197</v>
      </c>
      <c r="EI25" s="4">
        <v>40855753000.006203</v>
      </c>
      <c r="EJ25" s="4">
        <v>39630183000.043503</v>
      </c>
      <c r="EK25" s="4"/>
      <c r="EL25" s="4"/>
      <c r="EM25" s="4"/>
      <c r="EN25" s="4"/>
      <c r="EO25" s="4"/>
      <c r="EP25" s="4"/>
      <c r="EQ25" s="6" t="s">
        <v>613</v>
      </c>
      <c r="ER25" s="4"/>
      <c r="ES25" s="4"/>
      <c r="ET25" s="4"/>
      <c r="EU25" s="4"/>
      <c r="EV25" s="4">
        <v>3093688166400</v>
      </c>
      <c r="EW25" s="4">
        <v>3572010227200</v>
      </c>
      <c r="EX25" s="4">
        <v>4007927962500</v>
      </c>
      <c r="EY25" s="4">
        <v>2962511218750</v>
      </c>
      <c r="EZ25" s="4">
        <v>2954039966400</v>
      </c>
      <c r="FA25" s="4">
        <v>1413345723000</v>
      </c>
      <c r="FB25" s="4">
        <v>1573558414400</v>
      </c>
      <c r="FC25" s="4">
        <v>3648077094400</v>
      </c>
      <c r="FD25" s="4">
        <v>1982278875600</v>
      </c>
      <c r="FE25" s="4">
        <v>2017435500000</v>
      </c>
      <c r="FF25" s="4">
        <v>1895296217700</v>
      </c>
      <c r="FG25" s="4">
        <v>962331854820</v>
      </c>
      <c r="FH25" s="5">
        <v>58846428900</v>
      </c>
      <c r="FI25" s="4">
        <v>238888942980</v>
      </c>
      <c r="FJ25" s="4">
        <v>71074919762</v>
      </c>
      <c r="FK25" s="4">
        <v>36851467705</v>
      </c>
      <c r="FL25" s="4">
        <v>131620512150</v>
      </c>
      <c r="FM25" s="4">
        <v>11011868980</v>
      </c>
      <c r="FN25" s="4">
        <v>13369600140</v>
      </c>
      <c r="FO25" s="4">
        <v>8037737550</v>
      </c>
      <c r="FP25" s="4"/>
      <c r="FQ25" s="4"/>
      <c r="FR25" s="4"/>
      <c r="FS25" s="4"/>
      <c r="FT25" s="4"/>
      <c r="FU25" s="4"/>
      <c r="FV25" s="6" t="s">
        <v>613</v>
      </c>
      <c r="FW25" s="4"/>
      <c r="FX25" s="4"/>
      <c r="FY25" s="4"/>
      <c r="FZ25" s="4"/>
      <c r="GA25" s="4">
        <v>7991844026400</v>
      </c>
      <c r="GB25" s="4">
        <v>9750362854800</v>
      </c>
      <c r="GC25" s="4">
        <v>9995730712500</v>
      </c>
      <c r="GD25" s="4">
        <v>7724224622800</v>
      </c>
      <c r="GE25" s="4">
        <v>8176523031000</v>
      </c>
      <c r="GF25" s="4">
        <v>9120772327350</v>
      </c>
      <c r="GG25" s="4">
        <v>8883486764200</v>
      </c>
      <c r="GH25" s="4">
        <v>10673700710400</v>
      </c>
      <c r="GI25" s="4">
        <v>8928859730400</v>
      </c>
      <c r="GJ25" s="4">
        <v>8136293317200</v>
      </c>
      <c r="GK25" s="4">
        <v>6490487447235</v>
      </c>
      <c r="GL25" s="4">
        <v>5645640897120</v>
      </c>
      <c r="GM25" s="5">
        <v>49910000000</v>
      </c>
      <c r="GN25" s="4">
        <v>2478143070</v>
      </c>
      <c r="GO25" s="4">
        <v>0</v>
      </c>
      <c r="GP25" s="4">
        <v>0</v>
      </c>
      <c r="GQ25" s="4">
        <v>39721950</v>
      </c>
      <c r="GR25" s="4">
        <v>1508291450</v>
      </c>
      <c r="GS25" s="4">
        <v>5665966380</v>
      </c>
      <c r="GT25" s="4">
        <v>1064331900</v>
      </c>
      <c r="GU25" s="4"/>
      <c r="GV25" s="4"/>
      <c r="GW25" s="4"/>
      <c r="GX25" s="4"/>
      <c r="GY25" s="4"/>
      <c r="GZ25" s="4"/>
      <c r="HA25" s="6" t="s">
        <v>613</v>
      </c>
      <c r="HB25" s="4"/>
      <c r="HC25" s="4"/>
      <c r="HD25" s="4"/>
      <c r="HE25" s="4"/>
      <c r="HF25" s="4">
        <v>3702786188400</v>
      </c>
      <c r="HG25" s="4">
        <v>3894322148800</v>
      </c>
      <c r="HH25" s="4">
        <v>3759217750000</v>
      </c>
      <c r="HI25" s="4">
        <v>2403281207000</v>
      </c>
      <c r="HJ25" s="4">
        <v>1703532446100</v>
      </c>
      <c r="HK25" s="4">
        <v>1171724310750</v>
      </c>
      <c r="HL25" s="4">
        <v>1138111846200</v>
      </c>
      <c r="HM25" s="4">
        <v>831910713600</v>
      </c>
      <c r="HN25" s="4">
        <v>861949906200</v>
      </c>
      <c r="HO25" s="4">
        <v>964725742200</v>
      </c>
      <c r="HP25" s="4">
        <v>135924486675</v>
      </c>
      <c r="HQ25" s="4">
        <v>192542341380</v>
      </c>
      <c r="HR25" s="5">
        <v>352308852700</v>
      </c>
      <c r="HS25" s="4">
        <v>360860967720</v>
      </c>
      <c r="HT25" s="4">
        <v>356077492716</v>
      </c>
      <c r="HU25" s="4">
        <v>355159131730</v>
      </c>
      <c r="HV25" s="4">
        <v>289936427310</v>
      </c>
      <c r="HW25" s="4">
        <v>27476824010</v>
      </c>
      <c r="HX25" s="4">
        <v>26080876560</v>
      </c>
      <c r="HY25" s="4">
        <v>31733110350</v>
      </c>
      <c r="HZ25" s="4"/>
      <c r="IA25" s="4"/>
      <c r="IB25" s="4"/>
      <c r="IC25" s="4"/>
      <c r="ID25" s="4"/>
      <c r="IE25" s="4"/>
      <c r="IF25" s="6" t="s">
        <v>613</v>
      </c>
      <c r="IG25" s="4"/>
      <c r="IH25" s="4"/>
      <c r="II25" s="4"/>
      <c r="IJ25" s="4"/>
      <c r="IK25" s="4">
        <v>8447755258800</v>
      </c>
      <c r="IL25" s="4">
        <v>12239551670400</v>
      </c>
      <c r="IM25" s="4">
        <v>12829092518750</v>
      </c>
      <c r="IN25" s="4">
        <v>10371909554750</v>
      </c>
      <c r="IO25" s="4">
        <v>8233292480700</v>
      </c>
      <c r="IP25" s="4">
        <v>7797006772650</v>
      </c>
      <c r="IQ25" s="4">
        <v>7519940812800</v>
      </c>
      <c r="IR25" s="4">
        <v>8450138067200</v>
      </c>
      <c r="IS25" s="4">
        <v>8120543435100</v>
      </c>
      <c r="IT25" s="4">
        <v>7037209405800</v>
      </c>
      <c r="IU25" s="4">
        <v>5744101385550</v>
      </c>
      <c r="IV25" s="4">
        <v>5743009672080</v>
      </c>
      <c r="IW25" s="5">
        <v>10814303500</v>
      </c>
      <c r="IX25" s="4">
        <v>1026504602460</v>
      </c>
      <c r="IY25" s="4">
        <v>594102407878</v>
      </c>
      <c r="IZ25" s="4">
        <v>519696535410</v>
      </c>
      <c r="JA25" s="4">
        <v>323555268870</v>
      </c>
      <c r="JB25" s="4">
        <v>79887826270</v>
      </c>
      <c r="JC25" s="4">
        <v>68697302280</v>
      </c>
      <c r="JD25" s="4">
        <v>90912433500</v>
      </c>
      <c r="JE25" s="4"/>
      <c r="JF25" s="4"/>
      <c r="JG25" s="4"/>
      <c r="JH25" s="4"/>
      <c r="JI25" s="4"/>
      <c r="JJ25" s="4"/>
      <c r="JK25" s="6" t="s">
        <v>613</v>
      </c>
      <c r="JL25" s="4"/>
      <c r="JM25" s="4"/>
      <c r="JN25" s="4"/>
      <c r="JO25" s="4"/>
      <c r="JP25" s="4">
        <v>280945033200</v>
      </c>
      <c r="JQ25" s="4">
        <v>1236957840000</v>
      </c>
      <c r="JR25" s="4">
        <v>2374962462500</v>
      </c>
      <c r="JS25" s="4">
        <v>2342759060400</v>
      </c>
      <c r="JT25" s="4">
        <v>1658308402800</v>
      </c>
      <c r="JU25" s="4">
        <v>1207037069550</v>
      </c>
      <c r="JV25" s="4">
        <v>960748290600</v>
      </c>
      <c r="JW25" s="4">
        <v>797573427200</v>
      </c>
      <c r="JX25" s="4">
        <v>572763895200</v>
      </c>
      <c r="JY25" s="4">
        <v>769803828600</v>
      </c>
      <c r="JZ25" s="4">
        <v>766489571100</v>
      </c>
      <c r="KA25" s="4">
        <v>1031712651120</v>
      </c>
      <c r="KB25" s="5">
        <v>5199949300</v>
      </c>
      <c r="KC25" s="4">
        <v>10257617220</v>
      </c>
      <c r="KD25" s="4">
        <v>2616822046</v>
      </c>
      <c r="KE25" s="4">
        <v>23786289345</v>
      </c>
      <c r="KF25" s="4">
        <v>9594728100</v>
      </c>
      <c r="KG25" s="4">
        <v>370225020</v>
      </c>
      <c r="KH25" s="4">
        <v>-817133880</v>
      </c>
      <c r="KI25" s="4">
        <v>2151930600</v>
      </c>
      <c r="KJ25" s="4"/>
      <c r="KK25" s="4"/>
      <c r="KL25" s="4"/>
      <c r="KM25" s="4"/>
      <c r="KN25" s="4"/>
      <c r="KO25" s="4"/>
      <c r="KP25" s="6" t="s">
        <v>613</v>
      </c>
      <c r="KQ25" s="4"/>
      <c r="KR25" s="4"/>
      <c r="KS25" s="4"/>
      <c r="KT25" s="4"/>
      <c r="KU25" s="4">
        <v>-329046634800</v>
      </c>
      <c r="KV25" s="4">
        <v>284270603080</v>
      </c>
      <c r="KW25" s="4">
        <v>1087372437500</v>
      </c>
      <c r="KX25" s="4">
        <v>634127138065</v>
      </c>
      <c r="KY25" s="4">
        <v>499591321950</v>
      </c>
      <c r="KZ25" s="4">
        <v>-114506412075</v>
      </c>
      <c r="LA25" s="4">
        <v>191514217480</v>
      </c>
      <c r="LB25" s="4">
        <v>-357138871680</v>
      </c>
      <c r="LC25" s="4">
        <v>-146911620600</v>
      </c>
      <c r="LD25" s="4">
        <v>-87421534560</v>
      </c>
      <c r="LE25" s="4">
        <v>-157349151547.32599</v>
      </c>
      <c r="LF25" s="4">
        <v>320050248732.84998</v>
      </c>
      <c r="LG25" s="5">
        <v>-11037611632.061001</v>
      </c>
      <c r="LH25" s="4">
        <v>7490572898.5284004</v>
      </c>
      <c r="LI25" s="4">
        <v>2879880490.82652</v>
      </c>
      <c r="LJ25" s="4">
        <v>3470577978.6938</v>
      </c>
      <c r="LK25" s="4">
        <v>932231818.72979999</v>
      </c>
      <c r="LL25" s="4">
        <v>182465211.882</v>
      </c>
      <c r="LM25" s="4">
        <v>-1020561519.777</v>
      </c>
      <c r="LN25" s="4">
        <v>3314446598.2049999</v>
      </c>
      <c r="LO25" s="4"/>
      <c r="LP25" s="4"/>
      <c r="LQ25" s="4"/>
      <c r="LR25" s="4"/>
      <c r="LS25" s="4"/>
      <c r="LT25" s="4"/>
      <c r="LU25" s="6" t="s">
        <v>613</v>
      </c>
      <c r="LV25" s="4"/>
      <c r="LW25" s="4"/>
      <c r="LX25" s="4"/>
      <c r="LY25" s="4"/>
      <c r="LZ25" s="4">
        <v>2270026652400</v>
      </c>
      <c r="MA25" s="4">
        <v>3252588399200</v>
      </c>
      <c r="MB25" s="4">
        <v>4258891743750</v>
      </c>
      <c r="MC25" s="4">
        <v>3794986180200</v>
      </c>
      <c r="MD25" s="4">
        <v>2909419648500</v>
      </c>
      <c r="ME25" s="4">
        <v>2563272640350</v>
      </c>
      <c r="MF25" s="4">
        <v>2288975835200</v>
      </c>
      <c r="MK25" s="1">
        <v>-342049219200</v>
      </c>
      <c r="ML25" s="1">
        <v>484102198400</v>
      </c>
      <c r="MM25" s="1">
        <v>1551096425000</v>
      </c>
      <c r="MN25" s="1">
        <v>1176122261150</v>
      </c>
      <c r="MO25" s="1">
        <v>817760197800</v>
      </c>
      <c r="MP25" s="1">
        <v>-79797505200</v>
      </c>
      <c r="MQ25" s="1">
        <v>335539596800</v>
      </c>
      <c r="MR25" s="4">
        <v>-342754771200</v>
      </c>
      <c r="MS25" s="4">
        <v>-170438192100</v>
      </c>
      <c r="MT25" s="4">
        <v>25524285000</v>
      </c>
      <c r="MU25" s="4">
        <v>31547036400</v>
      </c>
      <c r="MV25" s="4">
        <v>562461182100</v>
      </c>
      <c r="MW25" s="5">
        <v>-9810982300</v>
      </c>
      <c r="MX25" s="4">
        <v>10066896930</v>
      </c>
      <c r="MY25" s="1">
        <v>4020695840</v>
      </c>
      <c r="MZ25" s="1">
        <v>4046812835</v>
      </c>
      <c r="NA25" s="1">
        <v>1148979420</v>
      </c>
      <c r="NB25" s="1">
        <v>-151884600</v>
      </c>
      <c r="NC25" s="1">
        <v>-1028001660</v>
      </c>
      <c r="ND25" s="1">
        <v>3324140550</v>
      </c>
      <c r="NK25" s="6" t="s">
        <v>613</v>
      </c>
      <c r="NP25" s="35">
        <v>-329046634800</v>
      </c>
      <c r="NQ25" s="35">
        <v>284270589200</v>
      </c>
      <c r="NR25" s="35">
        <v>1087372437500</v>
      </c>
      <c r="NS25" s="35">
        <v>634127124500</v>
      </c>
      <c r="NT25" s="35">
        <v>499591389300</v>
      </c>
      <c r="NU25" s="35">
        <v>-114506481000</v>
      </c>
      <c r="NV25" s="35">
        <v>191514267000</v>
      </c>
      <c r="NW25" s="47">
        <v>-357138835200</v>
      </c>
      <c r="NX25" s="47">
        <v>-146911620600</v>
      </c>
      <c r="NY25" s="47">
        <v>-87421570800</v>
      </c>
      <c r="NZ25" s="47">
        <v>-157158681900</v>
      </c>
      <c r="OA25" s="47">
        <v>318483643680</v>
      </c>
      <c r="OB25" s="48">
        <v>-11064547900</v>
      </c>
      <c r="OC25" s="47">
        <v>7458495780</v>
      </c>
      <c r="OD25" s="35">
        <v>2874917938</v>
      </c>
      <c r="OE25" s="35">
        <v>3466952450</v>
      </c>
      <c r="OF25" s="35">
        <v>932135580</v>
      </c>
      <c r="OG25" s="35">
        <v>182942730</v>
      </c>
      <c r="OH25" s="35">
        <v>-1016835600</v>
      </c>
      <c r="OI25" s="35">
        <v>2796011100</v>
      </c>
      <c r="OP25" s="6" t="s">
        <v>613</v>
      </c>
      <c r="OQ25" s="4">
        <v>2262320332800</v>
      </c>
      <c r="OR25" s="4">
        <v>2287736890200</v>
      </c>
      <c r="OS25" s="4">
        <v>2104554013800</v>
      </c>
      <c r="OT25" s="4">
        <v>1999298384600</v>
      </c>
      <c r="OU25" s="4">
        <v>1868758656660</v>
      </c>
      <c r="OV25" s="5">
        <v>5305357050</v>
      </c>
      <c r="OW25" s="4">
        <v>48573446490</v>
      </c>
      <c r="OX25" s="4">
        <v>2784401960</v>
      </c>
      <c r="OY25" s="4">
        <v>57037085040</v>
      </c>
      <c r="OZ25" s="4">
        <v>27542745900</v>
      </c>
      <c r="PA25" s="4">
        <v>853791610</v>
      </c>
      <c r="PB25" s="4">
        <v>-737067240</v>
      </c>
      <c r="PC25" s="4">
        <v>2242068750</v>
      </c>
      <c r="PD25" s="4"/>
      <c r="PE25" s="4"/>
      <c r="PF25" s="4"/>
      <c r="PG25" s="4"/>
      <c r="PH25" s="4"/>
      <c r="PI25" s="4"/>
      <c r="PJ25" s="6" t="s">
        <v>613</v>
      </c>
      <c r="PK25" s="4"/>
      <c r="PL25" s="4"/>
      <c r="PM25" s="4"/>
      <c r="PN25" s="4"/>
      <c r="PO25" s="4">
        <v>-680763798000</v>
      </c>
      <c r="PP25" s="4">
        <v>-761796582400</v>
      </c>
      <c r="PQ25" s="4">
        <v>-740264487500</v>
      </c>
      <c r="PR25" s="4">
        <v>-868327934700</v>
      </c>
      <c r="PS25" s="4">
        <v>-470088048300</v>
      </c>
      <c r="PT25" s="4">
        <v>-468915109050</v>
      </c>
      <c r="PU25" s="4">
        <v>-434987270200</v>
      </c>
      <c r="PV25" s="4">
        <v>-502424204800</v>
      </c>
      <c r="PW25" s="4">
        <v>-432924161400</v>
      </c>
      <c r="PX25" s="4">
        <v>-379664101800</v>
      </c>
      <c r="PY25" s="4">
        <v>-582058594026.60498</v>
      </c>
      <c r="PZ25" s="4"/>
      <c r="QA25" s="5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6" t="s">
        <v>613</v>
      </c>
      <c r="QP25" s="4"/>
      <c r="QQ25" s="4"/>
      <c r="QR25" s="4"/>
      <c r="QS25" s="4"/>
      <c r="QT25" s="4">
        <v>2862528888960</v>
      </c>
      <c r="QU25" s="4">
        <v>1883151858200</v>
      </c>
      <c r="QV25" s="4">
        <v>2499335638125</v>
      </c>
      <c r="QW25" s="4">
        <v>2259846104285</v>
      </c>
      <c r="QX25" s="4">
        <v>2557942722390</v>
      </c>
      <c r="QY25" s="4">
        <v>1633709259180</v>
      </c>
      <c r="QZ25" s="4">
        <v>955108891100</v>
      </c>
      <c r="RA25" s="4">
        <v>2710191664640</v>
      </c>
      <c r="RB25" s="4">
        <v>821760112350</v>
      </c>
      <c r="RC25" s="4">
        <v>809654175180</v>
      </c>
      <c r="RD25" s="4">
        <v>574512141518.33801</v>
      </c>
      <c r="RE25" s="4">
        <v>-286468175603.37598</v>
      </c>
      <c r="RF25" s="5">
        <v>-3080194441.8525</v>
      </c>
      <c r="RG25" s="4">
        <v>-117783257499.123</v>
      </c>
      <c r="RH25" s="4">
        <v>16023849011.122601</v>
      </c>
      <c r="RI25" s="4">
        <v>-149048334821.19101</v>
      </c>
      <c r="RJ25" s="4">
        <v>-139761623366.56201</v>
      </c>
      <c r="RK25" s="4">
        <v>11016693050.6966</v>
      </c>
      <c r="RL25" s="4">
        <v>-9532870630.8078003</v>
      </c>
      <c r="RM25" s="4">
        <v>2190019442.0760002</v>
      </c>
      <c r="RN25" s="4"/>
      <c r="RO25" s="4"/>
      <c r="RP25" s="4"/>
      <c r="RQ25" s="4"/>
      <c r="RR25" s="4"/>
      <c r="RS25" s="4"/>
      <c r="RT25" s="6" t="s">
        <v>613</v>
      </c>
      <c r="RU25" s="4"/>
      <c r="RV25" s="4"/>
      <c r="RW25" s="4"/>
      <c r="RX25" s="4"/>
      <c r="RY25" s="4">
        <v>-133832930400</v>
      </c>
      <c r="RZ25" s="4">
        <v>-697839346800</v>
      </c>
      <c r="SA25" s="4">
        <v>-2314875825000</v>
      </c>
      <c r="SB25" s="4">
        <v>-912333608600</v>
      </c>
      <c r="SC25" s="4">
        <v>-483263998200</v>
      </c>
      <c r="SD25" s="4">
        <v>-600953353050</v>
      </c>
      <c r="SE25" s="4">
        <v>-713664536600</v>
      </c>
      <c r="SF25" s="4">
        <v>-139614310400</v>
      </c>
      <c r="SG25" s="4">
        <v>-1334367949500</v>
      </c>
      <c r="SH25" s="4">
        <v>-988213429800</v>
      </c>
      <c r="SI25" s="4">
        <v>-840114180950</v>
      </c>
      <c r="SJ25" s="4">
        <v>-1522510071660</v>
      </c>
      <c r="SK25" s="5">
        <v>-129916966900</v>
      </c>
      <c r="SL25" s="4">
        <v>-40751717340</v>
      </c>
      <c r="SM25" s="4">
        <v>-36121599304</v>
      </c>
      <c r="SN25" s="4">
        <v>-49267393630</v>
      </c>
      <c r="SO25" s="4">
        <v>-553942115370</v>
      </c>
      <c r="SP25" s="4">
        <v>-189948260</v>
      </c>
      <c r="SQ25" s="4">
        <v>123908400</v>
      </c>
      <c r="SR25" s="4">
        <v>-6510739950</v>
      </c>
      <c r="SS25" s="4"/>
      <c r="ST25" s="4"/>
      <c r="SU25" s="4"/>
      <c r="SV25" s="4"/>
      <c r="SW25" s="4"/>
      <c r="SX25" s="4"/>
      <c r="SY25" s="6" t="s">
        <v>613</v>
      </c>
      <c r="SZ25" s="4"/>
      <c r="TA25" s="4"/>
      <c r="TB25" s="4"/>
      <c r="TC25" s="4"/>
      <c r="TD25" s="4">
        <v>-2344563046800</v>
      </c>
      <c r="TE25" s="4">
        <v>-912882464400</v>
      </c>
      <c r="TF25" s="4">
        <v>-195267412500</v>
      </c>
      <c r="TG25" s="4">
        <v>-1338696887050</v>
      </c>
      <c r="TH25" s="4">
        <v>-2135983293900</v>
      </c>
      <c r="TI25" s="4">
        <v>-1057848355650</v>
      </c>
      <c r="TJ25" s="4">
        <v>-1976826391400</v>
      </c>
      <c r="TK25" s="4">
        <v>-646642169600</v>
      </c>
      <c r="TL25" s="4">
        <v>-989564547600</v>
      </c>
      <c r="TM25" s="4">
        <v>1555475160000</v>
      </c>
      <c r="TN25" s="4">
        <v>272752895250</v>
      </c>
      <c r="TO25" s="4">
        <v>2305407034680</v>
      </c>
      <c r="TP25" s="5">
        <v>45575663700</v>
      </c>
      <c r="TQ25" s="4">
        <v>215439014280</v>
      </c>
      <c r="TR25" s="35">
        <v>36521961548</v>
      </c>
      <c r="TS25" s="35">
        <v>125107388250</v>
      </c>
      <c r="TT25" s="35">
        <v>756721808010</v>
      </c>
      <c r="TU25" s="35">
        <v>-5230919080</v>
      </c>
      <c r="TV25" s="35">
        <v>5802194100</v>
      </c>
      <c r="TW25" s="35">
        <v>8703283950</v>
      </c>
      <c r="UD25" s="6" t="s">
        <v>613</v>
      </c>
      <c r="UI25" s="37">
        <v>0.81457220143758302</v>
      </c>
      <c r="UJ25" s="37">
        <v>0.82613086578174899</v>
      </c>
      <c r="UK25" s="37">
        <v>0.77396189293005901</v>
      </c>
      <c r="UL25" s="37">
        <v>0.62045680803605296</v>
      </c>
      <c r="UM25" s="37">
        <v>0.503474410005608</v>
      </c>
      <c r="UN25" s="37">
        <v>0.80642997263915206</v>
      </c>
      <c r="UO25" s="37">
        <v>0.84183071254621</v>
      </c>
      <c r="UP25" s="9"/>
      <c r="UQ25" s="9"/>
      <c r="UR25" s="9"/>
      <c r="US25" s="9"/>
      <c r="UT25" s="9"/>
      <c r="UU25" s="10"/>
      <c r="UV25" s="9"/>
      <c r="UW25" s="6" t="s">
        <v>613</v>
      </c>
      <c r="VB25" s="9">
        <v>2.0855400567597503E-2</v>
      </c>
      <c r="VC25" s="9">
        <v>2.8462135073845901E-2</v>
      </c>
      <c r="VD25" s="9">
        <v>2.52593911115962E-2</v>
      </c>
      <c r="VE25" s="9">
        <v>3.7908338796832204E-2</v>
      </c>
      <c r="VF25" s="9">
        <v>3.6969267330080095E-2</v>
      </c>
      <c r="VG25" s="9">
        <v>4.6507015443587596E-2</v>
      </c>
      <c r="VH25" s="9">
        <v>5.2571507456643005E-2</v>
      </c>
      <c r="VI25" s="9"/>
      <c r="VJ25" s="9"/>
      <c r="VK25" s="9"/>
      <c r="VL25" s="9"/>
      <c r="VM25" s="9"/>
      <c r="VN25" s="10"/>
      <c r="VO25" s="9"/>
      <c r="VP25" s="6" t="s">
        <v>613</v>
      </c>
      <c r="VU25" s="9">
        <v>0.18542779856241701</v>
      </c>
      <c r="VV25" s="9">
        <v>0.17386913421825098</v>
      </c>
      <c r="VW25" s="9">
        <v>0.22603810706994099</v>
      </c>
      <c r="VX25" s="9">
        <v>0.37954319196394698</v>
      </c>
      <c r="VY25" s="9">
        <v>0.496525589994392</v>
      </c>
      <c r="VZ25" s="9">
        <v>0.19357002736084802</v>
      </c>
      <c r="WA25" s="9">
        <v>0.15816928745379</v>
      </c>
      <c r="WG25" s="53"/>
      <c r="WI25" s="54" t="s">
        <v>613</v>
      </c>
      <c r="WN25" s="9">
        <v>0.273871218473907</v>
      </c>
      <c r="WO25" s="9">
        <v>0.27371309375700703</v>
      </c>
      <c r="WP25" s="9">
        <v>0.224611321512308</v>
      </c>
      <c r="WQ25" s="9">
        <v>0.18866771485220202</v>
      </c>
      <c r="WR25" s="9">
        <v>0.20180941362420701</v>
      </c>
      <c r="WS25" s="9">
        <v>0.17157652049525599</v>
      </c>
      <c r="WT25" s="9">
        <v>0.15484615296683601</v>
      </c>
      <c r="WU25" s="9"/>
      <c r="WV25" s="9"/>
      <c r="WW25" s="9"/>
      <c r="WX25" s="9"/>
      <c r="WY25" s="9"/>
      <c r="WZ25" s="10"/>
      <c r="XA25" s="9"/>
      <c r="XB25" s="6" t="s">
        <v>613</v>
      </c>
      <c r="XG25" s="9">
        <v>0.40093069999999997</v>
      </c>
      <c r="XH25" s="9">
        <v>0.40093069999999997</v>
      </c>
      <c r="XI25" s="9">
        <v>0.40915445</v>
      </c>
      <c r="XJ25" s="9">
        <v>0.42923529999999999</v>
      </c>
      <c r="XK25" s="9">
        <v>0.24660084999999998</v>
      </c>
      <c r="XL25" s="9">
        <v>0.24974750000000001</v>
      </c>
      <c r="XM25" s="9">
        <v>0.24454630000000002</v>
      </c>
      <c r="XN25" s="9"/>
      <c r="XO25" s="9"/>
      <c r="XP25" s="9"/>
      <c r="XQ25" s="9"/>
      <c r="XR25" s="9"/>
      <c r="XS25" s="10"/>
      <c r="XT25" s="9"/>
      <c r="XU25" s="6" t="s">
        <v>613</v>
      </c>
      <c r="XV25" s="59">
        <f t="shared" si="153"/>
        <v>567595202892.15613</v>
      </c>
      <c r="XW25" s="59">
        <f t="shared" si="153"/>
        <v>522842859020.70325</v>
      </c>
      <c r="XX25" s="59">
        <f t="shared" si="153"/>
        <v>440953750264.92609</v>
      </c>
      <c r="XY25" s="59">
        <f t="shared" si="153"/>
        <v>319373316069.3006</v>
      </c>
      <c r="XZ25" s="59">
        <f t="shared" si="153"/>
        <v>193941521458.87653</v>
      </c>
      <c r="YA25" s="59">
        <f t="shared" si="153"/>
        <v>9152262214.869051</v>
      </c>
      <c r="YB25" s="59">
        <f t="shared" si="153"/>
        <v>1567103533.8296473</v>
      </c>
      <c r="YC25" s="6" t="s">
        <v>613</v>
      </c>
      <c r="YD25" s="4"/>
      <c r="YE25" s="4"/>
      <c r="YF25" s="4"/>
      <c r="YG25" s="4"/>
      <c r="YH25" s="4">
        <v>2862528888960</v>
      </c>
      <c r="YI25" s="4">
        <v>1883151858200</v>
      </c>
      <c r="YJ25" s="4">
        <v>2499335638125</v>
      </c>
      <c r="YK25" s="4">
        <v>2259846104285</v>
      </c>
      <c r="YL25" s="4">
        <v>2557942722390</v>
      </c>
      <c r="YM25" s="4">
        <v>1633709259180</v>
      </c>
      <c r="YN25" s="4">
        <v>955108891100</v>
      </c>
      <c r="YO25" s="4">
        <v>2710191664640</v>
      </c>
      <c r="YP25" s="4">
        <v>821760112350</v>
      </c>
      <c r="YQ25" s="4">
        <v>809654175180</v>
      </c>
      <c r="YR25" s="4">
        <v>574512141518.33801</v>
      </c>
      <c r="YS25" s="4">
        <v>-286468175603.37598</v>
      </c>
      <c r="YT25" s="5">
        <v>-3080194441.8525</v>
      </c>
      <c r="YU25" s="4">
        <v>-117783257499.123</v>
      </c>
      <c r="YV25" s="4">
        <v>16023849011.122601</v>
      </c>
      <c r="YW25" s="4">
        <v>-149048334821.19101</v>
      </c>
      <c r="YX25" s="4">
        <v>-139761623366.56201</v>
      </c>
      <c r="YY25" s="4">
        <v>11016693050.6966</v>
      </c>
      <c r="YZ25" s="4">
        <v>-9532870630.8078003</v>
      </c>
      <c r="ZA25" s="4">
        <v>2190019442.0760002</v>
      </c>
      <c r="ZB25" s="4"/>
      <c r="ZC25" s="4"/>
      <c r="ZD25" s="4"/>
      <c r="ZE25" s="4"/>
      <c r="ZF25" s="4"/>
      <c r="ZG25" s="4"/>
      <c r="ZH25" s="6" t="s">
        <v>613</v>
      </c>
      <c r="ZI25" s="4"/>
      <c r="ZJ25" s="4"/>
      <c r="ZK25" s="4"/>
      <c r="ZL25" s="4"/>
      <c r="ZM25" s="4">
        <v>-133832930400</v>
      </c>
      <c r="ZN25" s="4">
        <v>-697839346800</v>
      </c>
      <c r="ZO25" s="4">
        <v>-2314875825000</v>
      </c>
      <c r="ZP25" s="4">
        <v>-912333608600</v>
      </c>
      <c r="ZQ25" s="4">
        <v>-483263998200</v>
      </c>
      <c r="ZR25" s="4">
        <v>-600953353050</v>
      </c>
      <c r="ZS25" s="4">
        <v>-713664536600</v>
      </c>
      <c r="ZT25" s="4">
        <v>-139614310400</v>
      </c>
      <c r="ZU25" s="4">
        <v>-1334367949500</v>
      </c>
      <c r="ZV25" s="4">
        <v>-988213429800</v>
      </c>
      <c r="ZW25" s="4">
        <v>-840114180950</v>
      </c>
      <c r="ZX25" s="4">
        <v>-1522510071660</v>
      </c>
      <c r="ZY25" s="5">
        <v>-129916966900</v>
      </c>
      <c r="ZZ25" s="4">
        <v>-40751717340</v>
      </c>
      <c r="AAA25" s="4">
        <v>-36121599304</v>
      </c>
      <c r="AAB25" s="4">
        <v>-49267393630</v>
      </c>
      <c r="AAC25" s="4">
        <v>-553942115370</v>
      </c>
      <c r="AAD25" s="4">
        <v>-189948260</v>
      </c>
      <c r="AAE25" s="4">
        <v>123908400</v>
      </c>
      <c r="AAF25" s="4">
        <v>-6510739950</v>
      </c>
      <c r="AAG25" s="4"/>
      <c r="AAH25" s="4"/>
      <c r="AAI25" s="4"/>
      <c r="AAJ25" s="4"/>
      <c r="AAK25" s="4"/>
      <c r="AAL25" s="4"/>
      <c r="AAM25" s="6" t="s">
        <v>613</v>
      </c>
      <c r="AAN25" s="4"/>
      <c r="AAO25" s="4"/>
      <c r="AAP25" s="4"/>
      <c r="AAQ25" s="4"/>
      <c r="AAR25" s="4">
        <v>-2344563046800</v>
      </c>
      <c r="AAS25" s="4">
        <v>-912882464400</v>
      </c>
      <c r="AAT25" s="4">
        <v>-195267412500</v>
      </c>
      <c r="AAU25" s="4">
        <v>-1338696887050</v>
      </c>
      <c r="AAV25" s="4">
        <v>-2135983293900</v>
      </c>
      <c r="AAW25" s="4">
        <v>-1057848355650</v>
      </c>
      <c r="AAX25" s="4">
        <v>-1976826391400</v>
      </c>
      <c r="AAY25" s="4">
        <v>-646642169600</v>
      </c>
      <c r="AAZ25" s="4">
        <v>-989564547600</v>
      </c>
      <c r="ABA25" s="4">
        <v>1555475160000</v>
      </c>
      <c r="ABB25" s="4">
        <v>272752895250</v>
      </c>
      <c r="ABC25" s="4">
        <v>2305407034680</v>
      </c>
      <c r="ABD25" s="5">
        <v>45575663700</v>
      </c>
      <c r="ABE25" s="4">
        <v>215439014280</v>
      </c>
      <c r="ABF25" s="35">
        <v>36521961548</v>
      </c>
      <c r="ABG25" s="35">
        <v>125107388250</v>
      </c>
      <c r="ABH25" s="35">
        <v>756721808010</v>
      </c>
      <c r="ABI25" s="35">
        <v>-5230919080</v>
      </c>
      <c r="ABJ25" s="35">
        <v>5802194100</v>
      </c>
      <c r="ABK25" s="35">
        <v>8703283950</v>
      </c>
      <c r="ABR25" s="6" t="s">
        <v>613</v>
      </c>
      <c r="ABW25" s="37">
        <v>0.81457220143758302</v>
      </c>
      <c r="ABX25" s="37">
        <v>0.82613086578174899</v>
      </c>
      <c r="ABY25" s="37">
        <v>0.77396189293005901</v>
      </c>
      <c r="ABZ25" s="37">
        <v>0.62045680803605296</v>
      </c>
      <c r="ACA25" s="37">
        <v>0.503474410005608</v>
      </c>
      <c r="ACB25" s="37">
        <v>0.80642997263915206</v>
      </c>
      <c r="ACC25" s="37">
        <v>0.84183071254621</v>
      </c>
      <c r="ACD25" s="9"/>
      <c r="ACE25" s="9"/>
      <c r="ACF25" s="9"/>
      <c r="ACG25" s="9"/>
      <c r="ACH25" s="9"/>
      <c r="ACI25" s="10"/>
      <c r="ACJ25" s="9"/>
      <c r="ACK25" s="6" t="s">
        <v>613</v>
      </c>
      <c r="ACP25" s="9">
        <v>2.0855400567597503E-2</v>
      </c>
      <c r="ACQ25" s="9">
        <v>2.8462135073845901E-2</v>
      </c>
      <c r="ACR25" s="9">
        <v>2.52593911115962E-2</v>
      </c>
      <c r="ACS25" s="9">
        <v>3.7908338796832204E-2</v>
      </c>
      <c r="ACT25" s="9">
        <v>3.6969267330080095E-2</v>
      </c>
      <c r="ACU25" s="9">
        <v>4.6507015443587596E-2</v>
      </c>
      <c r="ACV25" s="9">
        <v>5.2571507456643005E-2</v>
      </c>
      <c r="ACW25" s="9"/>
      <c r="ACX25" s="9"/>
      <c r="ACY25" s="9"/>
      <c r="ACZ25" s="9"/>
      <c r="ADA25" s="9"/>
      <c r="ADB25" s="10"/>
      <c r="ADC25" s="9"/>
      <c r="ADD25" s="6" t="s">
        <v>613</v>
      </c>
      <c r="ADI25" s="9">
        <v>0.18542779856241701</v>
      </c>
      <c r="ADJ25" s="9">
        <v>0.17386913421825098</v>
      </c>
      <c r="ADK25" s="9">
        <v>0.22603810706994099</v>
      </c>
      <c r="ADL25" s="9">
        <v>0.37954319196394698</v>
      </c>
      <c r="ADM25" s="9">
        <v>0.496525589994392</v>
      </c>
      <c r="ADN25" s="9">
        <v>0.19357002736084802</v>
      </c>
      <c r="ADO25" s="9">
        <v>0.15816928745379</v>
      </c>
      <c r="ADU25" s="53"/>
      <c r="ADW25" s="54" t="s">
        <v>613</v>
      </c>
      <c r="AEB25" s="9">
        <v>0.273871218473907</v>
      </c>
      <c r="AEC25" s="9">
        <v>0.27371309375700703</v>
      </c>
      <c r="AED25" s="9">
        <v>0.224611321512308</v>
      </c>
      <c r="AEE25" s="9">
        <v>0.18866771485220202</v>
      </c>
      <c r="AEF25" s="9">
        <v>0.20180941362420701</v>
      </c>
      <c r="AEG25" s="9">
        <v>0.17157652049525599</v>
      </c>
      <c r="AEH25" s="9">
        <v>0.15484615296683601</v>
      </c>
      <c r="AEI25" s="9"/>
      <c r="AEJ25" s="9"/>
      <c r="AEK25" s="9"/>
      <c r="AEL25" s="9"/>
      <c r="AEM25" s="9"/>
      <c r="AEN25" s="10"/>
      <c r="AEO25" s="9"/>
      <c r="AEP25" s="6" t="s">
        <v>613</v>
      </c>
      <c r="AEU25" s="9">
        <v>0.40093069999999997</v>
      </c>
      <c r="AEV25" s="9">
        <v>0.40093069999999997</v>
      </c>
      <c r="AEW25" s="9">
        <v>0.40915445</v>
      </c>
      <c r="AEX25" s="9">
        <v>0.42923529999999999</v>
      </c>
      <c r="AEY25" s="9">
        <v>0.24660084999999998</v>
      </c>
      <c r="AEZ25" s="9">
        <v>0.24974750000000001</v>
      </c>
      <c r="AFA25" s="9">
        <v>0.24454630000000002</v>
      </c>
      <c r="AFB25" s="9"/>
      <c r="AFC25" s="9"/>
      <c r="AFD25" s="9"/>
      <c r="AFE25" s="9"/>
      <c r="AFF25" s="9"/>
      <c r="AFG25" s="10"/>
      <c r="AFH25" s="9"/>
      <c r="AFI25" s="6" t="s">
        <v>613</v>
      </c>
      <c r="AFJ25" s="7">
        <f t="shared" si="2"/>
        <v>-2.7149035307089425E-2</v>
      </c>
      <c r="AFK25" s="7">
        <f t="shared" si="3"/>
        <v>-1.3153995372982397E-2</v>
      </c>
      <c r="AFL25" s="7">
        <f t="shared" si="4"/>
        <v>-8.0792511433577137E-3</v>
      </c>
      <c r="AFM25" s="7">
        <f t="shared" si="5"/>
        <v>-2.0602347481881597E-2</v>
      </c>
      <c r="AFN25" s="7">
        <f t="shared" si="6"/>
        <v>4.8708487533185865E-2</v>
      </c>
      <c r="AFO25" s="8">
        <f t="shared" si="7"/>
        <v>-2.5743039919918071E-2</v>
      </c>
      <c r="AFP25" s="7">
        <f t="shared" si="8"/>
        <v>6.1958798647282947E-3</v>
      </c>
      <c r="AFQ25" s="6" t="s">
        <v>613</v>
      </c>
      <c r="AFR25" s="7">
        <f t="shared" si="9"/>
        <v>-0.42929952198177823</v>
      </c>
      <c r="AFS25" s="7">
        <f t="shared" si="10"/>
        <v>-0.17044101930201011</v>
      </c>
      <c r="AFT25" s="7">
        <f t="shared" si="11"/>
        <v>-9.0618017884171273E-2</v>
      </c>
      <c r="AFU25" s="7">
        <f t="shared" si="12"/>
        <v>-1.1576218192646412</v>
      </c>
      <c r="AFV25" s="7">
        <f t="shared" si="13"/>
        <v>1.6622330778724739</v>
      </c>
      <c r="AFW25" s="8">
        <f t="shared" si="14"/>
        <v>-3.1329362141972086E-2</v>
      </c>
      <c r="AFX25" s="7">
        <f t="shared" si="15"/>
        <v>2.0757503771758716E-2</v>
      </c>
      <c r="AFY25" s="6" t="s">
        <v>613</v>
      </c>
      <c r="AFZ25" s="1">
        <f t="shared" si="16"/>
        <v>11505611424000</v>
      </c>
      <c r="AGA25" s="1">
        <f t="shared" si="17"/>
        <v>9790809636600</v>
      </c>
      <c r="AGB25" s="1">
        <f t="shared" si="18"/>
        <v>9101019059400</v>
      </c>
      <c r="AGC25" s="1">
        <f t="shared" si="19"/>
        <v>6626411933910</v>
      </c>
      <c r="AGD25" s="1">
        <f t="shared" si="20"/>
        <v>5838183238500</v>
      </c>
      <c r="AGE25" s="2">
        <f t="shared" si="21"/>
        <v>402218852700</v>
      </c>
      <c r="AGF25" s="1">
        <f t="shared" si="22"/>
        <v>363339110790</v>
      </c>
      <c r="AGG25" s="6" t="s">
        <v>613</v>
      </c>
      <c r="AGH25" s="7">
        <f t="shared" si="23"/>
        <v>6.9320386184458724E-2</v>
      </c>
      <c r="AGI25" s="7">
        <f t="shared" si="24"/>
        <v>5.8500156418003907E-2</v>
      </c>
      <c r="AGJ25" s="7">
        <f t="shared" si="25"/>
        <v>8.4584355177776169E-2</v>
      </c>
      <c r="AGK25" s="7">
        <f t="shared" si="26"/>
        <v>0.11567188679858044</v>
      </c>
      <c r="AGL25" s="7">
        <f t="shared" si="27"/>
        <v>0.17671810030153784</v>
      </c>
      <c r="AGM25" s="8">
        <f t="shared" si="28"/>
        <v>1.2928159048473165E-2</v>
      </c>
      <c r="AGN25" s="7">
        <f t="shared" si="29"/>
        <v>2.8231525083267515E-2</v>
      </c>
      <c r="AGO25" s="6" t="s">
        <v>613</v>
      </c>
      <c r="AGP25" s="7">
        <f t="shared" si="30"/>
        <v>-4.2264264659327623E-2</v>
      </c>
      <c r="AGQ25" s="7">
        <f t="shared" si="31"/>
        <v>-1.8091353340343393E-2</v>
      </c>
      <c r="AGR25" s="7">
        <f t="shared" si="32"/>
        <v>-1.242275588501715E-2</v>
      </c>
      <c r="AGS25" s="7">
        <f t="shared" si="33"/>
        <v>-2.7393171008986247E-2</v>
      </c>
      <c r="AGT25" s="7">
        <f t="shared" si="34"/>
        <v>5.5728662671211272E-2</v>
      </c>
      <c r="AGU25" s="8">
        <f t="shared" si="35"/>
        <v>-1.0206493309588547</v>
      </c>
      <c r="AGV25" s="7">
        <f t="shared" si="36"/>
        <v>7.2971644555488366E-3</v>
      </c>
      <c r="AGW25" s="6" t="s">
        <v>613</v>
      </c>
      <c r="AGX25" s="7">
        <f t="shared" si="37"/>
        <v>0.26772584244290726</v>
      </c>
      <c r="AGY25" s="7">
        <f t="shared" si="38"/>
        <v>0.28172214193345152</v>
      </c>
      <c r="AGZ25" s="7">
        <f t="shared" si="39"/>
        <v>0.29906087661189207</v>
      </c>
      <c r="AHA25" s="7">
        <f t="shared" si="40"/>
        <v>0.34806112399573641</v>
      </c>
      <c r="AHB25" s="7">
        <f t="shared" si="41"/>
        <v>0.32539709374774117</v>
      </c>
      <c r="AHC25" s="8">
        <f t="shared" si="42"/>
        <v>0.49058703133308584</v>
      </c>
      <c r="AHD25" s="7">
        <f t="shared" si="43"/>
        <v>4.7319268100303305E-2</v>
      </c>
      <c r="AHE25" s="6" t="s">
        <v>613</v>
      </c>
      <c r="AHF25" s="15">
        <f t="shared" si="158"/>
        <v>4.7918603850147212</v>
      </c>
      <c r="AHG25" s="15">
        <f t="shared" si="159"/>
        <v>3.5875357820900762</v>
      </c>
      <c r="AHH25" s="15">
        <f t="shared" si="160"/>
        <v>4.9932020976318325</v>
      </c>
      <c r="AHI25" s="15">
        <f t="shared" si="161"/>
        <v>4.3037170152197888</v>
      </c>
      <c r="AHJ25" s="15">
        <f t="shared" si="162"/>
        <v>3.3454866875506983</v>
      </c>
      <c r="AHK25" s="16">
        <f t="shared" si="163"/>
        <v>12.232572410407462</v>
      </c>
      <c r="AHL25" s="15">
        <f t="shared" si="164"/>
        <v>17.215834567603768</v>
      </c>
      <c r="AHM25" s="6" t="s">
        <v>613</v>
      </c>
      <c r="AHN25" s="12">
        <f t="shared" si="51"/>
        <v>76.17083359553655</v>
      </c>
      <c r="AHO25" s="12">
        <f t="shared" si="52"/>
        <v>101.74114550220688</v>
      </c>
      <c r="AHP25" s="12">
        <f t="shared" si="53"/>
        <v>73.099384495795107</v>
      </c>
      <c r="AHQ25" s="12">
        <f t="shared" si="54"/>
        <v>84.810408934696099</v>
      </c>
      <c r="AHR25" s="12">
        <f t="shared" si="55"/>
        <v>109.10221264913304</v>
      </c>
      <c r="AHS25" s="13">
        <f t="shared" si="56"/>
        <v>29.838368231481574</v>
      </c>
      <c r="AHT25" s="12">
        <f t="shared" si="57"/>
        <v>21.201411907549684</v>
      </c>
      <c r="AHU25" s="6" t="s">
        <v>613</v>
      </c>
      <c r="AHV25" s="15">
        <f t="shared" si="58"/>
        <v>0.64236383918956219</v>
      </c>
      <c r="AHW25" s="15">
        <f t="shared" si="59"/>
        <v>0.72708741715022629</v>
      </c>
      <c r="AHX25" s="15">
        <f t="shared" si="60"/>
        <v>0.65035900392294954</v>
      </c>
      <c r="AHY25" s="15">
        <f t="shared" si="61"/>
        <v>0.75209793985234707</v>
      </c>
      <c r="AHZ25" s="15">
        <f t="shared" si="62"/>
        <v>0.87402936296097511</v>
      </c>
      <c r="AIA25" s="16">
        <f t="shared" si="63"/>
        <v>2.5222217993062932E-2</v>
      </c>
      <c r="AIB25" s="15">
        <f t="shared" si="64"/>
        <v>0.84908047536421982</v>
      </c>
      <c r="AIC25" s="6" t="s">
        <v>613</v>
      </c>
      <c r="AID25" s="4">
        <f t="shared" si="65"/>
        <v>1483202016000</v>
      </c>
      <c r="AIE25" s="4">
        <f t="shared" si="66"/>
        <v>1733555235600</v>
      </c>
      <c r="AIF25" s="4">
        <f t="shared" si="67"/>
        <v>2357203620000</v>
      </c>
      <c r="AIG25" s="4">
        <f t="shared" si="68"/>
        <v>594930138225</v>
      </c>
      <c r="AIH25" s="4">
        <f t="shared" si="69"/>
        <v>1998519467520</v>
      </c>
      <c r="AII25" s="14">
        <f t="shared" si="70"/>
        <v>239389007550</v>
      </c>
      <c r="AIJ25" s="4">
        <f t="shared" si="71"/>
        <v>452372846580</v>
      </c>
      <c r="AIK25" s="6" t="s">
        <v>613</v>
      </c>
      <c r="AIL25" s="15">
        <f t="shared" si="72"/>
        <v>5.6972266596487691</v>
      </c>
      <c r="AIM25" s="15">
        <f t="shared" si="73"/>
        <v>4.6843292145170112</v>
      </c>
      <c r="AIN25" s="15">
        <f t="shared" si="74"/>
        <v>2.9854058198841558</v>
      </c>
      <c r="AIO25" s="15">
        <f t="shared" si="75"/>
        <v>9.6550855579241226</v>
      </c>
      <c r="AIP25" s="15">
        <f t="shared" si="76"/>
        <v>2.873632088861565</v>
      </c>
      <c r="AIQ25" s="16">
        <f t="shared" si="77"/>
        <v>4.5174603506977114E-2</v>
      </c>
      <c r="AIR25" s="15">
        <f t="shared" si="78"/>
        <v>2.2691560959516335</v>
      </c>
      <c r="AIS25" s="6" t="s">
        <v>613</v>
      </c>
      <c r="AIT25" s="15">
        <f t="shared" si="79"/>
        <v>1.4065709078014819</v>
      </c>
      <c r="AIU25" s="15">
        <f t="shared" si="80"/>
        <v>1.8745264134822019</v>
      </c>
      <c r="AIV25" s="15">
        <f t="shared" si="81"/>
        <v>2.1684158527001234</v>
      </c>
      <c r="AIW25" s="15">
        <f t="shared" si="82"/>
        <v>1.3138982353623678</v>
      </c>
      <c r="AIX25" s="15">
        <f t="shared" si="83"/>
        <v>3.0767466622975026</v>
      </c>
      <c r="AIY25" s="16">
        <f t="shared" si="84"/>
        <v>5.0680294798653449</v>
      </c>
      <c r="AIZ25" s="15">
        <f t="shared" si="85"/>
        <v>2.8936533476054311</v>
      </c>
      <c r="AJA25" s="6" t="s">
        <v>613</v>
      </c>
      <c r="AJB25" s="15">
        <f t="shared" si="86"/>
        <v>1.2009411867762527</v>
      </c>
      <c r="AJC25" s="15">
        <f t="shared" si="87"/>
        <v>1.4190518048317338</v>
      </c>
      <c r="AJD25" s="15">
        <f t="shared" si="88"/>
        <v>1.6553242169080498</v>
      </c>
      <c r="AJE25" s="15">
        <f t="shared" si="89"/>
        <v>0.99578670351345366</v>
      </c>
      <c r="AJF25" s="15">
        <f t="shared" si="90"/>
        <v>2.3916158667017116</v>
      </c>
      <c r="AJG25" s="16">
        <f t="shared" si="91"/>
        <v>2.5331972990802845</v>
      </c>
      <c r="AJH25" s="15">
        <f t="shared" si="92"/>
        <v>0.57473877964914755</v>
      </c>
      <c r="AJI25" s="6" t="s">
        <v>613</v>
      </c>
      <c r="AJJ25" s="15">
        <f t="shared" si="154"/>
        <v>1.5874502453907253</v>
      </c>
      <c r="AJK25" s="15">
        <f t="shared" si="154"/>
        <v>1.3230120798704861</v>
      </c>
      <c r="AJL25" s="15">
        <f t="shared" si="154"/>
        <v>2.0275918237998662</v>
      </c>
      <c r="AJM25" s="15">
        <f t="shared" si="154"/>
        <v>1.3168598126823035</v>
      </c>
      <c r="AJN25" s="15" t="e">
        <f t="shared" si="154"/>
        <v>#DIV/0!</v>
      </c>
      <c r="AJO25" s="16" t="e">
        <f t="shared" si="154"/>
        <v>#DIV/0!</v>
      </c>
      <c r="AJP25" s="15" t="e">
        <f t="shared" si="154"/>
        <v>#DIV/0!</v>
      </c>
      <c r="AJQ25" s="6" t="s">
        <v>613</v>
      </c>
      <c r="AJV25" s="1">
        <v>0.42952000000000001</v>
      </c>
      <c r="AJW25" s="1">
        <v>1.5143599999999999</v>
      </c>
      <c r="AJX25" s="1">
        <v>2.9862799999999998</v>
      </c>
      <c r="AJY25" s="1">
        <v>3.3076400000000001</v>
      </c>
      <c r="AJZ25" s="1">
        <v>2.2847200000000001</v>
      </c>
      <c r="AKA25" s="1">
        <v>1.90134</v>
      </c>
      <c r="AKB25" s="1">
        <v>1.8938900000000001</v>
      </c>
      <c r="AKC25" s="1">
        <v>1.4051800000000001</v>
      </c>
      <c r="AKD25" s="1">
        <v>1.09548</v>
      </c>
      <c r="AKE25" s="1">
        <v>1.74577</v>
      </c>
      <c r="AKF25" s="1">
        <v>2.3999799999999998</v>
      </c>
      <c r="AKG25" s="1">
        <v>5.3197099999999997</v>
      </c>
      <c r="AKH25" s="2">
        <v>0.56816</v>
      </c>
      <c r="AKI25" s="1">
        <v>6.5455899999999998</v>
      </c>
      <c r="AKJ25" s="6" t="s">
        <v>613</v>
      </c>
      <c r="AKK25" s="15">
        <f t="shared" si="94"/>
        <v>15.812698945869183</v>
      </c>
      <c r="AKL25" s="15">
        <f t="shared" si="95"/>
        <v>12.957357401241515</v>
      </c>
      <c r="AKM25" s="15">
        <f t="shared" si="96"/>
        <v>11.21614073832475</v>
      </c>
      <c r="AKN25" s="15">
        <f t="shared" si="97"/>
        <v>56.188830922432174</v>
      </c>
      <c r="AKO25" s="15">
        <f t="shared" si="98"/>
        <v>34.126148481616639</v>
      </c>
      <c r="AKP25" s="16">
        <f t="shared" si="99"/>
        <v>1.2170032070583758</v>
      </c>
      <c r="AKQ25" s="15">
        <f t="shared" si="100"/>
        <v>3.3502108215374489</v>
      </c>
      <c r="AKR25" s="6" t="s">
        <v>613</v>
      </c>
      <c r="AKS25" s="15">
        <f t="shared" si="101"/>
        <v>12.830344093311121</v>
      </c>
      <c r="AKT25" s="15">
        <f t="shared" si="102"/>
        <v>10.358907943692286</v>
      </c>
      <c r="AKU25" s="15">
        <f t="shared" si="103"/>
        <v>8.4337889633230514</v>
      </c>
      <c r="AKV25" s="15">
        <f t="shared" si="104"/>
        <v>47.750685737397504</v>
      </c>
      <c r="AKW25" s="15">
        <f t="shared" si="105"/>
        <v>29.321555231209167</v>
      </c>
      <c r="AKX25" s="16">
        <f t="shared" si="106"/>
        <v>0.14166547226248566</v>
      </c>
      <c r="AKY25" s="15">
        <f t="shared" si="107"/>
        <v>6.8673070563919948E-3</v>
      </c>
      <c r="AKZ25" s="6" t="s">
        <v>613</v>
      </c>
      <c r="ALA25" s="7">
        <f t="shared" si="108"/>
        <v>0.92769521905939867</v>
      </c>
      <c r="ALB25" s="7">
        <f t="shared" si="109"/>
        <v>0.91196336787329013</v>
      </c>
      <c r="ALC25" s="7">
        <f t="shared" si="110"/>
        <v>0.8939980527561272</v>
      </c>
      <c r="ALD25" s="7">
        <f t="shared" si="111"/>
        <v>0.97948746802482656</v>
      </c>
      <c r="ALE25" s="7">
        <f t="shared" si="112"/>
        <v>0.96702016132171453</v>
      </c>
      <c r="ALF25" s="8">
        <f t="shared" si="113"/>
        <v>0.12408667486609834</v>
      </c>
      <c r="ALG25" s="7">
        <f t="shared" si="114"/>
        <v>6.8204688028542524E-3</v>
      </c>
      <c r="ALH25" s="6" t="s">
        <v>613</v>
      </c>
      <c r="ALI25" s="7">
        <f t="shared" si="155"/>
        <v>5.3176983156283886E-2</v>
      </c>
      <c r="ALJ25" s="7">
        <f t="shared" si="155"/>
        <v>5.8556509432059436E-2</v>
      </c>
      <c r="ALK25" s="7">
        <f t="shared" si="155"/>
        <v>5.4195901385801395E-2</v>
      </c>
      <c r="ALL25" s="7">
        <f t="shared" si="155"/>
        <v>4.9206368345316838E-2</v>
      </c>
      <c r="ALM25" s="7">
        <f t="shared" si="155"/>
        <v>3.435243668399305E-2</v>
      </c>
      <c r="ALN25" s="20">
        <f t="shared" si="155"/>
        <v>0.1833753198731527</v>
      </c>
      <c r="ALO25" s="7">
        <f t="shared" si="155"/>
        <v>0.63237008096939584</v>
      </c>
      <c r="ALP25" s="6" t="s">
        <v>613</v>
      </c>
      <c r="ALQ25" s="17">
        <f t="shared" si="116"/>
        <v>0.92769521905939867</v>
      </c>
      <c r="ALR25" s="17">
        <f t="shared" si="117"/>
        <v>0.91196336787329013</v>
      </c>
      <c r="ALS25" s="17">
        <f t="shared" si="118"/>
        <v>0.8939980527561272</v>
      </c>
      <c r="ALT25" s="17">
        <f t="shared" si="119"/>
        <v>0.97948746802482656</v>
      </c>
      <c r="ALU25" s="17">
        <f t="shared" si="120"/>
        <v>0.96702016132171453</v>
      </c>
      <c r="ALV25" s="21">
        <f t="shared" si="121"/>
        <v>0.12408667486609834</v>
      </c>
      <c r="ALW25" s="17">
        <f t="shared" si="122"/>
        <v>6.8204688028542524E-3</v>
      </c>
      <c r="ALX25" s="6" t="s">
        <v>613</v>
      </c>
      <c r="ALY25" s="17">
        <f t="shared" si="123"/>
        <v>7.2304780940601318E-2</v>
      </c>
      <c r="ALZ25" s="17">
        <f t="shared" si="124"/>
        <v>8.8036632126709854E-2</v>
      </c>
      <c r="AMA25" s="17">
        <f t="shared" si="125"/>
        <v>0.10600194724387284</v>
      </c>
      <c r="AMB25" s="17">
        <f t="shared" si="126"/>
        <v>2.0512531975173477E-2</v>
      </c>
      <c r="AMC25" s="17">
        <f t="shared" si="127"/>
        <v>3.2979838678285432E-2</v>
      </c>
      <c r="AMD25" s="21">
        <f t="shared" si="128"/>
        <v>0.87591332513390163</v>
      </c>
      <c r="AME25" s="17">
        <f t="shared" si="129"/>
        <v>0.99317953119714575</v>
      </c>
      <c r="AMF25" s="6" t="s">
        <v>613</v>
      </c>
      <c r="AMK25" s="18">
        <v>4.5713591950970072</v>
      </c>
      <c r="AML25" s="18">
        <v>6.1982279139587186</v>
      </c>
      <c r="AMM25" s="18">
        <v>6.218300505319057</v>
      </c>
      <c r="AMN25" s="18">
        <v>6.0281565269948612</v>
      </c>
      <c r="AMO25" s="18">
        <v>6.8453170762465918</v>
      </c>
      <c r="AMP25" s="18">
        <v>7.4264531209904705</v>
      </c>
      <c r="AMQ25" s="18">
        <v>7.1765482946952046</v>
      </c>
      <c r="AMR25" s="18">
        <v>5.8431999502304244</v>
      </c>
      <c r="AMS25" s="18">
        <v>4.5730186003318511</v>
      </c>
      <c r="AMT25" s="18">
        <v>5.7790687746391765</v>
      </c>
      <c r="AMU25" s="18">
        <v>6.1667526536031421</v>
      </c>
      <c r="AMV25" s="19">
        <v>8.2581800191838628</v>
      </c>
      <c r="AMW25" s="18">
        <v>10.561990087171512</v>
      </c>
      <c r="AMX25" s="18">
        <v>6.1667526536031421</v>
      </c>
      <c r="AMY25" s="18">
        <v>8.2581800191838628</v>
      </c>
      <c r="AMZ25" s="18">
        <v>10.561990087171512</v>
      </c>
      <c r="ANA25" s="18">
        <v>8.0313813664126421</v>
      </c>
      <c r="ANB25" s="18">
        <v>11.291457076820459</v>
      </c>
      <c r="ANC25" s="18">
        <v>10.072101709964384</v>
      </c>
      <c r="AND25" s="18">
        <v>8.1036149396627639</v>
      </c>
      <c r="ANH25" s="6" t="s">
        <v>613</v>
      </c>
      <c r="ANI25" s="7">
        <f t="shared" si="130"/>
        <v>7.176548294695205E-2</v>
      </c>
      <c r="ANJ25" s="7">
        <f t="shared" si="131"/>
        <v>5.8431999502304245E-2</v>
      </c>
      <c r="ANK25" s="7">
        <f t="shared" si="132"/>
        <v>4.5730186003318511E-2</v>
      </c>
      <c r="ANL25" s="7">
        <f t="shared" si="133"/>
        <v>5.7790687746391761E-2</v>
      </c>
      <c r="ANM25" s="7">
        <f t="shared" si="134"/>
        <v>6.1667526536031421E-2</v>
      </c>
      <c r="ANN25" s="20">
        <f t="shared" si="135"/>
        <v>8.2581800191838625E-2</v>
      </c>
      <c r="ANO25" s="7">
        <f t="shared" si="136"/>
        <v>0.10561990087171512</v>
      </c>
      <c r="ANP25" s="6" t="s">
        <v>613</v>
      </c>
      <c r="ANU25" s="7">
        <v>-1.5137246404285265E-2</v>
      </c>
      <c r="ANV25" s="7">
        <v>2.5564672332883953E-2</v>
      </c>
      <c r="ANW25" s="7">
        <v>-1.0702546631930043E-2</v>
      </c>
      <c r="ANX25" s="7">
        <v>0.20954451611318192</v>
      </c>
      <c r="ANY25" s="7">
        <v>0.18215498634196114</v>
      </c>
      <c r="ANZ25" s="7">
        <v>-0.11152965043334617</v>
      </c>
      <c r="AOA25" s="7">
        <v>0.2194132077705182</v>
      </c>
      <c r="AOB25" s="7">
        <v>5.1688907023796915E-3</v>
      </c>
      <c r="AOC25" s="7">
        <v>0.14404568362117454</v>
      </c>
      <c r="AOD25" s="7">
        <v>5.3476746432414846E-2</v>
      </c>
      <c r="AOE25" s="7">
        <v>0.46856062067014981</v>
      </c>
      <c r="AOF25" s="20">
        <v>0.81701072071858527</v>
      </c>
      <c r="AOG25" s="7">
        <v>-0.46667980509208173</v>
      </c>
      <c r="AOH25" s="7">
        <v>0.46856062067014981</v>
      </c>
      <c r="AOI25" s="7">
        <v>0.81701072071858527</v>
      </c>
      <c r="AOJ25" s="7">
        <v>-0.46667980509208173</v>
      </c>
      <c r="AOK25" s="7">
        <v>0.53919448848064833</v>
      </c>
      <c r="AOL25" s="7">
        <v>0.57657229599624027</v>
      </c>
      <c r="AOM25" s="7">
        <v>0.18054832872882143</v>
      </c>
      <c r="AON25" s="7">
        <v>0.45513802777357104</v>
      </c>
      <c r="AOR25" s="6" t="s">
        <v>613</v>
      </c>
      <c r="AOW25" s="1">
        <v>0.42952000000000001</v>
      </c>
      <c r="AOX25" s="1">
        <v>1.5143599999999999</v>
      </c>
      <c r="AOY25" s="1">
        <v>2.9862799999999998</v>
      </c>
      <c r="AOZ25" s="1">
        <v>3.3076400000000001</v>
      </c>
      <c r="APA25" s="1">
        <v>2.2847200000000001</v>
      </c>
      <c r="APB25" s="1">
        <v>1.90134</v>
      </c>
      <c r="APC25" s="1">
        <v>1.8938900000000001</v>
      </c>
      <c r="APD25" s="1">
        <v>1.4051800000000001</v>
      </c>
      <c r="APE25" s="1">
        <v>1.09548</v>
      </c>
      <c r="APF25" s="1">
        <v>1.74577</v>
      </c>
      <c r="APG25" s="1">
        <v>2.3999799999999998</v>
      </c>
      <c r="APH25" s="1">
        <v>5.3197099999999997</v>
      </c>
      <c r="API25" s="2">
        <v>0.56816</v>
      </c>
      <c r="APJ25" s="1">
        <v>6.5455899999999998</v>
      </c>
      <c r="APK25" s="1">
        <v>9.5610000000000001E-2</v>
      </c>
      <c r="APL25" s="1">
        <v>1.0198700000000001</v>
      </c>
      <c r="APM25" s="1">
        <v>3.36538</v>
      </c>
      <c r="APN25" s="1">
        <v>0.60197000000000001</v>
      </c>
      <c r="APO25" s="1">
        <v>-2.5141800000000001</v>
      </c>
      <c r="APP25" s="1">
        <v>6.0499999999999998E-3</v>
      </c>
      <c r="APW25" s="22">
        <v>-4.1195168062219505E-2</v>
      </c>
      <c r="APX25" s="22">
        <v>0.34399734468254234</v>
      </c>
      <c r="APY25" s="22">
        <v>0.55898914992717952</v>
      </c>
      <c r="APZ25" s="22">
        <v>0.51114422196606479</v>
      </c>
      <c r="AQA25" s="22">
        <v>-6.7365085440615119E-2</v>
      </c>
      <c r="AQB25" s="39" t="s">
        <v>613</v>
      </c>
      <c r="AQC25" s="22">
        <v>0.6486323423922643</v>
      </c>
      <c r="AQD25" s="6" t="s">
        <v>613</v>
      </c>
      <c r="AQE25" s="4">
        <f t="shared" si="137"/>
        <v>1154712298880</v>
      </c>
      <c r="AQF25" s="4">
        <f t="shared" si="138"/>
        <v>719675515800</v>
      </c>
      <c r="AQG25" s="4">
        <f t="shared" si="139"/>
        <v>857225363160</v>
      </c>
      <c r="AQH25" s="4">
        <f t="shared" si="140"/>
        <v>923838722647.32593</v>
      </c>
      <c r="AQI25" s="4">
        <f t="shared" si="141"/>
        <v>711662402387.15002</v>
      </c>
      <c r="AQJ25" s="5">
        <f t="shared" si="142"/>
        <v>16237560932.061001</v>
      </c>
      <c r="AQK25" s="4">
        <f t="shared" si="143"/>
        <v>2767044321.4715996</v>
      </c>
      <c r="AQL25" s="6" t="s">
        <v>613</v>
      </c>
      <c r="AQM25" s="7">
        <f t="shared" si="144"/>
        <v>1.4477818085461913</v>
      </c>
      <c r="AQN25" s="7">
        <f t="shared" si="145"/>
        <v>1.2564959520514134</v>
      </c>
      <c r="AQO25" s="7">
        <f t="shared" si="146"/>
        <v>1.1135633927918867</v>
      </c>
      <c r="AQP25" s="7">
        <f t="shared" si="147"/>
        <v>1.2052854435077465</v>
      </c>
      <c r="AQQ25" s="7">
        <f t="shared" si="148"/>
        <v>0.68978741475602545</v>
      </c>
      <c r="AQR25" s="20">
        <f t="shared" si="149"/>
        <v>3.1226383172737857</v>
      </c>
      <c r="AQS25" s="7">
        <f t="shared" si="150"/>
        <v>0.26975507684928018</v>
      </c>
      <c r="AQT25" s="6" t="s">
        <v>613</v>
      </c>
      <c r="AQU25" s="9">
        <f t="shared" si="156"/>
        <v>6.5683110108840898E-2</v>
      </c>
      <c r="AQV25" s="9">
        <f t="shared" si="156"/>
        <v>4.0109631505592845E-2</v>
      </c>
      <c r="AQW25" s="9">
        <f t="shared" si="156"/>
        <v>0.10068748244139149</v>
      </c>
      <c r="AQX25" s="9">
        <f t="shared" si="156"/>
        <v>5.5585641569851768E-2</v>
      </c>
      <c r="AQY25" s="9">
        <f t="shared" si="156"/>
        <v>3.4257138484490288E-2</v>
      </c>
      <c r="AQZ25" s="10" t="e">
        <f t="shared" si="156"/>
        <v>#VALUE!</v>
      </c>
      <c r="ARA25" s="9">
        <f t="shared" si="156"/>
        <v>-0.26559219795798655</v>
      </c>
      <c r="ARB25" s="6" t="s">
        <v>613</v>
      </c>
      <c r="ARC25" s="17">
        <f t="shared" si="157"/>
        <v>-1.7340784085137801E-2</v>
      </c>
      <c r="ARD25" s="17">
        <f t="shared" si="157"/>
        <v>-1.0166123893549695E-2</v>
      </c>
      <c r="ARE25" s="17">
        <f t="shared" si="157"/>
        <v>5.1708058160282603E-3</v>
      </c>
      <c r="ARF25" s="17">
        <f t="shared" si="157"/>
        <v>-8.7539446106719033E-3</v>
      </c>
      <c r="ARG25" s="17">
        <f t="shared" si="157"/>
        <v>1.143490152389305E-2</v>
      </c>
      <c r="ARH25" s="21" t="e">
        <f t="shared" si="157"/>
        <v>#VALUE!</v>
      </c>
      <c r="ARI25" s="17">
        <f t="shared" si="157"/>
        <v>-0.26063114419053751</v>
      </c>
      <c r="ARJ25" s="6" t="s">
        <v>613</v>
      </c>
    </row>
    <row r="26" spans="1:1154" collapsed="1" x14ac:dyDescent="0.15">
      <c r="A26" s="26" t="s">
        <v>368</v>
      </c>
      <c r="B26" s="34">
        <v>39702</v>
      </c>
      <c r="C26" s="34">
        <v>39702</v>
      </c>
      <c r="D26" s="35">
        <v>0.26539278131634803</v>
      </c>
      <c r="E26" s="26" t="s">
        <v>369</v>
      </c>
      <c r="F26" s="26" t="s">
        <v>21</v>
      </c>
      <c r="G26" s="26" t="s">
        <v>58</v>
      </c>
      <c r="H26" s="26" t="s">
        <v>23</v>
      </c>
      <c r="I26" s="56" t="s">
        <v>370</v>
      </c>
      <c r="J26" s="26" t="s">
        <v>492</v>
      </c>
      <c r="K26" s="26" t="s">
        <v>427</v>
      </c>
      <c r="L26" s="26" t="s">
        <v>21</v>
      </c>
      <c r="M26" s="26" t="s">
        <v>58</v>
      </c>
      <c r="N26" s="26" t="s">
        <v>23</v>
      </c>
      <c r="O26" s="26"/>
      <c r="P26" s="26"/>
      <c r="Q26" s="26" t="s">
        <v>25</v>
      </c>
      <c r="R26" s="26" t="s">
        <v>371</v>
      </c>
      <c r="S26" s="35"/>
      <c r="T26" s="26" t="s">
        <v>27</v>
      </c>
      <c r="U26" s="26" t="s">
        <v>23</v>
      </c>
      <c r="V26" s="3">
        <v>2008</v>
      </c>
      <c r="W26" s="3">
        <f t="shared" si="0"/>
        <v>1</v>
      </c>
      <c r="AA26" s="35">
        <v>8209090670</v>
      </c>
      <c r="AB26" s="35">
        <v>7015310630</v>
      </c>
      <c r="AC26" s="35">
        <v>3293014450</v>
      </c>
      <c r="AD26" s="35">
        <v>18022236510</v>
      </c>
      <c r="AE26" s="35">
        <v>6412109440</v>
      </c>
      <c r="AF26" s="35">
        <v>5340326310</v>
      </c>
      <c r="AG26" s="35">
        <v>6826404850</v>
      </c>
      <c r="AH26" s="35">
        <v>3908304290</v>
      </c>
      <c r="AI26" s="4">
        <v>2525100940</v>
      </c>
      <c r="AJ26" s="4">
        <v>564561100</v>
      </c>
      <c r="AK26" s="4">
        <v>1881709450</v>
      </c>
      <c r="AL26" s="4">
        <v>1133606320</v>
      </c>
      <c r="AM26" s="4">
        <v>2766689000</v>
      </c>
      <c r="AN26" s="5">
        <v>10505669000</v>
      </c>
      <c r="AO26" s="4">
        <v>4304750000</v>
      </c>
      <c r="AP26" s="4">
        <v>2879228000</v>
      </c>
      <c r="AQ26" s="4">
        <v>2528663000</v>
      </c>
      <c r="AR26" s="4">
        <v>870733000</v>
      </c>
      <c r="AS26" s="4">
        <v>2159575000</v>
      </c>
      <c r="AT26" s="4">
        <v>3019810000</v>
      </c>
      <c r="AU26" s="4"/>
      <c r="AV26" s="4"/>
      <c r="AW26" s="4"/>
      <c r="AX26" s="4"/>
      <c r="AY26" s="4"/>
      <c r="AZ26" s="4"/>
      <c r="BA26" s="4"/>
      <c r="BB26" s="6" t="s">
        <v>613</v>
      </c>
      <c r="BC26" s="4"/>
      <c r="BD26" s="4"/>
      <c r="BE26" s="4"/>
      <c r="BF26" s="4">
        <v>55249492410</v>
      </c>
      <c r="BG26" s="4">
        <v>50290209300</v>
      </c>
      <c r="BH26" s="4">
        <v>66768051360</v>
      </c>
      <c r="BI26" s="4">
        <v>76217585120</v>
      </c>
      <c r="BJ26" s="4">
        <v>78128294890</v>
      </c>
      <c r="BK26" s="4">
        <v>67098911500</v>
      </c>
      <c r="BL26" s="4">
        <v>42740951750</v>
      </c>
      <c r="BM26" s="4">
        <v>46233653290</v>
      </c>
      <c r="BN26" s="4">
        <v>30133212440</v>
      </c>
      <c r="BO26" s="4">
        <v>26577844070</v>
      </c>
      <c r="BP26" s="4">
        <v>21705440450</v>
      </c>
      <c r="BQ26" s="4">
        <v>14588228250</v>
      </c>
      <c r="BR26" s="4">
        <v>25052863000</v>
      </c>
      <c r="BS26" s="5">
        <v>37369346000</v>
      </c>
      <c r="BT26" s="4">
        <v>12783512000</v>
      </c>
      <c r="BU26" s="4">
        <v>21621121000</v>
      </c>
      <c r="BV26" s="4">
        <v>16235523000</v>
      </c>
      <c r="BW26" s="4">
        <v>6836583000</v>
      </c>
      <c r="BX26" s="4">
        <v>7884175000</v>
      </c>
      <c r="BY26" s="4">
        <v>6568453000</v>
      </c>
      <c r="BZ26" s="4"/>
      <c r="CA26" s="4"/>
      <c r="CB26" s="4"/>
      <c r="CC26" s="4"/>
      <c r="CD26" s="4"/>
      <c r="CE26" s="4"/>
      <c r="CF26" s="4"/>
      <c r="CG26" s="6" t="s">
        <v>613</v>
      </c>
      <c r="CH26" s="4"/>
      <c r="CI26" s="4"/>
      <c r="CJ26" s="4"/>
      <c r="CK26" s="4">
        <v>213707043160</v>
      </c>
      <c r="CL26" s="4">
        <v>225282034130</v>
      </c>
      <c r="CM26" s="4">
        <v>240160534900</v>
      </c>
      <c r="CN26" s="4">
        <v>214552103600</v>
      </c>
      <c r="CO26" s="4">
        <v>175610042110</v>
      </c>
      <c r="CP26" s="4">
        <v>149219833580</v>
      </c>
      <c r="CQ26" s="4">
        <v>137786737300</v>
      </c>
      <c r="CR26" s="4">
        <v>125965548850</v>
      </c>
      <c r="CS26" s="4">
        <v>101636804610</v>
      </c>
      <c r="CT26" s="4">
        <v>85263161350</v>
      </c>
      <c r="CU26" s="4">
        <v>68876028850</v>
      </c>
      <c r="CV26" s="4">
        <v>62422569140</v>
      </c>
      <c r="CW26" s="4">
        <v>155581211000</v>
      </c>
      <c r="CX26" s="5">
        <v>208838164000</v>
      </c>
      <c r="CY26" s="4">
        <v>111074171000</v>
      </c>
      <c r="CZ26" s="4">
        <v>160204244000</v>
      </c>
      <c r="DA26" s="4">
        <v>132502404000</v>
      </c>
      <c r="DB26" s="4">
        <v>105486443000</v>
      </c>
      <c r="DC26" s="4">
        <v>86621804000</v>
      </c>
      <c r="DD26" s="4">
        <v>93167574000</v>
      </c>
      <c r="DE26" s="4"/>
      <c r="DF26" s="4"/>
      <c r="DG26" s="4"/>
      <c r="DH26" s="4"/>
      <c r="DI26" s="4"/>
      <c r="DJ26" s="4"/>
      <c r="DK26" s="4"/>
      <c r="DL26" s="6" t="s">
        <v>613</v>
      </c>
      <c r="DM26" s="4"/>
      <c r="DN26" s="4"/>
      <c r="DO26" s="4"/>
      <c r="DP26" s="4">
        <v>373757193361</v>
      </c>
      <c r="DQ26" s="4">
        <v>391479346685</v>
      </c>
      <c r="DR26" s="4">
        <v>404997860246</v>
      </c>
      <c r="DS26" s="4">
        <v>365398170105</v>
      </c>
      <c r="DT26" s="4">
        <v>328714732282</v>
      </c>
      <c r="DU26" s="4">
        <v>302252813744</v>
      </c>
      <c r="DV26" s="4">
        <v>270782723620</v>
      </c>
      <c r="DW26" s="4">
        <v>255085045929</v>
      </c>
      <c r="DX26" s="4">
        <v>222357843866</v>
      </c>
      <c r="DY26" s="4">
        <v>161729246858</v>
      </c>
      <c r="DZ26" s="4">
        <v>146168116807</v>
      </c>
      <c r="EA26" s="4">
        <v>138808001845</v>
      </c>
      <c r="EB26" s="4">
        <v>245181778000</v>
      </c>
      <c r="EC26" s="5">
        <v>316161440000</v>
      </c>
      <c r="ED26" s="4">
        <v>223260217000</v>
      </c>
      <c r="EE26" s="4">
        <v>272744053000</v>
      </c>
      <c r="EF26" s="4">
        <v>251046030000</v>
      </c>
      <c r="EG26" s="4">
        <v>232497921000</v>
      </c>
      <c r="EH26" s="4">
        <v>228846052000</v>
      </c>
      <c r="EI26" s="4">
        <v>230309859000</v>
      </c>
      <c r="EJ26" s="4"/>
      <c r="EK26" s="4"/>
      <c r="EL26" s="4"/>
      <c r="EM26" s="4"/>
      <c r="EN26" s="4"/>
      <c r="EO26" s="4"/>
      <c r="EP26" s="4"/>
      <c r="EQ26" s="6" t="s">
        <v>613</v>
      </c>
      <c r="ER26" s="4"/>
      <c r="ES26" s="4"/>
      <c r="ET26" s="4"/>
      <c r="EU26" s="4">
        <v>152254622240</v>
      </c>
      <c r="EV26" s="4">
        <v>150660109710</v>
      </c>
      <c r="EW26" s="4">
        <v>177077199880</v>
      </c>
      <c r="EX26" s="4">
        <v>152205007310</v>
      </c>
      <c r="EY26" s="4">
        <v>122215578590</v>
      </c>
      <c r="EZ26" s="4">
        <v>99754926770</v>
      </c>
      <c r="FA26" s="4">
        <v>90410930980</v>
      </c>
      <c r="FB26" s="4">
        <v>115175735160</v>
      </c>
      <c r="FC26" s="4">
        <v>27406181650</v>
      </c>
      <c r="FD26" s="4">
        <v>25681969540</v>
      </c>
      <c r="FE26" s="4">
        <v>48689958700</v>
      </c>
      <c r="FF26" s="4">
        <v>120683048230</v>
      </c>
      <c r="FG26" s="4">
        <v>125314621000</v>
      </c>
      <c r="FH26" s="5">
        <v>125228942000</v>
      </c>
      <c r="FI26" s="4">
        <v>124362748000</v>
      </c>
      <c r="FJ26" s="4">
        <v>126105590000</v>
      </c>
      <c r="FK26" s="4">
        <v>105225581000</v>
      </c>
      <c r="FL26" s="4">
        <v>89641162000</v>
      </c>
      <c r="FM26" s="4">
        <v>80510310000</v>
      </c>
      <c r="FN26" s="4">
        <v>75071696000</v>
      </c>
      <c r="FO26" s="4"/>
      <c r="FP26" s="4"/>
      <c r="FQ26" s="4"/>
      <c r="FR26" s="4"/>
      <c r="FS26" s="4"/>
      <c r="FT26" s="4"/>
      <c r="FU26" s="4"/>
      <c r="FV26" s="6" t="s">
        <v>613</v>
      </c>
      <c r="FW26" s="4"/>
      <c r="FX26" s="4"/>
      <c r="FY26" s="4"/>
      <c r="FZ26" s="4">
        <v>89858514830</v>
      </c>
      <c r="GA26" s="4">
        <v>100222177270</v>
      </c>
      <c r="GB26" s="4">
        <v>123496288340</v>
      </c>
      <c r="GC26" s="4">
        <v>112663536220</v>
      </c>
      <c r="GD26" s="4">
        <v>69542987040</v>
      </c>
      <c r="GE26" s="4">
        <v>63500138380</v>
      </c>
      <c r="GF26" s="4">
        <v>77264673770</v>
      </c>
      <c r="GG26" s="4">
        <v>79159533210</v>
      </c>
      <c r="GH26" s="4">
        <v>74881569000</v>
      </c>
      <c r="GI26" s="4">
        <v>75264574000</v>
      </c>
      <c r="GJ26" s="4">
        <v>76997937300</v>
      </c>
      <c r="GK26" s="4">
        <v>75157168750</v>
      </c>
      <c r="GL26" s="4">
        <v>75957825000</v>
      </c>
      <c r="GM26" s="5">
        <v>73826426000</v>
      </c>
      <c r="GN26" s="4">
        <v>94123548000</v>
      </c>
      <c r="GO26" s="4">
        <v>102128403000</v>
      </c>
      <c r="GP26" s="4">
        <v>91622882000</v>
      </c>
      <c r="GQ26" s="4">
        <v>81010567000</v>
      </c>
      <c r="GR26" s="4">
        <v>73198926000</v>
      </c>
      <c r="GS26" s="4">
        <v>69412762000</v>
      </c>
      <c r="GT26" s="4"/>
      <c r="GU26" s="4"/>
      <c r="GV26" s="4"/>
      <c r="GW26" s="4"/>
      <c r="GX26" s="4"/>
      <c r="GY26" s="4"/>
      <c r="GZ26" s="4"/>
      <c r="HA26" s="6" t="s">
        <v>613</v>
      </c>
      <c r="HB26" s="4"/>
      <c r="HC26" s="4"/>
      <c r="HD26" s="4"/>
      <c r="HE26" s="4">
        <v>193268014510</v>
      </c>
      <c r="HF26" s="4">
        <v>196878118240</v>
      </c>
      <c r="HG26" s="4">
        <v>182126716170</v>
      </c>
      <c r="HH26" s="4">
        <v>161041324130</v>
      </c>
      <c r="HI26" s="4">
        <v>148758106220</v>
      </c>
      <c r="HJ26" s="4">
        <v>142961415490</v>
      </c>
      <c r="HK26" s="4">
        <v>119712990310</v>
      </c>
      <c r="HL26" s="4">
        <v>103988853160</v>
      </c>
      <c r="HM26" s="4">
        <v>84401005860</v>
      </c>
      <c r="HN26" s="4">
        <v>36295167620</v>
      </c>
      <c r="HO26" s="4">
        <v>21393699130</v>
      </c>
      <c r="HP26" s="4">
        <v>16341218840</v>
      </c>
      <c r="HQ26" s="4">
        <v>115763258000</v>
      </c>
      <c r="HR26" s="5">
        <v>187515891000</v>
      </c>
      <c r="HS26" s="4">
        <v>95356456000</v>
      </c>
      <c r="HT26" s="4">
        <v>140926866000</v>
      </c>
      <c r="HU26" s="4">
        <v>140288627000</v>
      </c>
      <c r="HV26" s="4">
        <v>136872959000</v>
      </c>
      <c r="HW26" s="4">
        <v>140695342000</v>
      </c>
      <c r="HX26" s="4">
        <v>146650964000</v>
      </c>
      <c r="HY26" s="4"/>
      <c r="HZ26" s="4"/>
      <c r="IA26" s="4"/>
      <c r="IB26" s="4"/>
      <c r="IC26" s="4"/>
      <c r="ID26" s="4"/>
      <c r="IE26" s="4"/>
      <c r="IF26" s="6" t="s">
        <v>613</v>
      </c>
      <c r="IG26" s="4"/>
      <c r="IH26" s="4"/>
      <c r="II26" s="4"/>
      <c r="IJ26" s="4">
        <v>365870902560</v>
      </c>
      <c r="IK26" s="4">
        <v>476786004050</v>
      </c>
      <c r="IL26" s="4">
        <v>652519543510</v>
      </c>
      <c r="IM26" s="4">
        <v>647380916460</v>
      </c>
      <c r="IN26" s="4">
        <v>603955752480</v>
      </c>
      <c r="IO26" s="4">
        <v>557256374150</v>
      </c>
      <c r="IP26" s="4">
        <v>450591482420</v>
      </c>
      <c r="IQ26" s="4">
        <v>347540777720</v>
      </c>
      <c r="IR26" s="4">
        <v>298017091150</v>
      </c>
      <c r="IS26" s="4">
        <v>171816717240</v>
      </c>
      <c r="IT26" s="4">
        <v>120461406870</v>
      </c>
      <c r="IU26" s="4">
        <v>166799889790</v>
      </c>
      <c r="IV26" s="4">
        <v>257307073000</v>
      </c>
      <c r="IW26" s="5">
        <v>250855414000</v>
      </c>
      <c r="IX26" s="4">
        <v>191377172000</v>
      </c>
      <c r="IY26" s="4">
        <v>354703644000</v>
      </c>
      <c r="IZ26" s="4">
        <v>329590972000</v>
      </c>
      <c r="JA26" s="4">
        <v>289920827000</v>
      </c>
      <c r="JB26" s="4">
        <v>283608819000</v>
      </c>
      <c r="JC26" s="4">
        <v>261248642000</v>
      </c>
      <c r="JD26" s="4"/>
      <c r="JE26" s="4"/>
      <c r="JF26" s="4"/>
      <c r="JG26" s="4"/>
      <c r="JH26" s="4"/>
      <c r="JI26" s="4"/>
      <c r="JJ26" s="4"/>
      <c r="JK26" s="6" t="s">
        <v>613</v>
      </c>
      <c r="JL26" s="4"/>
      <c r="JM26" s="4"/>
      <c r="JN26" s="4"/>
      <c r="JO26" s="4">
        <v>763108260</v>
      </c>
      <c r="JP26" s="4">
        <v>19770142240</v>
      </c>
      <c r="JQ26" s="4">
        <v>17142306910</v>
      </c>
      <c r="JR26" s="4">
        <v>17922861100</v>
      </c>
      <c r="JS26" s="4">
        <v>14347043330</v>
      </c>
      <c r="JT26" s="4">
        <v>33039334950</v>
      </c>
      <c r="JU26" s="4">
        <v>32444400050</v>
      </c>
      <c r="JV26" s="4">
        <v>21420660570</v>
      </c>
      <c r="JW26" s="4">
        <v>18603703840</v>
      </c>
      <c r="JX26" s="4">
        <v>12872664870</v>
      </c>
      <c r="JY26" s="4">
        <v>6742787970</v>
      </c>
      <c r="JZ26" s="4">
        <v>-89565716630</v>
      </c>
      <c r="KA26" s="4">
        <v>-43585625000</v>
      </c>
      <c r="KB26" s="5">
        <v>11669708000</v>
      </c>
      <c r="KC26" s="4">
        <v>-48565217000</v>
      </c>
      <c r="KD26" s="4">
        <v>14886145000</v>
      </c>
      <c r="KE26" s="4">
        <v>19903463000</v>
      </c>
      <c r="KF26" s="4">
        <v>5891320000</v>
      </c>
      <c r="KG26" s="4">
        <v>-3913913000</v>
      </c>
      <c r="KH26" s="4">
        <v>22067178000</v>
      </c>
      <c r="KI26" s="4"/>
      <c r="KJ26" s="4"/>
      <c r="KK26" s="4"/>
      <c r="KL26" s="4"/>
      <c r="KM26" s="4"/>
      <c r="KN26" s="4"/>
      <c r="KO26" s="4"/>
      <c r="KP26" s="6" t="s">
        <v>613</v>
      </c>
      <c r="KQ26" s="4"/>
      <c r="KR26" s="4"/>
      <c r="KS26" s="4"/>
      <c r="KT26" s="4">
        <v>-5869581850</v>
      </c>
      <c r="KU26" s="4">
        <v>8460708045</v>
      </c>
      <c r="KV26" s="4">
        <v>8642591060</v>
      </c>
      <c r="KW26" s="4">
        <v>6748725135</v>
      </c>
      <c r="KX26" s="4">
        <v>5750877109</v>
      </c>
      <c r="KY26" s="4">
        <v>13540600094</v>
      </c>
      <c r="KZ26" s="4">
        <v>11892050477</v>
      </c>
      <c r="LA26" s="4">
        <v>11730359719</v>
      </c>
      <c r="LB26" s="4">
        <v>9067042462</v>
      </c>
      <c r="LC26" s="4">
        <v>7092635864</v>
      </c>
      <c r="LD26" s="4">
        <v>5046825148</v>
      </c>
      <c r="LE26" s="4">
        <v>-99422028470</v>
      </c>
      <c r="LF26" s="4">
        <v>-71746595000</v>
      </c>
      <c r="LG26" s="5">
        <v>2095660000</v>
      </c>
      <c r="LH26" s="4">
        <v>-45570410000</v>
      </c>
      <c r="LI26" s="4">
        <v>638239000</v>
      </c>
      <c r="LJ26" s="4">
        <v>3415667000</v>
      </c>
      <c r="LK26" s="4">
        <v>-3822382000</v>
      </c>
      <c r="LL26" s="4">
        <v>-10330971000</v>
      </c>
      <c r="LM26" s="4">
        <v>17411367000</v>
      </c>
      <c r="LN26" s="4"/>
      <c r="LO26" s="4"/>
      <c r="LP26" s="4"/>
      <c r="LQ26" s="4"/>
      <c r="LR26" s="4"/>
      <c r="LS26" s="4"/>
      <c r="LT26" s="4"/>
      <c r="LU26" s="6" t="s">
        <v>613</v>
      </c>
      <c r="LV26" s="4"/>
      <c r="LW26" s="4"/>
      <c r="LX26" s="4"/>
      <c r="LY26" s="4">
        <v>8950689210</v>
      </c>
      <c r="LZ26" s="4">
        <v>27490307360</v>
      </c>
      <c r="MA26" s="4">
        <v>26414089760</v>
      </c>
      <c r="MB26" s="4">
        <v>24481114030</v>
      </c>
      <c r="MC26" s="4">
        <v>24301624030</v>
      </c>
      <c r="MD26" s="4">
        <v>42404852940</v>
      </c>
      <c r="ME26" s="4">
        <v>41366638610</v>
      </c>
      <c r="MF26" s="4">
        <v>30363714750</v>
      </c>
      <c r="MJ26" s="1">
        <v>-6998586980</v>
      </c>
      <c r="MK26" s="1">
        <v>11030910090</v>
      </c>
      <c r="ML26" s="1">
        <v>11472124240</v>
      </c>
      <c r="MM26" s="1">
        <v>9155401920</v>
      </c>
      <c r="MN26" s="1">
        <v>7695828440</v>
      </c>
      <c r="MO26" s="1">
        <v>21880071280</v>
      </c>
      <c r="MP26" s="1">
        <v>15620446210</v>
      </c>
      <c r="MQ26" s="1">
        <v>11014564860</v>
      </c>
      <c r="MR26" s="4">
        <v>12100249140</v>
      </c>
      <c r="MS26" s="4">
        <v>6737651110</v>
      </c>
      <c r="MT26" s="4">
        <v>-3246160440</v>
      </c>
      <c r="MU26" s="4">
        <v>-98552957710</v>
      </c>
      <c r="MV26" s="4">
        <v>-51971930000</v>
      </c>
      <c r="MW26" s="5">
        <v>3111563000</v>
      </c>
      <c r="MX26" s="4">
        <v>-64339652000</v>
      </c>
      <c r="MY26" s="1">
        <v>985013000</v>
      </c>
      <c r="MZ26" s="1">
        <v>5728638000</v>
      </c>
      <c r="NA26" s="1">
        <v>-5266339000</v>
      </c>
      <c r="NB26" s="1">
        <v>-13942896000</v>
      </c>
      <c r="NC26" s="1">
        <v>24764850000</v>
      </c>
      <c r="NK26" s="6" t="s">
        <v>613</v>
      </c>
      <c r="NO26" s="35">
        <v>-5869581850</v>
      </c>
      <c r="NP26" s="35">
        <v>8460708050</v>
      </c>
      <c r="NQ26" s="35">
        <v>8642591060</v>
      </c>
      <c r="NR26" s="35">
        <v>6748725140</v>
      </c>
      <c r="NS26" s="35">
        <v>5750877110</v>
      </c>
      <c r="NT26" s="35">
        <v>13540600090</v>
      </c>
      <c r="NU26" s="35">
        <v>11892050480</v>
      </c>
      <c r="NV26" s="35">
        <v>11730359720</v>
      </c>
      <c r="NW26" s="47">
        <v>9067042460</v>
      </c>
      <c r="NX26" s="47">
        <v>7092635860</v>
      </c>
      <c r="NY26" s="47">
        <v>5046825150</v>
      </c>
      <c r="NZ26" s="47">
        <v>-99422028470</v>
      </c>
      <c r="OA26" s="47">
        <v>-71746595000</v>
      </c>
      <c r="OB26" s="48">
        <v>2095660000</v>
      </c>
      <c r="OC26" s="47">
        <v>-45570410000</v>
      </c>
      <c r="OD26" s="35">
        <v>638239000</v>
      </c>
      <c r="OE26" s="35">
        <v>3415667000</v>
      </c>
      <c r="OF26" s="35">
        <v>-3822382000</v>
      </c>
      <c r="OG26" s="35">
        <v>-10330971000</v>
      </c>
      <c r="OH26" s="35">
        <v>17411367000</v>
      </c>
      <c r="OP26" s="6" t="s">
        <v>613</v>
      </c>
      <c r="OQ26" s="4">
        <v>25817122170</v>
      </c>
      <c r="OR26" s="4">
        <v>18382322140</v>
      </c>
      <c r="OS26" s="4">
        <v>12687786630</v>
      </c>
      <c r="OT26" s="4">
        <v>-74756267360</v>
      </c>
      <c r="OU26" s="4">
        <v>-28652406000</v>
      </c>
      <c r="OV26" s="5">
        <v>26548166000</v>
      </c>
      <c r="OW26" s="4">
        <v>-32908489000</v>
      </c>
      <c r="OX26" s="4">
        <v>33483204000</v>
      </c>
      <c r="OY26" s="4">
        <v>34875198000</v>
      </c>
      <c r="OZ26" s="4">
        <v>20849143000</v>
      </c>
      <c r="PA26" s="4">
        <v>13489096000</v>
      </c>
      <c r="PB26" s="4">
        <v>31788858000</v>
      </c>
      <c r="PC26" s="4"/>
      <c r="PD26" s="4"/>
      <c r="PE26" s="4"/>
      <c r="PF26" s="4"/>
      <c r="PG26" s="4"/>
      <c r="PH26" s="4"/>
      <c r="PI26" s="4"/>
      <c r="PJ26" s="6" t="s">
        <v>613</v>
      </c>
      <c r="PK26" s="4"/>
      <c r="PL26" s="4"/>
      <c r="PM26" s="4"/>
      <c r="PN26" s="4">
        <v>-7380418160</v>
      </c>
      <c r="PO26" s="4">
        <v>-8451870730</v>
      </c>
      <c r="PP26" s="4">
        <v>-8913987720</v>
      </c>
      <c r="PQ26" s="4">
        <v>-8047425330</v>
      </c>
      <c r="PR26" s="4">
        <v>-5381445280</v>
      </c>
      <c r="PS26" s="4">
        <v>-5390157680</v>
      </c>
      <c r="PT26" s="4">
        <v>-5069043480</v>
      </c>
      <c r="PU26" s="4">
        <v>-4031191760</v>
      </c>
      <c r="PV26" s="4">
        <v>-3332105790</v>
      </c>
      <c r="PW26" s="4">
        <v>-4424710140</v>
      </c>
      <c r="PX26" s="4">
        <v>-10030567900</v>
      </c>
      <c r="PY26" s="4">
        <v>-10173319020</v>
      </c>
      <c r="PZ26" s="4">
        <v>-8274310000</v>
      </c>
      <c r="QA26" s="5">
        <v>-10197535000</v>
      </c>
      <c r="QB26" s="4">
        <v>-12018121000</v>
      </c>
      <c r="QC26" s="4">
        <v>-12522804000</v>
      </c>
      <c r="QD26" s="4">
        <v>-11335611000</v>
      </c>
      <c r="QE26" s="4">
        <v>-12123499000</v>
      </c>
      <c r="QF26" s="4">
        <v>-11713538000</v>
      </c>
      <c r="QG26" s="4">
        <v>-5217353000</v>
      </c>
      <c r="QH26" s="4"/>
      <c r="QI26" s="4"/>
      <c r="QJ26" s="4"/>
      <c r="QK26" s="4"/>
      <c r="QL26" s="4"/>
      <c r="QM26" s="4"/>
      <c r="QN26" s="4"/>
      <c r="QO26" s="6" t="s">
        <v>613</v>
      </c>
      <c r="QP26" s="4"/>
      <c r="QQ26" s="4"/>
      <c r="QR26" s="4"/>
      <c r="QS26" s="4">
        <v>6554262072</v>
      </c>
      <c r="QT26" s="4">
        <v>13591146145</v>
      </c>
      <c r="QU26" s="4">
        <v>15622628033</v>
      </c>
      <c r="QV26" s="4">
        <v>-29268493574</v>
      </c>
      <c r="QW26" s="4">
        <v>4387397758</v>
      </c>
      <c r="QX26" s="4">
        <v>33709826377</v>
      </c>
      <c r="QY26" s="4">
        <v>16206507639</v>
      </c>
      <c r="QZ26" s="4">
        <v>11902803857</v>
      </c>
      <c r="RA26" s="4">
        <v>9061055497</v>
      </c>
      <c r="RB26" s="4">
        <v>5259260431</v>
      </c>
      <c r="RC26" s="4">
        <v>-536704443</v>
      </c>
      <c r="RD26" s="4">
        <v>1105889492</v>
      </c>
      <c r="RE26" s="4">
        <v>8146582000</v>
      </c>
      <c r="RF26" s="5">
        <v>-52032225000</v>
      </c>
      <c r="RG26" s="4">
        <v>11770629000</v>
      </c>
      <c r="RH26" s="4">
        <v>2425235000</v>
      </c>
      <c r="RI26" s="4">
        <v>-1523331000</v>
      </c>
      <c r="RJ26" s="4">
        <v>-927663000</v>
      </c>
      <c r="RK26" s="4">
        <v>3498093000</v>
      </c>
      <c r="RL26" s="4">
        <v>16614093000</v>
      </c>
      <c r="RM26" s="4"/>
      <c r="RN26" s="4"/>
      <c r="RO26" s="4"/>
      <c r="RP26" s="4"/>
      <c r="RQ26" s="4"/>
      <c r="RR26" s="4"/>
      <c r="RS26" s="4"/>
      <c r="RT26" s="6" t="s">
        <v>613</v>
      </c>
      <c r="RU26" s="4"/>
      <c r="RV26" s="4"/>
      <c r="RW26" s="4"/>
      <c r="RX26" s="4">
        <v>4729837450</v>
      </c>
      <c r="RY26" s="4">
        <v>12825064260</v>
      </c>
      <c r="RZ26" s="4">
        <v>-38412825480</v>
      </c>
      <c r="SA26" s="4">
        <v>217513430</v>
      </c>
      <c r="SB26" s="4">
        <v>-10072124040</v>
      </c>
      <c r="SC26" s="4">
        <v>-16852344130</v>
      </c>
      <c r="SD26" s="4">
        <v>-7689208640</v>
      </c>
      <c r="SE26" s="4">
        <v>-6815001880</v>
      </c>
      <c r="SF26" s="4">
        <v>-6576929720</v>
      </c>
      <c r="SG26" s="4">
        <v>-4843045490</v>
      </c>
      <c r="SH26" s="4">
        <v>-555960980</v>
      </c>
      <c r="SI26" s="4">
        <v>-1938316540</v>
      </c>
      <c r="SJ26" s="4">
        <v>-15969997000</v>
      </c>
      <c r="SK26" s="5">
        <v>-11089104000</v>
      </c>
      <c r="SL26" s="4">
        <v>-2750593000</v>
      </c>
      <c r="SM26" s="4">
        <v>-13746339000</v>
      </c>
      <c r="SN26" s="4">
        <v>-11246124000</v>
      </c>
      <c r="SO26" s="4">
        <v>-5632857000</v>
      </c>
      <c r="SP26" s="4">
        <v>-15076313000</v>
      </c>
      <c r="SQ26" s="4">
        <v>-68325430000</v>
      </c>
      <c r="SR26" s="4"/>
      <c r="SS26" s="4"/>
      <c r="ST26" s="4"/>
      <c r="SU26" s="4"/>
      <c r="SV26" s="4"/>
      <c r="SW26" s="4"/>
      <c r="SX26" s="4"/>
      <c r="SY26" s="6" t="s">
        <v>613</v>
      </c>
      <c r="SZ26" s="4"/>
      <c r="TA26" s="4"/>
      <c r="TB26" s="4"/>
      <c r="TC26" s="4">
        <v>-10090319480</v>
      </c>
      <c r="TD26" s="4">
        <v>-22693914230</v>
      </c>
      <c r="TE26" s="4">
        <v>8060975380</v>
      </c>
      <c r="TF26" s="4">
        <v>40444495300</v>
      </c>
      <c r="TG26" s="4">
        <v>5870817410</v>
      </c>
      <c r="TH26" s="4">
        <v>-15845606960</v>
      </c>
      <c r="TI26" s="4">
        <v>-6270965860</v>
      </c>
      <c r="TJ26" s="4">
        <v>-10664836220</v>
      </c>
      <c r="TK26" s="4">
        <v>-2075080400</v>
      </c>
      <c r="TL26" s="4">
        <v>-1733363300</v>
      </c>
      <c r="TM26" s="4">
        <v>1840768560</v>
      </c>
      <c r="TN26" s="4">
        <v>-800656050</v>
      </c>
      <c r="TO26" s="4">
        <v>84437000</v>
      </c>
      <c r="TP26" s="5">
        <v>69322248000</v>
      </c>
      <c r="TQ26" s="4">
        <v>-7594512000</v>
      </c>
      <c r="TR26" s="35">
        <v>11491354000</v>
      </c>
      <c r="TS26" s="35">
        <v>14527894000</v>
      </c>
      <c r="TT26" s="35">
        <v>5734466000</v>
      </c>
      <c r="TU26" s="35">
        <v>11070186000</v>
      </c>
      <c r="TV26" s="35">
        <v>24527078000</v>
      </c>
      <c r="UD26" s="6" t="s">
        <v>613</v>
      </c>
      <c r="UH26" s="37">
        <v>0.28818895276755602</v>
      </c>
      <c r="UI26" s="37">
        <v>0.41901672857401301</v>
      </c>
      <c r="UJ26" s="37">
        <v>0.30649188746823397</v>
      </c>
      <c r="UK26" s="37">
        <v>0.38529177003998699</v>
      </c>
      <c r="UL26" s="37">
        <v>0.32618418722977</v>
      </c>
      <c r="UM26" s="37">
        <v>0.164207641603627</v>
      </c>
      <c r="UN26" s="37">
        <v>0.10955478993101099</v>
      </c>
      <c r="UO26" s="37"/>
      <c r="UP26" s="9"/>
      <c r="UQ26" s="9"/>
      <c r="UR26" s="9"/>
      <c r="US26" s="9"/>
      <c r="UT26" s="9"/>
      <c r="UU26" s="10"/>
      <c r="UV26" s="9"/>
      <c r="UW26" s="6" t="s">
        <v>613</v>
      </c>
      <c r="VA26" s="9">
        <v>1.1487305808999999E-2</v>
      </c>
      <c r="VB26" s="9">
        <v>1.2059423226959999E-2</v>
      </c>
      <c r="VC26" s="9">
        <v>2.1406869329679997E-2</v>
      </c>
      <c r="VD26" s="9">
        <v>2.9263694491284502E-2</v>
      </c>
      <c r="VE26" s="9">
        <v>2.1923020422158501E-2</v>
      </c>
      <c r="VF26" s="9">
        <v>6.1861211553918397E-2</v>
      </c>
      <c r="VG26" s="9">
        <v>9.0546009396855295E-2</v>
      </c>
      <c r="VH26" s="9"/>
      <c r="VI26" s="9"/>
      <c r="VJ26" s="9"/>
      <c r="VK26" s="9"/>
      <c r="VL26" s="9"/>
      <c r="VM26" s="9"/>
      <c r="VN26" s="10"/>
      <c r="VO26" s="9"/>
      <c r="VP26" s="6" t="s">
        <v>613</v>
      </c>
      <c r="VT26" s="9">
        <v>0.71181104723244404</v>
      </c>
      <c r="VU26" s="9">
        <v>0.58098327142598694</v>
      </c>
      <c r="VV26" s="9">
        <v>0.69350811253176603</v>
      </c>
      <c r="VW26" s="9">
        <v>0.61470822996001306</v>
      </c>
      <c r="VX26" s="9">
        <v>0.67381581277023006</v>
      </c>
      <c r="VY26" s="9">
        <v>0.83579235839637311</v>
      </c>
      <c r="VZ26" s="9">
        <v>0.89044521006898902</v>
      </c>
      <c r="WA26" s="9"/>
      <c r="WG26" s="53"/>
      <c r="WI26" s="54" t="s">
        <v>613</v>
      </c>
      <c r="WM26" s="9">
        <v>5.2874830834750301E-2</v>
      </c>
      <c r="WN26" s="9">
        <v>5.5932972358932097E-2</v>
      </c>
      <c r="WO26" s="9">
        <v>0.14321963896328499</v>
      </c>
      <c r="WP26" s="9">
        <v>0.15024440251444499</v>
      </c>
      <c r="WQ26" s="9">
        <v>0.13782774097395201</v>
      </c>
      <c r="WR26" s="9">
        <v>0.14779778829690499</v>
      </c>
      <c r="WS26" s="9">
        <v>0.11722958166208301</v>
      </c>
      <c r="WT26" s="9"/>
      <c r="WU26" s="9"/>
      <c r="WV26" s="9"/>
      <c r="WW26" s="9"/>
      <c r="WX26" s="9"/>
      <c r="WY26" s="9"/>
      <c r="WZ26" s="10"/>
      <c r="XA26" s="9"/>
      <c r="XB26" s="6" t="s">
        <v>613</v>
      </c>
      <c r="XF26" s="9">
        <v>0.24968610000000002</v>
      </c>
      <c r="XG26" s="9">
        <v>0.25272800000000001</v>
      </c>
      <c r="XH26" s="9">
        <v>0.25272800000000001</v>
      </c>
      <c r="XI26" s="9">
        <v>0.24694300860076002</v>
      </c>
      <c r="XJ26" s="9">
        <v>0.24725895654910002</v>
      </c>
      <c r="XK26" s="9">
        <v>0.24796002297944</v>
      </c>
      <c r="XL26" s="9">
        <v>0.16073314623891999</v>
      </c>
      <c r="XM26" s="9"/>
      <c r="XN26" s="9"/>
      <c r="XO26" s="9"/>
      <c r="XP26" s="9"/>
      <c r="XQ26" s="9"/>
      <c r="XR26" s="9"/>
      <c r="XS26" s="10"/>
      <c r="XT26" s="9"/>
      <c r="XU26" s="6" t="s">
        <v>613</v>
      </c>
      <c r="XV26" s="59">
        <f t="shared" si="153"/>
        <v>5239048440.2853308</v>
      </c>
      <c r="XW26" s="59">
        <f t="shared" si="153"/>
        <v>5050123920.1562986</v>
      </c>
      <c r="XX26" s="59">
        <f t="shared" si="153"/>
        <v>10591709162.595623</v>
      </c>
      <c r="XY26" s="59">
        <f t="shared" si="153"/>
        <v>10573540992.876656</v>
      </c>
      <c r="XZ26" s="59">
        <f t="shared" si="153"/>
        <v>9745096219.8467541</v>
      </c>
      <c r="YA26" s="59">
        <f t="shared" si="153"/>
        <v>11915160302.225851</v>
      </c>
      <c r="YB26" s="59">
        <f t="shared" si="153"/>
        <v>13451664520.060383</v>
      </c>
      <c r="YC26" s="6" t="s">
        <v>613</v>
      </c>
      <c r="YD26" s="4"/>
      <c r="YE26" s="4"/>
      <c r="YF26" s="4"/>
      <c r="YG26" s="4">
        <v>6554262072</v>
      </c>
      <c r="YH26" s="4">
        <v>13591146145</v>
      </c>
      <c r="YI26" s="4">
        <v>15622628033</v>
      </c>
      <c r="YJ26" s="4">
        <v>-29268493574</v>
      </c>
      <c r="YK26" s="4">
        <v>4387397758</v>
      </c>
      <c r="YL26" s="4">
        <v>33709826377</v>
      </c>
      <c r="YM26" s="4">
        <v>16206507639</v>
      </c>
      <c r="YN26" s="4">
        <v>11902803857</v>
      </c>
      <c r="YO26" s="4">
        <v>9061055497</v>
      </c>
      <c r="YP26" s="4">
        <v>5259260431</v>
      </c>
      <c r="YQ26" s="4">
        <v>-536704443</v>
      </c>
      <c r="YR26" s="4">
        <v>1105889492</v>
      </c>
      <c r="YS26" s="4">
        <v>8146582000</v>
      </c>
      <c r="YT26" s="5">
        <v>-52032225000</v>
      </c>
      <c r="YU26" s="4">
        <v>11770629000</v>
      </c>
      <c r="YV26" s="4">
        <v>2425235000</v>
      </c>
      <c r="YW26" s="4">
        <v>-1523331000</v>
      </c>
      <c r="YX26" s="4">
        <v>-927663000</v>
      </c>
      <c r="YY26" s="4">
        <v>3498093000</v>
      </c>
      <c r="YZ26" s="4">
        <v>16614093000</v>
      </c>
      <c r="ZA26" s="4"/>
      <c r="ZB26" s="4"/>
      <c r="ZC26" s="4"/>
      <c r="ZD26" s="4"/>
      <c r="ZE26" s="4"/>
      <c r="ZF26" s="4"/>
      <c r="ZG26" s="4"/>
      <c r="ZH26" s="6" t="s">
        <v>613</v>
      </c>
      <c r="ZI26" s="4"/>
      <c r="ZJ26" s="4"/>
      <c r="ZK26" s="4"/>
      <c r="ZL26" s="4">
        <v>4729837450</v>
      </c>
      <c r="ZM26" s="4">
        <v>12825064260</v>
      </c>
      <c r="ZN26" s="4">
        <v>-38412825480</v>
      </c>
      <c r="ZO26" s="4">
        <v>217513430</v>
      </c>
      <c r="ZP26" s="4">
        <v>-10072124040</v>
      </c>
      <c r="ZQ26" s="4">
        <v>-16852344130</v>
      </c>
      <c r="ZR26" s="4">
        <v>-7689208640</v>
      </c>
      <c r="ZS26" s="4">
        <v>-6815001880</v>
      </c>
      <c r="ZT26" s="4">
        <v>-6576929720</v>
      </c>
      <c r="ZU26" s="4">
        <v>-4843045490</v>
      </c>
      <c r="ZV26" s="4">
        <v>-555960980</v>
      </c>
      <c r="ZW26" s="4">
        <v>-1938316540</v>
      </c>
      <c r="ZX26" s="4">
        <v>-15969997000</v>
      </c>
      <c r="ZY26" s="5">
        <v>-11089104000</v>
      </c>
      <c r="ZZ26" s="4">
        <v>-2750593000</v>
      </c>
      <c r="AAA26" s="4">
        <v>-13746339000</v>
      </c>
      <c r="AAB26" s="4">
        <v>-11246124000</v>
      </c>
      <c r="AAC26" s="4">
        <v>-5632857000</v>
      </c>
      <c r="AAD26" s="4">
        <v>-15076313000</v>
      </c>
      <c r="AAE26" s="4">
        <v>-68325430000</v>
      </c>
      <c r="AAF26" s="4"/>
      <c r="AAG26" s="4"/>
      <c r="AAH26" s="4"/>
      <c r="AAI26" s="4"/>
      <c r="AAJ26" s="4"/>
      <c r="AAK26" s="4"/>
      <c r="AAL26" s="4"/>
      <c r="AAM26" s="6" t="s">
        <v>613</v>
      </c>
      <c r="AAN26" s="4"/>
      <c r="AAO26" s="4"/>
      <c r="AAP26" s="4"/>
      <c r="AAQ26" s="4">
        <v>-10090319480</v>
      </c>
      <c r="AAR26" s="4">
        <v>-22693914230</v>
      </c>
      <c r="AAS26" s="4">
        <v>8060975380</v>
      </c>
      <c r="AAT26" s="4">
        <v>40444495300</v>
      </c>
      <c r="AAU26" s="4">
        <v>5870817410</v>
      </c>
      <c r="AAV26" s="4">
        <v>-15845606960</v>
      </c>
      <c r="AAW26" s="4">
        <v>-6270965860</v>
      </c>
      <c r="AAX26" s="4">
        <v>-10664836220</v>
      </c>
      <c r="AAY26" s="4">
        <v>-2075080400</v>
      </c>
      <c r="AAZ26" s="4">
        <v>-1733363300</v>
      </c>
      <c r="ABA26" s="4">
        <v>1840768560</v>
      </c>
      <c r="ABB26" s="4">
        <v>-800656050</v>
      </c>
      <c r="ABC26" s="4">
        <v>84437000</v>
      </c>
      <c r="ABD26" s="5">
        <v>69322248000</v>
      </c>
      <c r="ABE26" s="4">
        <v>-7594512000</v>
      </c>
      <c r="ABF26" s="35">
        <v>11491354000</v>
      </c>
      <c r="ABG26" s="35">
        <v>14527894000</v>
      </c>
      <c r="ABH26" s="35">
        <v>5734466000</v>
      </c>
      <c r="ABI26" s="35">
        <v>11070186000</v>
      </c>
      <c r="ABJ26" s="35">
        <v>24527078000</v>
      </c>
      <c r="ABR26" s="6" t="s">
        <v>613</v>
      </c>
      <c r="ABV26" s="37">
        <v>0.28818895276755602</v>
      </c>
      <c r="ABW26" s="37">
        <v>0.41901672857401301</v>
      </c>
      <c r="ABX26" s="37">
        <v>0.30649188746823397</v>
      </c>
      <c r="ABY26" s="37">
        <v>0.38529177003998699</v>
      </c>
      <c r="ABZ26" s="37">
        <v>0.32618418722977</v>
      </c>
      <c r="ACA26" s="37">
        <v>0.164207641603627</v>
      </c>
      <c r="ACB26" s="37">
        <v>0.10955478993101099</v>
      </c>
      <c r="ACC26" s="37"/>
      <c r="ACD26" s="9"/>
      <c r="ACE26" s="9"/>
      <c r="ACF26" s="9"/>
      <c r="ACG26" s="9"/>
      <c r="ACH26" s="9"/>
      <c r="ACI26" s="10"/>
      <c r="ACJ26" s="9"/>
      <c r="ACK26" s="6" t="s">
        <v>613</v>
      </c>
      <c r="ACO26" s="9">
        <v>1.1487305808999999E-2</v>
      </c>
      <c r="ACP26" s="9">
        <v>1.2059423226959999E-2</v>
      </c>
      <c r="ACQ26" s="9">
        <v>2.1406869329679997E-2</v>
      </c>
      <c r="ACR26" s="9">
        <v>2.9263694491284502E-2</v>
      </c>
      <c r="ACS26" s="9">
        <v>2.1923020422158501E-2</v>
      </c>
      <c r="ACT26" s="9">
        <v>6.1861211553918397E-2</v>
      </c>
      <c r="ACU26" s="9">
        <v>9.0546009396855295E-2</v>
      </c>
      <c r="ACV26" s="9"/>
      <c r="ACW26" s="9"/>
      <c r="ACX26" s="9"/>
      <c r="ACY26" s="9"/>
      <c r="ACZ26" s="9"/>
      <c r="ADA26" s="9"/>
      <c r="ADB26" s="10"/>
      <c r="ADC26" s="9"/>
      <c r="ADD26" s="6" t="s">
        <v>613</v>
      </c>
      <c r="ADH26" s="9">
        <v>0.71181104723244404</v>
      </c>
      <c r="ADI26" s="9">
        <v>0.58098327142598694</v>
      </c>
      <c r="ADJ26" s="9">
        <v>0.69350811253176603</v>
      </c>
      <c r="ADK26" s="9">
        <v>0.61470822996001306</v>
      </c>
      <c r="ADL26" s="9">
        <v>0.67381581277023006</v>
      </c>
      <c r="ADM26" s="9">
        <v>0.83579235839637311</v>
      </c>
      <c r="ADN26" s="9">
        <v>0.89044521006898902</v>
      </c>
      <c r="ADO26" s="9"/>
      <c r="ADU26" s="53"/>
      <c r="ADW26" s="54" t="s">
        <v>613</v>
      </c>
      <c r="AEA26" s="9">
        <v>5.2874830834750301E-2</v>
      </c>
      <c r="AEB26" s="9">
        <v>5.5932972358932097E-2</v>
      </c>
      <c r="AEC26" s="9">
        <v>0.14321963896328499</v>
      </c>
      <c r="AED26" s="9">
        <v>0.15024440251444499</v>
      </c>
      <c r="AEE26" s="9">
        <v>0.13782774097395201</v>
      </c>
      <c r="AEF26" s="9">
        <v>0.14779778829690499</v>
      </c>
      <c r="AEG26" s="9">
        <v>0.11722958166208301</v>
      </c>
      <c r="AEH26" s="9"/>
      <c r="AEI26" s="9"/>
      <c r="AEJ26" s="9"/>
      <c r="AEK26" s="9"/>
      <c r="AEL26" s="9"/>
      <c r="AEM26" s="9"/>
      <c r="AEN26" s="10"/>
      <c r="AEO26" s="9"/>
      <c r="AEP26" s="6" t="s">
        <v>613</v>
      </c>
      <c r="AET26" s="9">
        <v>0.24968610000000002</v>
      </c>
      <c r="AEU26" s="9">
        <v>0.25272800000000001</v>
      </c>
      <c r="AEV26" s="9">
        <v>0.25272800000000001</v>
      </c>
      <c r="AEW26" s="9">
        <v>0.24694300860076002</v>
      </c>
      <c r="AEX26" s="9">
        <v>0.24725895654910002</v>
      </c>
      <c r="AEY26" s="9">
        <v>0.24796002297944</v>
      </c>
      <c r="AEZ26" s="9">
        <v>0.16073314623891999</v>
      </c>
      <c r="AFA26" s="9"/>
      <c r="AFB26" s="9"/>
      <c r="AFC26" s="9"/>
      <c r="AFD26" s="9"/>
      <c r="AFE26" s="9"/>
      <c r="AFF26" s="9"/>
      <c r="AFG26" s="10"/>
      <c r="AFH26" s="9"/>
      <c r="AFI26" s="6" t="s">
        <v>613</v>
      </c>
      <c r="AFJ26" s="7">
        <f t="shared" si="2"/>
        <v>4.077680510098889E-2</v>
      </c>
      <c r="AFK26" s="7">
        <f t="shared" si="3"/>
        <v>4.3854998411186626E-2</v>
      </c>
      <c r="AFL26" s="7">
        <f t="shared" si="4"/>
        <v>3.4527537593330389E-2</v>
      </c>
      <c r="AFM26" s="7">
        <f t="shared" si="5"/>
        <v>-0.7162557428138735</v>
      </c>
      <c r="AFN26" s="7">
        <f t="shared" si="6"/>
        <v>-0.29262613064173149</v>
      </c>
      <c r="AFO26" s="8">
        <f t="shared" si="7"/>
        <v>6.628449060707719E-3</v>
      </c>
      <c r="AFP26" s="7">
        <f t="shared" si="8"/>
        <v>-0.20411343593740214</v>
      </c>
      <c r="AFQ26" s="6" t="s">
        <v>613</v>
      </c>
      <c r="AFR26" s="7">
        <f t="shared" si="9"/>
        <v>0.10742813275282452</v>
      </c>
      <c r="AFS26" s="7">
        <f t="shared" si="10"/>
        <v>0.19541543211090426</v>
      </c>
      <c r="AFT26" s="7">
        <f t="shared" si="11"/>
        <v>0.23590240833680454</v>
      </c>
      <c r="AFU26" s="7">
        <f t="shared" si="12"/>
        <v>-6.0841256361266627</v>
      </c>
      <c r="AFV26" s="7">
        <f t="shared" si="13"/>
        <v>-0.61977000509090718</v>
      </c>
      <c r="AFW26" s="8">
        <f t="shared" si="14"/>
        <v>1.117590615293506E-2</v>
      </c>
      <c r="AFX26" s="7">
        <f t="shared" si="15"/>
        <v>-0.47789538235355561</v>
      </c>
      <c r="AFY26" s="6" t="s">
        <v>613</v>
      </c>
      <c r="AFZ26" s="1">
        <f t="shared" si="16"/>
        <v>159282574860</v>
      </c>
      <c r="AGA26" s="1">
        <f t="shared" si="17"/>
        <v>111559741620</v>
      </c>
      <c r="AGB26" s="1">
        <f t="shared" si="18"/>
        <v>98391636430</v>
      </c>
      <c r="AGC26" s="1">
        <f t="shared" si="19"/>
        <v>91498387590</v>
      </c>
      <c r="AGD26" s="1">
        <f t="shared" si="20"/>
        <v>191721083000</v>
      </c>
      <c r="AGE26" s="2">
        <f t="shared" si="21"/>
        <v>261342317000</v>
      </c>
      <c r="AGF26" s="1">
        <f t="shared" si="22"/>
        <v>189480004000</v>
      </c>
      <c r="AGG26" s="6" t="s">
        <v>613</v>
      </c>
      <c r="AGH26" s="7">
        <f t="shared" si="23"/>
        <v>0.11679685525143953</v>
      </c>
      <c r="AGI26" s="7">
        <f t="shared" si="24"/>
        <v>0.11538808429520635</v>
      </c>
      <c r="AGJ26" s="7">
        <f t="shared" si="25"/>
        <v>6.8530092746217366E-2</v>
      </c>
      <c r="AGK26" s="7">
        <f t="shared" si="26"/>
        <v>-0.97887754078618072</v>
      </c>
      <c r="AGL26" s="7">
        <f t="shared" si="27"/>
        <v>-0.22733871683793899</v>
      </c>
      <c r="AGM26" s="8">
        <f t="shared" si="28"/>
        <v>4.4652959895507473E-2</v>
      </c>
      <c r="AGN26" s="7">
        <f t="shared" si="29"/>
        <v>-0.25630787404880995</v>
      </c>
      <c r="AGO26" s="6" t="s">
        <v>613</v>
      </c>
      <c r="AGP26" s="7">
        <f t="shared" si="30"/>
        <v>3.0424572050588582E-2</v>
      </c>
      <c r="AGQ26" s="7">
        <f t="shared" si="31"/>
        <v>4.1280243144750241E-2</v>
      </c>
      <c r="AGR26" s="7">
        <f t="shared" si="32"/>
        <v>4.1895784543230945E-2</v>
      </c>
      <c r="AGS26" s="7">
        <f t="shared" si="33"/>
        <v>-0.59605572039149246</v>
      </c>
      <c r="AGT26" s="7">
        <f t="shared" si="34"/>
        <v>-0.27883646634152182</v>
      </c>
      <c r="AGU26" s="8">
        <f t="shared" si="35"/>
        <v>8.3540552965701582E-3</v>
      </c>
      <c r="AGV26" s="7">
        <f t="shared" si="36"/>
        <v>-0.23811831643117812</v>
      </c>
      <c r="AGW26" s="6" t="s">
        <v>613</v>
      </c>
      <c r="AGX26" s="7">
        <f t="shared" si="37"/>
        <v>8.6629669695707318E-2</v>
      </c>
      <c r="AGY26" s="7">
        <f t="shared" si="38"/>
        <v>0.10698797203954774</v>
      </c>
      <c r="AGZ26" s="7">
        <f t="shared" si="39"/>
        <v>0.10532656856392565</v>
      </c>
      <c r="AHA26" s="7">
        <f t="shared" si="40"/>
        <v>-0.44817935703745165</v>
      </c>
      <c r="AHB26" s="7">
        <f t="shared" si="41"/>
        <v>-0.11135491016991982</v>
      </c>
      <c r="AHC26" s="8">
        <f t="shared" si="42"/>
        <v>0.10583054826953027</v>
      </c>
      <c r="AHD26" s="7">
        <f t="shared" si="43"/>
        <v>-0.171956188170656</v>
      </c>
      <c r="AHE26" s="6" t="s">
        <v>613</v>
      </c>
      <c r="AHF26" s="15">
        <f t="shared" si="158"/>
        <v>9.8899873932591564</v>
      </c>
      <c r="AHG26" s="15">
        <f t="shared" si="159"/>
        <v>6.4646596912629111</v>
      </c>
      <c r="AHH26" s="15">
        <f t="shared" si="160"/>
        <v>5.5498254987034832</v>
      </c>
      <c r="AHI26" s="15">
        <f t="shared" si="161"/>
        <v>11.433868934015342</v>
      </c>
      <c r="AHJ26" s="15">
        <f t="shared" si="162"/>
        <v>10.270565603619835</v>
      </c>
      <c r="AHK26" s="16">
        <f t="shared" si="163"/>
        <v>6.7128660480170028</v>
      </c>
      <c r="AHL26" s="15">
        <f t="shared" si="164"/>
        <v>14.970625599600485</v>
      </c>
      <c r="AHM26" s="6" t="s">
        <v>613</v>
      </c>
      <c r="AHN26" s="12">
        <f t="shared" si="51"/>
        <v>36.906012665777276</v>
      </c>
      <c r="AHO26" s="12">
        <f t="shared" si="52"/>
        <v>56.460821981596837</v>
      </c>
      <c r="AHP26" s="12">
        <f t="shared" si="53"/>
        <v>65.767833616618958</v>
      </c>
      <c r="AHQ26" s="12">
        <f t="shared" si="54"/>
        <v>31.922702814454901</v>
      </c>
      <c r="AHR26" s="12">
        <f t="shared" si="55"/>
        <v>35.538451735448405</v>
      </c>
      <c r="AHS26" s="13">
        <f t="shared" si="56"/>
        <v>54.373198778161516</v>
      </c>
      <c r="AHT26" s="12">
        <f t="shared" si="57"/>
        <v>24.381078637738465</v>
      </c>
      <c r="AHU26" s="6" t="s">
        <v>613</v>
      </c>
      <c r="AHV26" s="15">
        <f t="shared" si="58"/>
        <v>1.3402589536242973</v>
      </c>
      <c r="AHW26" s="15">
        <f t="shared" si="59"/>
        <v>1.0623725799629606</v>
      </c>
      <c r="AHX26" s="15">
        <f t="shared" si="60"/>
        <v>0.82412915690127508</v>
      </c>
      <c r="AHY26" s="15">
        <f t="shared" si="61"/>
        <v>1.2016590367481634</v>
      </c>
      <c r="AHZ26" s="15">
        <f t="shared" si="62"/>
        <v>1.0494543073262157</v>
      </c>
      <c r="AIA26" s="16">
        <f t="shared" si="63"/>
        <v>0.7934408889331982</v>
      </c>
      <c r="AIB26" s="15">
        <f t="shared" si="64"/>
        <v>0.85719334403406044</v>
      </c>
      <c r="AIC26" s="6" t="s">
        <v>613</v>
      </c>
      <c r="AID26" s="4">
        <f t="shared" si="65"/>
        <v>74230622960</v>
      </c>
      <c r="AIE26" s="4">
        <f t="shared" si="66"/>
        <v>59581191810</v>
      </c>
      <c r="AIF26" s="4">
        <f t="shared" si="67"/>
        <v>20186070150</v>
      </c>
      <c r="AIG26" s="4">
        <f t="shared" si="68"/>
        <v>-58260479090</v>
      </c>
      <c r="AIH26" s="4">
        <f t="shared" si="69"/>
        <v>30266590000</v>
      </c>
      <c r="AII26" s="14">
        <f t="shared" si="70"/>
        <v>83609222000</v>
      </c>
      <c r="AIJ26" s="4">
        <f t="shared" si="71"/>
        <v>-13288577000</v>
      </c>
      <c r="AIK26" s="6" t="s">
        <v>613</v>
      </c>
      <c r="AIL26" s="15">
        <f t="shared" si="72"/>
        <v>4.0147459264970715</v>
      </c>
      <c r="AIM26" s="15">
        <f t="shared" si="73"/>
        <v>2.8837408588252273</v>
      </c>
      <c r="AIN26" s="15">
        <f t="shared" si="74"/>
        <v>5.9675511862817938</v>
      </c>
      <c r="AIO26" s="15">
        <f t="shared" si="75"/>
        <v>-2.8630023713387214</v>
      </c>
      <c r="AIP26" s="15">
        <f t="shared" si="76"/>
        <v>8.5013565452864039</v>
      </c>
      <c r="AIQ26" s="16">
        <f t="shared" si="77"/>
        <v>3.0003318772658836</v>
      </c>
      <c r="AIR26" s="15">
        <f t="shared" si="78"/>
        <v>-14.401630212173959</v>
      </c>
      <c r="AIS26" s="6" t="s">
        <v>613</v>
      </c>
      <c r="AIT26" s="15">
        <f t="shared" si="79"/>
        <v>3.7085357569320498</v>
      </c>
      <c r="AIU26" s="15">
        <f t="shared" si="80"/>
        <v>3.3199619373896354</v>
      </c>
      <c r="AIV26" s="15">
        <f t="shared" si="81"/>
        <v>1.4145838421095231</v>
      </c>
      <c r="AIW26" s="15">
        <f t="shared" si="82"/>
        <v>0.51724388847913338</v>
      </c>
      <c r="AIX26" s="15">
        <f t="shared" si="83"/>
        <v>1.2415248097825711</v>
      </c>
      <c r="AIY26" s="16">
        <f t="shared" si="84"/>
        <v>1.6676509492510125</v>
      </c>
      <c r="AIZ26" s="15">
        <f t="shared" si="85"/>
        <v>0.89314664388085085</v>
      </c>
      <c r="AJA26" s="6" t="s">
        <v>613</v>
      </c>
      <c r="AJB26" s="15">
        <f t="shared" si="86"/>
        <v>1.1916404042370492</v>
      </c>
      <c r="AJC26" s="15">
        <f t="shared" si="87"/>
        <v>1.0568661849600496</v>
      </c>
      <c r="AJD26" s="15">
        <f t="shared" si="88"/>
        <v>0.48443561115610478</v>
      </c>
      <c r="AJE26" s="15">
        <f t="shared" si="89"/>
        <v>0.13027376090167225</v>
      </c>
      <c r="AJF26" s="15">
        <f t="shared" si="90"/>
        <v>0.22199765500627416</v>
      </c>
      <c r="AJG26" s="16">
        <f t="shared" si="91"/>
        <v>0.38229992392653128</v>
      </c>
      <c r="AJH26" s="15">
        <f t="shared" si="92"/>
        <v>0.13740659703016533</v>
      </c>
      <c r="AJI26" s="6" t="s">
        <v>613</v>
      </c>
      <c r="AJJ26" s="15">
        <f t="shared" si="154"/>
        <v>5.5831672259121161</v>
      </c>
      <c r="AJK26" s="15">
        <f t="shared" si="154"/>
        <v>2.9092673785858434</v>
      </c>
      <c r="AJL26" s="15">
        <f t="shared" si="154"/>
        <v>0.67222394955324516</v>
      </c>
      <c r="AJM26" s="15">
        <f t="shared" si="154"/>
        <v>-8.8039819113035147</v>
      </c>
      <c r="AJN26" s="15">
        <f t="shared" si="154"/>
        <v>-5.2675842456954118</v>
      </c>
      <c r="AJO26" s="16">
        <f t="shared" si="154"/>
        <v>1.1443655746217101</v>
      </c>
      <c r="AJP26" s="15">
        <f t="shared" si="154"/>
        <v>-4.0409991711682718</v>
      </c>
      <c r="AJQ26" s="6" t="s">
        <v>613</v>
      </c>
      <c r="AJU26" s="1">
        <v>6.3659999999999994E-2</v>
      </c>
      <c r="AJV26" s="1">
        <v>1.9089400000000001</v>
      </c>
      <c r="AJW26" s="1">
        <v>1.6303000000000001</v>
      </c>
      <c r="AJX26" s="1">
        <v>1.4423900000000001</v>
      </c>
      <c r="AJY26" s="1">
        <v>2.14296</v>
      </c>
      <c r="AJZ26" s="1">
        <v>4.7901800000000003</v>
      </c>
      <c r="AKA26" s="1">
        <v>4.4452400000000001</v>
      </c>
      <c r="AKB26" s="1">
        <v>3.51755</v>
      </c>
      <c r="AKC26" s="1">
        <v>3.55097</v>
      </c>
      <c r="AKD26" s="1">
        <v>2.5489799999999998</v>
      </c>
      <c r="AKE26" s="1">
        <v>0.63661000000000001</v>
      </c>
      <c r="AKF26" s="1">
        <v>-8.4707399999999993</v>
      </c>
      <c r="AKG26" s="1">
        <v>-4.4725700000000002</v>
      </c>
      <c r="AKH26" s="2">
        <v>0.97940000000000005</v>
      </c>
      <c r="AKI26" s="1">
        <v>-3.6103499999999999</v>
      </c>
      <c r="AKJ26" s="6" t="s">
        <v>613</v>
      </c>
      <c r="AKK26" s="15">
        <f t="shared" si="94"/>
        <v>2.6345402119358106</v>
      </c>
      <c r="AKL26" s="15">
        <f t="shared" si="95"/>
        <v>4.4559443436453812</v>
      </c>
      <c r="AKM26" s="15">
        <f t="shared" si="96"/>
        <v>6.8322974871620534</v>
      </c>
      <c r="AKN26" s="15">
        <f t="shared" si="97"/>
        <v>8.4943481391501887</v>
      </c>
      <c r="AKO26" s="15">
        <f t="shared" si="98"/>
        <v>2.1179585149547191</v>
      </c>
      <c r="AKP26" s="16">
        <f t="shared" si="99"/>
        <v>1.6860514504341395</v>
      </c>
      <c r="AKQ26" s="15">
        <f t="shared" si="100"/>
        <v>2.3413225109792251</v>
      </c>
      <c r="AKR26" s="6" t="s">
        <v>613</v>
      </c>
      <c r="AKS26" s="15">
        <f t="shared" si="101"/>
        <v>0.88721180792809096</v>
      </c>
      <c r="AKT26" s="15">
        <f t="shared" si="102"/>
        <v>2.0736802978291355</v>
      </c>
      <c r="AKU26" s="15">
        <f t="shared" si="103"/>
        <v>3.599094145996808</v>
      </c>
      <c r="AKV26" s="15">
        <f t="shared" si="104"/>
        <v>4.5992388625278338</v>
      </c>
      <c r="AKW26" s="15">
        <f t="shared" si="105"/>
        <v>0.65614795499276635</v>
      </c>
      <c r="AKX26" s="16">
        <f t="shared" si="106"/>
        <v>0.39370757116259547</v>
      </c>
      <c r="AKY26" s="15">
        <f t="shared" si="107"/>
        <v>0.98707053458446481</v>
      </c>
      <c r="AKZ26" s="6" t="s">
        <v>613</v>
      </c>
      <c r="ALA26" s="7">
        <f t="shared" si="108"/>
        <v>0.47011777067150307</v>
      </c>
      <c r="ALB26" s="7">
        <f t="shared" si="109"/>
        <v>0.67465712009597245</v>
      </c>
      <c r="ALC26" s="7">
        <f t="shared" si="110"/>
        <v>0.78256587748471496</v>
      </c>
      <c r="ALD26" s="7">
        <f t="shared" si="111"/>
        <v>0.8214042971639649</v>
      </c>
      <c r="ALE26" s="7">
        <f t="shared" si="112"/>
        <v>0.39618921305592669</v>
      </c>
      <c r="ALF26" s="8">
        <f t="shared" si="113"/>
        <v>0.28248936814928444</v>
      </c>
      <c r="ALG26" s="7">
        <f t="shared" si="114"/>
        <v>0.49674660129308418</v>
      </c>
      <c r="ALH26" s="6" t="s">
        <v>613</v>
      </c>
      <c r="ALI26" s="7">
        <f t="shared" si="155"/>
        <v>6.9964458681218755E-2</v>
      </c>
      <c r="ALJ26" s="7">
        <f t="shared" si="155"/>
        <v>6.7098286109429098E-2</v>
      </c>
      <c r="ALK26" s="7">
        <f t="shared" si="155"/>
        <v>0.13755834940523301</v>
      </c>
      <c r="ALL26" s="7">
        <f t="shared" si="155"/>
        <v>0.14068572790505304</v>
      </c>
      <c r="ALM26" s="7">
        <f t="shared" si="155"/>
        <v>0.12829614618173643</v>
      </c>
      <c r="ALN26" s="20">
        <f t="shared" si="155"/>
        <v>0.16139424522901666</v>
      </c>
      <c r="ALO26" s="7">
        <f t="shared" si="155"/>
        <v>0.14291497511398935</v>
      </c>
      <c r="ALP26" s="6" t="s">
        <v>613</v>
      </c>
      <c r="ALQ26" s="17">
        <f t="shared" si="116"/>
        <v>0.47011777067150307</v>
      </c>
      <c r="ALR26" s="17">
        <f t="shared" si="117"/>
        <v>0.67465712009597245</v>
      </c>
      <c r="ALS26" s="17">
        <f t="shared" si="118"/>
        <v>0.78256587748471496</v>
      </c>
      <c r="ALT26" s="17">
        <f t="shared" si="119"/>
        <v>0.8214042971639649</v>
      </c>
      <c r="ALU26" s="17">
        <f t="shared" si="120"/>
        <v>0.39618921305592669</v>
      </c>
      <c r="ALV26" s="21">
        <f t="shared" si="121"/>
        <v>0.28248936814928444</v>
      </c>
      <c r="ALW26" s="17">
        <f t="shared" si="122"/>
        <v>0.49674660129308418</v>
      </c>
      <c r="ALX26" s="6" t="s">
        <v>613</v>
      </c>
      <c r="ALY26" s="17">
        <f t="shared" si="123"/>
        <v>0.52988222932849693</v>
      </c>
      <c r="ALZ26" s="17">
        <f t="shared" si="124"/>
        <v>0.32534287990402749</v>
      </c>
      <c r="AMA26" s="17">
        <f t="shared" si="125"/>
        <v>0.21743412251528502</v>
      </c>
      <c r="AMB26" s="17">
        <f t="shared" si="126"/>
        <v>0.17859570283603507</v>
      </c>
      <c r="AMC26" s="17">
        <f t="shared" si="127"/>
        <v>0.60381078694407331</v>
      </c>
      <c r="AMD26" s="21">
        <f t="shared" si="128"/>
        <v>0.71751063185071551</v>
      </c>
      <c r="AME26" s="17">
        <f t="shared" si="129"/>
        <v>0.50325339870691577</v>
      </c>
      <c r="AMF26" s="6" t="s">
        <v>613</v>
      </c>
      <c r="AMJ26" s="18">
        <v>4.5713591950970072</v>
      </c>
      <c r="AMK26" s="18">
        <v>6.1982279139587186</v>
      </c>
      <c r="AML26" s="18">
        <v>6.218300505319057</v>
      </c>
      <c r="AMM26" s="18">
        <v>6.0281565269948612</v>
      </c>
      <c r="AMN26" s="18">
        <v>6.8453170762465918</v>
      </c>
      <c r="AMO26" s="18">
        <v>7.4264531209904705</v>
      </c>
      <c r="AMP26" s="18">
        <v>7.1765482946952046</v>
      </c>
      <c r="AMQ26" s="18">
        <v>5.8431999502304244</v>
      </c>
      <c r="AMR26" s="18">
        <v>4.5730186003318511</v>
      </c>
      <c r="AMS26" s="18">
        <v>5.7790687746391765</v>
      </c>
      <c r="AMT26" s="18">
        <v>6.1667526536031421</v>
      </c>
      <c r="AMU26" s="18">
        <v>8.2581800191838628</v>
      </c>
      <c r="AMV26" s="19">
        <v>10.561990087171512</v>
      </c>
      <c r="AMW26" s="18">
        <v>8.0313813664126421</v>
      </c>
      <c r="AMX26" s="18">
        <v>6.1667526536031421</v>
      </c>
      <c r="AMY26" s="18">
        <v>8.2581800191838628</v>
      </c>
      <c r="AMZ26" s="18">
        <v>10.561990087171512</v>
      </c>
      <c r="ANA26" s="18">
        <v>8.0313813664126421</v>
      </c>
      <c r="ANB26" s="18">
        <v>11.291457076820459</v>
      </c>
      <c r="ANC26" s="18">
        <v>10.072101709964384</v>
      </c>
      <c r="AND26" s="18">
        <v>8.1036149396627639</v>
      </c>
      <c r="ANH26" s="6" t="s">
        <v>613</v>
      </c>
      <c r="ANI26" s="7">
        <f t="shared" si="130"/>
        <v>5.8431999502304245E-2</v>
      </c>
      <c r="ANJ26" s="7">
        <f t="shared" si="131"/>
        <v>4.5730186003318511E-2</v>
      </c>
      <c r="ANK26" s="7">
        <f t="shared" si="132"/>
        <v>5.7790687746391761E-2</v>
      </c>
      <c r="ANL26" s="7">
        <f t="shared" si="133"/>
        <v>6.1667526536031421E-2</v>
      </c>
      <c r="ANM26" s="7">
        <f t="shared" si="134"/>
        <v>8.2581800191838625E-2</v>
      </c>
      <c r="ANN26" s="20">
        <f t="shared" si="135"/>
        <v>0.10561990087171512</v>
      </c>
      <c r="ANO26" s="7">
        <f t="shared" si="136"/>
        <v>8.0313813664126418E-2</v>
      </c>
      <c r="ANP26" s="6" t="s">
        <v>613</v>
      </c>
      <c r="ANT26" s="7">
        <v>-1.5137246404285265E-2</v>
      </c>
      <c r="ANU26" s="7">
        <v>2.5564672332883953E-2</v>
      </c>
      <c r="ANV26" s="7">
        <v>-1.0702546631930043E-2</v>
      </c>
      <c r="ANW26" s="7">
        <v>0.20954451611318192</v>
      </c>
      <c r="ANX26" s="7">
        <v>0.18215498634196114</v>
      </c>
      <c r="ANY26" s="7">
        <v>-0.11152965043334617</v>
      </c>
      <c r="ANZ26" s="7">
        <v>0.2194132077705182</v>
      </c>
      <c r="AOA26" s="7">
        <v>5.1688907023796915E-3</v>
      </c>
      <c r="AOB26" s="7">
        <v>0.14404568362117454</v>
      </c>
      <c r="AOC26" s="7">
        <v>5.3476746432414846E-2</v>
      </c>
      <c r="AOD26" s="7">
        <v>0.46856062067014981</v>
      </c>
      <c r="AOE26" s="7">
        <v>0.81701072071858527</v>
      </c>
      <c r="AOF26" s="20">
        <v>-0.46667980509208173</v>
      </c>
      <c r="AOG26" s="7">
        <v>0.53919448848064833</v>
      </c>
      <c r="AOH26" s="7">
        <v>0.46856062067014981</v>
      </c>
      <c r="AOI26" s="7">
        <v>0.81701072071858527</v>
      </c>
      <c r="AOJ26" s="7">
        <v>-0.46667980509208173</v>
      </c>
      <c r="AOK26" s="7">
        <v>0.53919448848064833</v>
      </c>
      <c r="AOL26" s="7">
        <v>0.57657229599624027</v>
      </c>
      <c r="AOM26" s="7">
        <v>0.18054832872882143</v>
      </c>
      <c r="AON26" s="7">
        <v>0.45513802777357104</v>
      </c>
      <c r="AOR26" s="6" t="s">
        <v>613</v>
      </c>
      <c r="AOV26" s="1">
        <v>6.3659999999999994E-2</v>
      </c>
      <c r="AOW26" s="1">
        <v>1.9089400000000001</v>
      </c>
      <c r="AOX26" s="1">
        <v>1.6303000000000001</v>
      </c>
      <c r="AOY26" s="1">
        <v>1.4423900000000001</v>
      </c>
      <c r="AOZ26" s="1">
        <v>2.14296</v>
      </c>
      <c r="APA26" s="1">
        <v>4.7901800000000003</v>
      </c>
      <c r="APB26" s="1">
        <v>4.4452400000000001</v>
      </c>
      <c r="APC26" s="1">
        <v>3.51755</v>
      </c>
      <c r="APD26" s="1">
        <v>3.55097</v>
      </c>
      <c r="APE26" s="1">
        <v>2.5489799999999998</v>
      </c>
      <c r="APF26" s="1">
        <v>0.63661000000000001</v>
      </c>
      <c r="APG26" s="1">
        <v>-8.4707399999999993</v>
      </c>
      <c r="APH26" s="1">
        <v>-4.4725700000000002</v>
      </c>
      <c r="API26" s="2">
        <v>0.97940000000000005</v>
      </c>
      <c r="APJ26" s="1">
        <v>-3.6103499999999999</v>
      </c>
      <c r="APK26" s="1">
        <v>1.4376</v>
      </c>
      <c r="APL26" s="1">
        <v>1.7558400000000001</v>
      </c>
      <c r="APM26" s="1">
        <v>0.48593999999999998</v>
      </c>
      <c r="APN26" s="1">
        <v>-8.3040000000000003E-2</v>
      </c>
      <c r="APO26" s="1">
        <v>4.2295699999999998</v>
      </c>
      <c r="APW26" s="22">
        <v>0.49873237104757479</v>
      </c>
      <c r="APX26" s="22">
        <v>0.55115798335138455</v>
      </c>
      <c r="APY26" s="22">
        <v>0.2718495599949371</v>
      </c>
      <c r="APZ26" s="22">
        <v>0.15125556837059531</v>
      </c>
      <c r="AQA26" s="22">
        <v>0.52516406327812315</v>
      </c>
      <c r="AQB26" s="39" t="s">
        <v>613</v>
      </c>
      <c r="AQC26" s="22">
        <v>0.75061572286121869</v>
      </c>
      <c r="AQD26" s="6" t="s">
        <v>613</v>
      </c>
      <c r="AQE26" s="4">
        <f t="shared" si="137"/>
        <v>9536661378</v>
      </c>
      <c r="AQF26" s="4">
        <f t="shared" si="138"/>
        <v>5780029006</v>
      </c>
      <c r="AQG26" s="4">
        <f t="shared" si="139"/>
        <v>1695962822</v>
      </c>
      <c r="AQH26" s="4">
        <f t="shared" si="140"/>
        <v>9856311840</v>
      </c>
      <c r="AQI26" s="4">
        <f t="shared" si="141"/>
        <v>28160970000</v>
      </c>
      <c r="AQJ26" s="5">
        <f t="shared" si="142"/>
        <v>9574048000</v>
      </c>
      <c r="AQK26" s="4">
        <f t="shared" si="143"/>
        <v>-2994807000</v>
      </c>
      <c r="AQL26" s="6" t="s">
        <v>613</v>
      </c>
      <c r="AQM26" s="7">
        <f t="shared" si="144"/>
        <v>0.51262165104430091</v>
      </c>
      <c r="AQN26" s="7">
        <f t="shared" si="145"/>
        <v>0.44901572940584134</v>
      </c>
      <c r="AQO26" s="7">
        <f t="shared" si="146"/>
        <v>0.25152249033273399</v>
      </c>
      <c r="AQP26" s="7">
        <f t="shared" si="147"/>
        <v>-0.11004558675856821</v>
      </c>
      <c r="AQQ26" s="7">
        <f t="shared" si="148"/>
        <v>-0.64610682994680013</v>
      </c>
      <c r="AQR26" s="20">
        <f t="shared" si="149"/>
        <v>0.82041881424967955</v>
      </c>
      <c r="AQS26" s="7">
        <f t="shared" si="150"/>
        <v>6.1665677309750311E-2</v>
      </c>
      <c r="AQT26" s="6" t="s">
        <v>613</v>
      </c>
      <c r="AQU26" s="9">
        <f t="shared" si="156"/>
        <v>3.1867962961152928E-2</v>
      </c>
      <c r="AQV26" s="9">
        <f t="shared" si="156"/>
        <v>9.9917557402563889E-2</v>
      </c>
      <c r="AQW26" s="9">
        <f t="shared" si="156"/>
        <v>5.6617944698343158E-2</v>
      </c>
      <c r="AQX26" s="9">
        <f t="shared" si="156"/>
        <v>0.12321237275535764</v>
      </c>
      <c r="AQY26" s="9">
        <f t="shared" si="156"/>
        <v>0.46827747628463073</v>
      </c>
      <c r="AQZ26" s="10" t="e">
        <f t="shared" si="156"/>
        <v>#VALUE!</v>
      </c>
      <c r="ARA26" s="9">
        <f t="shared" si="156"/>
        <v>0.42475686309857386</v>
      </c>
      <c r="ARB26" s="6" t="s">
        <v>613</v>
      </c>
      <c r="ARC26" s="17">
        <f t="shared" si="157"/>
        <v>3.29168894473491E-2</v>
      </c>
      <c r="ARD26" s="17">
        <f t="shared" si="157"/>
        <v>5.7449607229239648E-2</v>
      </c>
      <c r="ARE26" s="17">
        <f t="shared" si="157"/>
        <v>9.2883132174315305E-2</v>
      </c>
      <c r="ARF26" s="17">
        <f t="shared" si="157"/>
        <v>0.15028191452028727</v>
      </c>
      <c r="ARG26" s="17">
        <f t="shared" si="157"/>
        <v>0.36642185955472134</v>
      </c>
      <c r="ARH26" s="21" t="e">
        <f t="shared" si="157"/>
        <v>#VALUE!</v>
      </c>
      <c r="ARI26" s="17">
        <f t="shared" si="157"/>
        <v>0.28037506080717889</v>
      </c>
      <c r="ARJ26" s="6" t="s">
        <v>613</v>
      </c>
    </row>
    <row r="27" spans="1:1154" collapsed="1" x14ac:dyDescent="0.15">
      <c r="A27" s="26" t="s">
        <v>412</v>
      </c>
      <c r="B27" s="34">
        <v>39274</v>
      </c>
      <c r="C27" s="34">
        <v>39274</v>
      </c>
      <c r="D27" s="35">
        <v>0</v>
      </c>
      <c r="E27" s="26" t="s">
        <v>413</v>
      </c>
      <c r="F27" s="26" t="s">
        <v>48</v>
      </c>
      <c r="G27" s="26" t="s">
        <v>95</v>
      </c>
      <c r="H27" s="26" t="s">
        <v>87</v>
      </c>
      <c r="I27" s="56" t="s">
        <v>414</v>
      </c>
      <c r="J27" s="26" t="s">
        <v>493</v>
      </c>
      <c r="K27" s="26" t="s">
        <v>427</v>
      </c>
      <c r="L27" s="26" t="s">
        <v>28</v>
      </c>
      <c r="M27" s="26" t="s">
        <v>29</v>
      </c>
      <c r="N27" s="26" t="s">
        <v>23</v>
      </c>
      <c r="O27" s="26"/>
      <c r="P27" s="26"/>
      <c r="Q27" s="26" t="s">
        <v>25</v>
      </c>
      <c r="R27" s="26" t="s">
        <v>181</v>
      </c>
      <c r="S27" s="35"/>
      <c r="T27" s="26" t="s">
        <v>27</v>
      </c>
      <c r="U27" s="26" t="s">
        <v>23</v>
      </c>
      <c r="V27" s="36">
        <v>2007</v>
      </c>
      <c r="W27" s="3">
        <f t="shared" si="0"/>
        <v>0</v>
      </c>
      <c r="Z27" s="35">
        <v>369130745860</v>
      </c>
      <c r="AA27" s="35">
        <v>192995237590</v>
      </c>
      <c r="AB27" s="35">
        <v>137994243520</v>
      </c>
      <c r="AC27" s="35">
        <v>140574396720</v>
      </c>
      <c r="AD27" s="35">
        <v>124556565490</v>
      </c>
      <c r="AE27" s="35">
        <v>80161601420</v>
      </c>
      <c r="AF27" s="35">
        <v>49911875270</v>
      </c>
      <c r="AG27" s="35">
        <v>44734617910</v>
      </c>
      <c r="AH27" s="35">
        <v>42186897920</v>
      </c>
      <c r="AI27" s="4">
        <v>36060339610</v>
      </c>
      <c r="AJ27" s="4">
        <v>28379811640</v>
      </c>
      <c r="AK27" s="4">
        <v>16473243230</v>
      </c>
      <c r="AL27" s="4">
        <v>18034055650</v>
      </c>
      <c r="AM27" s="4">
        <v>17482934000</v>
      </c>
      <c r="AN27" s="5">
        <v>16305644000</v>
      </c>
      <c r="AO27" s="4">
        <v>20828956000</v>
      </c>
      <c r="AP27" s="4">
        <v>21724312000</v>
      </c>
      <c r="AQ27" s="4">
        <v>20525908000</v>
      </c>
      <c r="AR27" s="4">
        <v>23328978000</v>
      </c>
      <c r="AS27" s="4">
        <v>27611035000</v>
      </c>
      <c r="AT27" s="4"/>
      <c r="AU27" s="4"/>
      <c r="AV27" s="4"/>
      <c r="AW27" s="4"/>
      <c r="AX27" s="4"/>
      <c r="AY27" s="4"/>
      <c r="AZ27" s="4"/>
      <c r="BA27" s="4"/>
      <c r="BB27" s="6" t="s">
        <v>613</v>
      </c>
      <c r="BC27" s="4"/>
      <c r="BD27" s="4"/>
      <c r="BE27" s="4">
        <v>87777302900</v>
      </c>
      <c r="BF27" s="4">
        <v>103423034290</v>
      </c>
      <c r="BG27" s="4">
        <v>104243059290</v>
      </c>
      <c r="BH27" s="4">
        <v>91479657640</v>
      </c>
      <c r="BI27" s="4">
        <v>81737871360</v>
      </c>
      <c r="BJ27" s="4">
        <v>70048850010</v>
      </c>
      <c r="BK27" s="4">
        <v>73793333710</v>
      </c>
      <c r="BL27" s="4">
        <v>62545480160</v>
      </c>
      <c r="BM27" s="4">
        <v>49624880130</v>
      </c>
      <c r="BN27" s="4">
        <v>41637314690</v>
      </c>
      <c r="BO27" s="4">
        <v>30787852460</v>
      </c>
      <c r="BP27" s="4">
        <v>24580838020</v>
      </c>
      <c r="BQ27" s="4">
        <v>18830281550</v>
      </c>
      <c r="BR27" s="4">
        <v>22111999000</v>
      </c>
      <c r="BS27" s="5">
        <v>15123219000</v>
      </c>
      <c r="BT27" s="4">
        <v>12205957000</v>
      </c>
      <c r="BU27" s="4">
        <v>7750319000</v>
      </c>
      <c r="BV27" s="4">
        <v>8516275000</v>
      </c>
      <c r="BW27" s="4">
        <v>7651180000</v>
      </c>
      <c r="BX27" s="4">
        <v>7674807000</v>
      </c>
      <c r="BY27" s="4"/>
      <c r="BZ27" s="4"/>
      <c r="CA27" s="4"/>
      <c r="CB27" s="4"/>
      <c r="CC27" s="4"/>
      <c r="CD27" s="4"/>
      <c r="CE27" s="4"/>
      <c r="CF27" s="4"/>
      <c r="CG27" s="6" t="s">
        <v>613</v>
      </c>
      <c r="CH27" s="4"/>
      <c r="CI27" s="4"/>
      <c r="CJ27" s="4">
        <v>552493858100</v>
      </c>
      <c r="CK27" s="4">
        <v>486522278450</v>
      </c>
      <c r="CL27" s="4">
        <v>461472621720</v>
      </c>
      <c r="CM27" s="4">
        <v>413617087460</v>
      </c>
      <c r="CN27" s="4">
        <v>337644083640</v>
      </c>
      <c r="CO27" s="4">
        <v>284055202740</v>
      </c>
      <c r="CP27" s="4">
        <v>296439331920</v>
      </c>
      <c r="CQ27" s="4">
        <v>229041255050</v>
      </c>
      <c r="CR27" s="4">
        <v>180370886410</v>
      </c>
      <c r="CS27" s="4">
        <v>155734437900</v>
      </c>
      <c r="CT27" s="4">
        <v>122497716660</v>
      </c>
      <c r="CU27" s="4">
        <v>90694414730</v>
      </c>
      <c r="CV27" s="4">
        <v>121982026330</v>
      </c>
      <c r="CW27" s="4">
        <v>64892640000</v>
      </c>
      <c r="CX27" s="5">
        <v>56273887000</v>
      </c>
      <c r="CY27" s="4">
        <v>54924454000</v>
      </c>
      <c r="CZ27" s="4">
        <v>47189759000</v>
      </c>
      <c r="DA27" s="4">
        <v>43426431000</v>
      </c>
      <c r="DB27" s="4">
        <v>42670351000</v>
      </c>
      <c r="DC27" s="4">
        <v>44958603000</v>
      </c>
      <c r="DD27" s="4"/>
      <c r="DE27" s="4"/>
      <c r="DF27" s="4"/>
      <c r="DG27" s="4"/>
      <c r="DH27" s="4"/>
      <c r="DI27" s="4"/>
      <c r="DJ27" s="4"/>
      <c r="DK27" s="4"/>
      <c r="DL27" s="6" t="s">
        <v>613</v>
      </c>
      <c r="DM27" s="4"/>
      <c r="DN27" s="4"/>
      <c r="DO27" s="4">
        <v>1081979820386</v>
      </c>
      <c r="DP27" s="4">
        <v>968234349565</v>
      </c>
      <c r="DQ27" s="4">
        <v>853267454400</v>
      </c>
      <c r="DR27" s="4">
        <v>796767646172</v>
      </c>
      <c r="DS27" s="4">
        <v>702508630708</v>
      </c>
      <c r="DT27" s="4">
        <v>389691595500</v>
      </c>
      <c r="DU27" s="4">
        <v>411726182748</v>
      </c>
      <c r="DV27" s="4">
        <v>343601504089</v>
      </c>
      <c r="DW27" s="4">
        <v>273893467429</v>
      </c>
      <c r="DX27" s="4">
        <v>237592308314</v>
      </c>
      <c r="DY27" s="4">
        <v>204470482995</v>
      </c>
      <c r="DZ27" s="4">
        <v>165122502774</v>
      </c>
      <c r="EA27" s="4">
        <v>140763761567</v>
      </c>
      <c r="EB27" s="4">
        <v>84926216000</v>
      </c>
      <c r="EC27" s="5">
        <v>74646680000</v>
      </c>
      <c r="ED27" s="4">
        <v>74768258000</v>
      </c>
      <c r="EE27" s="4">
        <v>63486190000</v>
      </c>
      <c r="EF27" s="4">
        <v>60824951000</v>
      </c>
      <c r="EG27" s="4">
        <v>58300173000</v>
      </c>
      <c r="EH27" s="4">
        <v>59709707000</v>
      </c>
      <c r="EI27" s="4"/>
      <c r="EJ27" s="4"/>
      <c r="EK27" s="4"/>
      <c r="EL27" s="4"/>
      <c r="EM27" s="4"/>
      <c r="EN27" s="4"/>
      <c r="EO27" s="4"/>
      <c r="EP27" s="4"/>
      <c r="EQ27" s="6" t="s">
        <v>613</v>
      </c>
      <c r="ER27" s="4"/>
      <c r="ES27" s="4"/>
      <c r="ET27" s="4">
        <v>68166758310</v>
      </c>
      <c r="EU27" s="4">
        <v>70337529590</v>
      </c>
      <c r="EV27" s="4">
        <v>91381683500</v>
      </c>
      <c r="EW27" s="4">
        <v>91524721730</v>
      </c>
      <c r="EX27" s="4">
        <v>69110450440</v>
      </c>
      <c r="EY27" s="4">
        <v>79594446890</v>
      </c>
      <c r="EZ27" s="4">
        <v>127248837930</v>
      </c>
      <c r="FA27" s="4">
        <v>98355431960</v>
      </c>
      <c r="FB27" s="4">
        <v>74814329850</v>
      </c>
      <c r="FC27" s="4">
        <v>81808618930</v>
      </c>
      <c r="FD27" s="4">
        <v>69499301760</v>
      </c>
      <c r="FE27" s="4">
        <v>64475926400</v>
      </c>
      <c r="FF27" s="4">
        <v>47030481690</v>
      </c>
      <c r="FG27" s="4">
        <v>21166043000</v>
      </c>
      <c r="FH27" s="5">
        <v>14369349000</v>
      </c>
      <c r="FI27" s="4">
        <v>17139047000</v>
      </c>
      <c r="FJ27" s="4">
        <v>8700543000</v>
      </c>
      <c r="FK27" s="4">
        <v>10396337000</v>
      </c>
      <c r="FL27" s="4">
        <v>9327468000</v>
      </c>
      <c r="FM27" s="4">
        <v>12375603000</v>
      </c>
      <c r="FN27" s="4"/>
      <c r="FO27" s="4"/>
      <c r="FP27" s="4"/>
      <c r="FQ27" s="4"/>
      <c r="FR27" s="4"/>
      <c r="FS27" s="4"/>
      <c r="FT27" s="4"/>
      <c r="FU27" s="4"/>
      <c r="FV27" s="6" t="s">
        <v>613</v>
      </c>
      <c r="FW27" s="4"/>
      <c r="FX27" s="4"/>
      <c r="FY27" s="4">
        <v>37651607960</v>
      </c>
      <c r="FZ27" s="4">
        <v>28333544120</v>
      </c>
      <c r="GA27" s="4">
        <v>39612219050</v>
      </c>
      <c r="GB27" s="4">
        <v>45856172260</v>
      </c>
      <c r="GC27" s="4">
        <v>41110838130</v>
      </c>
      <c r="GD27" s="4">
        <v>31617034020</v>
      </c>
      <c r="GE27" s="4">
        <v>80304193630</v>
      </c>
      <c r="GF27" s="4">
        <v>63338209510</v>
      </c>
      <c r="GG27" s="4">
        <v>48110963600</v>
      </c>
      <c r="GH27" s="4">
        <v>53437428800</v>
      </c>
      <c r="GI27" s="4">
        <v>52909118400</v>
      </c>
      <c r="GJ27" s="4">
        <v>52239248650</v>
      </c>
      <c r="GK27" s="4">
        <v>44574401120</v>
      </c>
      <c r="GL27" s="4">
        <v>1617252000</v>
      </c>
      <c r="GM27" s="5">
        <v>0</v>
      </c>
      <c r="GN27" s="4">
        <v>1617252000</v>
      </c>
      <c r="GO27" s="4">
        <v>0</v>
      </c>
      <c r="GP27" s="4">
        <v>0</v>
      </c>
      <c r="GQ27" s="4">
        <v>0</v>
      </c>
      <c r="GR27" s="4">
        <v>3338400000</v>
      </c>
      <c r="GS27" s="4"/>
      <c r="GT27" s="4"/>
      <c r="GU27" s="4"/>
      <c r="GV27" s="4"/>
      <c r="GW27" s="4"/>
      <c r="GX27" s="4"/>
      <c r="GY27" s="4"/>
      <c r="GZ27" s="4"/>
      <c r="HA27" s="6" t="s">
        <v>613</v>
      </c>
      <c r="HB27" s="4"/>
      <c r="HC27" s="4"/>
      <c r="HD27" s="4">
        <v>923084432300</v>
      </c>
      <c r="HE27" s="4">
        <v>825692018900</v>
      </c>
      <c r="HF27" s="4">
        <v>700390073920</v>
      </c>
      <c r="HG27" s="4">
        <v>640315219920</v>
      </c>
      <c r="HH27" s="4">
        <v>570342909900</v>
      </c>
      <c r="HI27" s="4">
        <v>272848893880</v>
      </c>
      <c r="HJ27" s="4">
        <v>248712054170</v>
      </c>
      <c r="HK27" s="4">
        <v>219226705010</v>
      </c>
      <c r="HL27" s="4">
        <v>174094293040</v>
      </c>
      <c r="HM27" s="4">
        <v>129989456960</v>
      </c>
      <c r="HN27" s="4">
        <v>106522065770</v>
      </c>
      <c r="HO27" s="4">
        <v>69524864270</v>
      </c>
      <c r="HP27" s="4">
        <v>59020079200</v>
      </c>
      <c r="HQ27" s="4">
        <v>60840715000</v>
      </c>
      <c r="HR27" s="5">
        <v>57875158000</v>
      </c>
      <c r="HS27" s="4">
        <v>55727986000</v>
      </c>
      <c r="HT27" s="4">
        <v>52036669000</v>
      </c>
      <c r="HU27" s="4">
        <v>49787601000</v>
      </c>
      <c r="HV27" s="4">
        <v>48570195000</v>
      </c>
      <c r="HW27" s="4">
        <v>46523170000</v>
      </c>
      <c r="HX27" s="4"/>
      <c r="HY27" s="4"/>
      <c r="HZ27" s="4"/>
      <c r="IA27" s="4"/>
      <c r="IB27" s="4"/>
      <c r="IC27" s="4"/>
      <c r="ID27" s="4"/>
      <c r="IE27" s="4"/>
      <c r="IF27" s="6" t="s">
        <v>613</v>
      </c>
      <c r="IG27" s="4"/>
      <c r="IH27" s="4"/>
      <c r="II27" s="4">
        <v>671540878730</v>
      </c>
      <c r="IJ27" s="4">
        <v>758299364560</v>
      </c>
      <c r="IK27" s="4">
        <v>739578860400</v>
      </c>
      <c r="IL27" s="4">
        <v>643591823510</v>
      </c>
      <c r="IM27" s="4">
        <v>568638832580</v>
      </c>
      <c r="IN27" s="4">
        <v>531537606570</v>
      </c>
      <c r="IO27" s="4">
        <v>526573620060</v>
      </c>
      <c r="IP27" s="4">
        <v>418668758100</v>
      </c>
      <c r="IQ27" s="4">
        <v>385037050330</v>
      </c>
      <c r="IR27" s="4">
        <v>328459768000</v>
      </c>
      <c r="IS27" s="4">
        <v>254275936960</v>
      </c>
      <c r="IT27" s="4">
        <v>205218226730</v>
      </c>
      <c r="IU27" s="4">
        <v>182649786000</v>
      </c>
      <c r="IV27" s="4">
        <v>146912072000</v>
      </c>
      <c r="IW27" s="5">
        <v>110127243000</v>
      </c>
      <c r="IX27" s="4">
        <v>104743727000</v>
      </c>
      <c r="IY27" s="4">
        <v>79595761000</v>
      </c>
      <c r="IZ27" s="4">
        <v>81873942000</v>
      </c>
      <c r="JA27" s="4">
        <v>75449183000</v>
      </c>
      <c r="JB27" s="4">
        <v>80343918000</v>
      </c>
      <c r="JC27" s="4"/>
      <c r="JD27" s="4"/>
      <c r="JE27" s="4"/>
      <c r="JF27" s="4"/>
      <c r="JG27" s="4"/>
      <c r="JH27" s="4"/>
      <c r="JI27" s="4"/>
      <c r="JJ27" s="4"/>
      <c r="JK27" s="6" t="s">
        <v>613</v>
      </c>
      <c r="JL27" s="4"/>
      <c r="JM27" s="4"/>
      <c r="JN27" s="4">
        <v>118003977820</v>
      </c>
      <c r="JO27" s="4">
        <v>110691907060</v>
      </c>
      <c r="JP27" s="4">
        <v>100695314360</v>
      </c>
      <c r="JQ27" s="4">
        <v>102268928130</v>
      </c>
      <c r="JR27" s="4">
        <v>119243062190</v>
      </c>
      <c r="JS27" s="4">
        <v>71038260220</v>
      </c>
      <c r="JT27" s="4">
        <v>63444883300</v>
      </c>
      <c r="JU27" s="4">
        <v>55482362230</v>
      </c>
      <c r="JV27" s="4">
        <v>51909591790</v>
      </c>
      <c r="JW27" s="4">
        <v>41318344410</v>
      </c>
      <c r="JX27" s="4">
        <v>37072802190</v>
      </c>
      <c r="JY27" s="4">
        <v>25923973340</v>
      </c>
      <c r="JZ27" s="4">
        <v>9188779000</v>
      </c>
      <c r="KA27" s="4">
        <v>5349045000</v>
      </c>
      <c r="KB27" s="5">
        <v>3978145000</v>
      </c>
      <c r="KC27" s="4">
        <v>3389078000</v>
      </c>
      <c r="KD27" s="4">
        <v>5427283000</v>
      </c>
      <c r="KE27" s="4">
        <v>4201514000</v>
      </c>
      <c r="KF27" s="4">
        <v>5471526000</v>
      </c>
      <c r="KG27" s="4">
        <v>5094143000</v>
      </c>
      <c r="KH27" s="4"/>
      <c r="KI27" s="4"/>
      <c r="KJ27" s="4"/>
      <c r="KK27" s="4"/>
      <c r="KL27" s="4"/>
      <c r="KM27" s="4"/>
      <c r="KN27" s="4"/>
      <c r="KO27" s="4"/>
      <c r="KP27" s="6" t="s">
        <v>613</v>
      </c>
      <c r="KQ27" s="4"/>
      <c r="KR27" s="4"/>
      <c r="KS27" s="4">
        <v>95793723271</v>
      </c>
      <c r="KT27" s="4">
        <v>77247230217</v>
      </c>
      <c r="KU27" s="4">
        <v>73987705520</v>
      </c>
      <c r="KV27" s="4">
        <v>76221552964</v>
      </c>
      <c r="KW27" s="4">
        <v>90813101008</v>
      </c>
      <c r="KX27" s="4">
        <v>47040256456</v>
      </c>
      <c r="KY27" s="4">
        <v>40985863205</v>
      </c>
      <c r="KZ27" s="4">
        <v>39450652821</v>
      </c>
      <c r="LA27" s="4">
        <v>36197747370</v>
      </c>
      <c r="LB27" s="4">
        <v>26148879995</v>
      </c>
      <c r="LC27" s="4">
        <v>18754722257</v>
      </c>
      <c r="LD27" s="4">
        <v>9068278467</v>
      </c>
      <c r="LE27" s="4">
        <v>439787000</v>
      </c>
      <c r="LF27" s="4">
        <v>2026588000</v>
      </c>
      <c r="LG27" s="5">
        <v>3605807000</v>
      </c>
      <c r="LH27" s="4">
        <v>3903415000</v>
      </c>
      <c r="LI27" s="4">
        <v>2514120000</v>
      </c>
      <c r="LJ27" s="4">
        <v>3288913000</v>
      </c>
      <c r="LK27" s="4">
        <v>7150842000</v>
      </c>
      <c r="LL27" s="4">
        <v>5900410000</v>
      </c>
      <c r="LM27" s="4"/>
      <c r="LN27" s="4"/>
      <c r="LO27" s="4"/>
      <c r="LP27" s="4"/>
      <c r="LQ27" s="4"/>
      <c r="LR27" s="4"/>
      <c r="LS27" s="4"/>
      <c r="LT27" s="4"/>
      <c r="LU27" s="6" t="s">
        <v>613</v>
      </c>
      <c r="LV27" s="4"/>
      <c r="LW27" s="4"/>
      <c r="LX27" s="4">
        <v>140647508950</v>
      </c>
      <c r="LY27" s="4">
        <v>131991031020</v>
      </c>
      <c r="LZ27" s="4">
        <v>122288703620</v>
      </c>
      <c r="MA27" s="4">
        <v>124460785700</v>
      </c>
      <c r="MB27" s="4">
        <v>133884783640</v>
      </c>
      <c r="MC27" s="4">
        <v>87065009840</v>
      </c>
      <c r="MD27" s="4">
        <v>76105091940</v>
      </c>
      <c r="ME27" s="4">
        <v>69535488710</v>
      </c>
      <c r="MF27" s="4">
        <v>60277677250</v>
      </c>
      <c r="MI27" s="1">
        <v>123522654770</v>
      </c>
      <c r="MJ27" s="1">
        <v>111834501960</v>
      </c>
      <c r="MK27" s="1">
        <v>101455415900</v>
      </c>
      <c r="ML27" s="1">
        <v>102649309680</v>
      </c>
      <c r="MM27" s="1">
        <v>118449029980</v>
      </c>
      <c r="MN27" s="1">
        <v>66306918120</v>
      </c>
      <c r="MO27" s="1">
        <v>59028157620</v>
      </c>
      <c r="MP27" s="1">
        <v>51988302820</v>
      </c>
      <c r="MQ27" s="1">
        <v>47930499630</v>
      </c>
      <c r="MR27" s="4">
        <v>35219487150</v>
      </c>
      <c r="MS27" s="4">
        <v>33671962660</v>
      </c>
      <c r="MT27" s="4">
        <v>22945489610</v>
      </c>
      <c r="MU27" s="4">
        <v>6891826000</v>
      </c>
      <c r="MV27" s="4">
        <v>6417396000</v>
      </c>
      <c r="MW27" s="5">
        <v>7904491000</v>
      </c>
      <c r="MX27" s="4">
        <v>6499679000</v>
      </c>
      <c r="MY27" s="1">
        <v>5768044000</v>
      </c>
      <c r="MZ27" s="1">
        <v>5395330000</v>
      </c>
      <c r="NA27" s="1">
        <v>9350786000</v>
      </c>
      <c r="NB27" s="1">
        <v>7841695000</v>
      </c>
      <c r="NK27" s="6" t="s">
        <v>613</v>
      </c>
      <c r="NN27" s="35">
        <v>95929070810</v>
      </c>
      <c r="NO27" s="35">
        <v>77402572550</v>
      </c>
      <c r="NP27" s="35">
        <v>74045187760</v>
      </c>
      <c r="NQ27" s="35">
        <v>76195665730</v>
      </c>
      <c r="NR27" s="35">
        <v>90685821530</v>
      </c>
      <c r="NS27" s="35">
        <v>47040256460</v>
      </c>
      <c r="NT27" s="35">
        <v>40985863210</v>
      </c>
      <c r="NU27" s="35">
        <v>39450652820</v>
      </c>
      <c r="NV27" s="35">
        <v>36197747370</v>
      </c>
      <c r="NW27" s="47">
        <v>26148880000</v>
      </c>
      <c r="NX27" s="47">
        <v>26213342460</v>
      </c>
      <c r="NY27" s="47">
        <v>16006884040</v>
      </c>
      <c r="NZ27" s="47">
        <v>3665806000</v>
      </c>
      <c r="OA27" s="47">
        <v>4221992000</v>
      </c>
      <c r="OB27" s="48">
        <v>5755149000</v>
      </c>
      <c r="OC27" s="47">
        <v>5201547000</v>
      </c>
      <c r="OD27" s="35">
        <v>4141082000</v>
      </c>
      <c r="OE27" s="35">
        <v>4342121000</v>
      </c>
      <c r="OF27" s="35">
        <v>7150842000</v>
      </c>
      <c r="OG27" s="35">
        <v>5900410000</v>
      </c>
      <c r="OP27" s="6" t="s">
        <v>613</v>
      </c>
      <c r="OQ27" s="4">
        <v>46884819030</v>
      </c>
      <c r="OR27" s="4">
        <v>42411802420</v>
      </c>
      <c r="OS27" s="4">
        <v>30503212430</v>
      </c>
      <c r="OT27" s="4">
        <v>10955700000</v>
      </c>
      <c r="OU27" s="4">
        <v>7219169000</v>
      </c>
      <c r="OV27" s="5">
        <v>5932967000</v>
      </c>
      <c r="OW27" s="4">
        <v>5193732000</v>
      </c>
      <c r="OX27" s="4">
        <v>7301746000</v>
      </c>
      <c r="OY27" s="4">
        <v>6082955000</v>
      </c>
      <c r="OZ27" s="4">
        <v>7207874000</v>
      </c>
      <c r="PA27" s="4">
        <v>6616390000</v>
      </c>
      <c r="PB27" s="4"/>
      <c r="PC27" s="4"/>
      <c r="PD27" s="4"/>
      <c r="PE27" s="4"/>
      <c r="PF27" s="4"/>
      <c r="PG27" s="4"/>
      <c r="PH27" s="4"/>
      <c r="PI27" s="4"/>
      <c r="PJ27" s="6" t="s">
        <v>613</v>
      </c>
      <c r="PK27" s="4"/>
      <c r="PL27" s="4"/>
      <c r="PM27" s="4">
        <v>-617008650</v>
      </c>
      <c r="PN27" s="4">
        <v>-2514450960</v>
      </c>
      <c r="PO27" s="4">
        <v>-2915405220</v>
      </c>
      <c r="PP27" s="4">
        <v>-3247098890</v>
      </c>
      <c r="PQ27" s="4">
        <v>-3001903400</v>
      </c>
      <c r="PR27" s="4">
        <v>-5265164140</v>
      </c>
      <c r="PS27" s="4">
        <v>-4863010610</v>
      </c>
      <c r="PT27" s="4">
        <v>-3747099790</v>
      </c>
      <c r="PU27" s="4">
        <v>-4217077670</v>
      </c>
      <c r="PV27" s="4">
        <v>-5721916790</v>
      </c>
      <c r="PW27" s="4">
        <v>-4834796410</v>
      </c>
      <c r="PX27" s="4">
        <v>-3389792010</v>
      </c>
      <c r="PY27" s="4">
        <v>-1681086230</v>
      </c>
      <c r="PZ27" s="4"/>
      <c r="QA27" s="5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6" t="s">
        <v>613</v>
      </c>
      <c r="QP27" s="4"/>
      <c r="QQ27" s="4"/>
      <c r="QR27" s="4">
        <v>231776954118</v>
      </c>
      <c r="QS27" s="4">
        <v>115559223532</v>
      </c>
      <c r="QT27" s="4">
        <v>61219347295</v>
      </c>
      <c r="QU27" s="4">
        <v>51605876745</v>
      </c>
      <c r="QV27" s="4">
        <v>84490481400</v>
      </c>
      <c r="QW27" s="4">
        <v>100935448358</v>
      </c>
      <c r="QX27" s="4">
        <v>4641305865</v>
      </c>
      <c r="QY27" s="4">
        <v>23212236950</v>
      </c>
      <c r="QZ27" s="4">
        <v>28582923169</v>
      </c>
      <c r="RA27" s="4">
        <v>14468283957</v>
      </c>
      <c r="RB27" s="4">
        <v>13961224282</v>
      </c>
      <c r="RC27" s="4">
        <v>-5568259218</v>
      </c>
      <c r="RD27" s="4">
        <v>-57107269027</v>
      </c>
      <c r="RE27" s="4">
        <v>3922591000</v>
      </c>
      <c r="RF27" s="5">
        <v>-1738183000</v>
      </c>
      <c r="RG27" s="4">
        <v>9224135000</v>
      </c>
      <c r="RH27" s="4">
        <v>-40378000</v>
      </c>
      <c r="RI27" s="4">
        <v>4465833000</v>
      </c>
      <c r="RJ27" s="4">
        <v>8009350000</v>
      </c>
      <c r="RK27" s="4">
        <v>12407205000</v>
      </c>
      <c r="RL27" s="4"/>
      <c r="RM27" s="4"/>
      <c r="RN27" s="4"/>
      <c r="RO27" s="4"/>
      <c r="RP27" s="4"/>
      <c r="RQ27" s="4"/>
      <c r="RR27" s="4"/>
      <c r="RS27" s="4"/>
      <c r="RT27" s="6" t="s">
        <v>613</v>
      </c>
      <c r="RU27" s="4"/>
      <c r="RV27" s="4"/>
      <c r="RW27" s="4">
        <v>-10999196000</v>
      </c>
      <c r="RX27" s="4">
        <v>-30100812960</v>
      </c>
      <c r="RY27" s="4">
        <v>-41932299070</v>
      </c>
      <c r="RZ27" s="4">
        <v>-27945652600</v>
      </c>
      <c r="SA27" s="4">
        <v>-41893775600</v>
      </c>
      <c r="SB27" s="4">
        <v>-10007610320</v>
      </c>
      <c r="SC27" s="4">
        <v>-12113426600</v>
      </c>
      <c r="SD27" s="4">
        <v>-29475171480</v>
      </c>
      <c r="SE27" s="4">
        <v>-18837700950</v>
      </c>
      <c r="SF27" s="4">
        <v>-5069867850</v>
      </c>
      <c r="SG27" s="4">
        <v>-11998665630</v>
      </c>
      <c r="SH27" s="4">
        <v>-3302680710</v>
      </c>
      <c r="SI27" s="4">
        <v>-9214644230</v>
      </c>
      <c r="SJ27" s="4">
        <v>-4062726000</v>
      </c>
      <c r="SK27" s="5">
        <v>-3506409000</v>
      </c>
      <c r="SL27" s="4">
        <v>-10334981000</v>
      </c>
      <c r="SM27" s="4">
        <v>-4192185000</v>
      </c>
      <c r="SN27" s="4">
        <v>-3932414000</v>
      </c>
      <c r="SO27" s="4">
        <v>-2415545000</v>
      </c>
      <c r="SP27" s="4">
        <v>-1207618000</v>
      </c>
      <c r="SQ27" s="4"/>
      <c r="SR27" s="4"/>
      <c r="SS27" s="4"/>
      <c r="ST27" s="4"/>
      <c r="SU27" s="4"/>
      <c r="SV27" s="4"/>
      <c r="SW27" s="4"/>
      <c r="SX27" s="4"/>
      <c r="SY27" s="6" t="s">
        <v>613</v>
      </c>
      <c r="SZ27" s="4"/>
      <c r="TA27" s="4"/>
      <c r="TB27" s="4">
        <v>-34974810720</v>
      </c>
      <c r="TC27" s="4">
        <v>-32801582200</v>
      </c>
      <c r="TD27" s="4">
        <v>-18995203180</v>
      </c>
      <c r="TE27" s="4">
        <v>-6347595450</v>
      </c>
      <c r="TF27" s="4">
        <v>2766852990</v>
      </c>
      <c r="TG27" s="4">
        <v>-54737506820</v>
      </c>
      <c r="TH27" s="4">
        <v>10915085140</v>
      </c>
      <c r="TI27" s="4">
        <v>9840851050</v>
      </c>
      <c r="TJ27" s="4">
        <v>-10070278060</v>
      </c>
      <c r="TK27" s="4">
        <v>-5067812490</v>
      </c>
      <c r="TL27" s="4">
        <v>-1007190250</v>
      </c>
      <c r="TM27" s="4">
        <v>5987787530</v>
      </c>
      <c r="TN27" s="4">
        <v>62756572610</v>
      </c>
      <c r="TO27" s="4">
        <v>-46968000</v>
      </c>
      <c r="TP27" s="5">
        <v>993241000</v>
      </c>
      <c r="TQ27" s="4">
        <v>-2224188000</v>
      </c>
      <c r="TR27" s="35">
        <v>-2224032000</v>
      </c>
      <c r="TS27" s="35">
        <v>-3336489000</v>
      </c>
      <c r="TT27" s="35">
        <v>-7363610000</v>
      </c>
      <c r="TU27" s="35">
        <v>31197000</v>
      </c>
      <c r="UD27" s="6" t="s">
        <v>613</v>
      </c>
      <c r="UG27" s="37">
        <v>5.2411888974326297E-2</v>
      </c>
      <c r="UH27" s="37">
        <v>4.51751832083346E-2</v>
      </c>
      <c r="UI27" s="37">
        <v>5.1082049257515999E-2</v>
      </c>
      <c r="UJ27" s="37">
        <v>9.5243097540117408E-2</v>
      </c>
      <c r="UK27" s="37">
        <v>8.3672552099959899E-2</v>
      </c>
      <c r="UL27" s="37">
        <v>8.6259297218291314E-2</v>
      </c>
      <c r="UM27" s="37">
        <v>0.11071082235954399</v>
      </c>
      <c r="UN27" s="37"/>
      <c r="UO27" s="37"/>
      <c r="UP27" s="9"/>
      <c r="UQ27" s="9"/>
      <c r="UR27" s="9"/>
      <c r="US27" s="9"/>
      <c r="UT27" s="9"/>
      <c r="UU27" s="10"/>
      <c r="UV27" s="9"/>
      <c r="UW27" s="6" t="s">
        <v>613</v>
      </c>
      <c r="UZ27" s="9">
        <v>4.0899809767725802E-2</v>
      </c>
      <c r="VA27" s="9">
        <v>4.7612241317593396E-2</v>
      </c>
      <c r="VB27" s="9">
        <v>5.3206116296668299E-2</v>
      </c>
      <c r="VC27" s="9">
        <v>6.6228145524867998E-2</v>
      </c>
      <c r="VD27" s="9">
        <v>6.1429335433722601E-2</v>
      </c>
      <c r="VE27" s="9">
        <v>7.4438759558119308E-2</v>
      </c>
      <c r="VF27" s="9">
        <v>1.5337586085506101E-2</v>
      </c>
      <c r="VG27" s="9"/>
      <c r="VH27" s="9"/>
      <c r="VI27" s="9"/>
      <c r="VJ27" s="9"/>
      <c r="VK27" s="9"/>
      <c r="VL27" s="9"/>
      <c r="VM27" s="9"/>
      <c r="VN27" s="10"/>
      <c r="VO27" s="9"/>
      <c r="VP27" s="6" t="s">
        <v>613</v>
      </c>
      <c r="VS27" s="9">
        <v>0.94758811102567408</v>
      </c>
      <c r="VT27" s="9">
        <v>0.95482481679166498</v>
      </c>
      <c r="VU27" s="9">
        <v>0.94891795074248408</v>
      </c>
      <c r="VV27" s="9">
        <v>0.90475690245988305</v>
      </c>
      <c r="VW27" s="9">
        <v>0.91632744790003995</v>
      </c>
      <c r="VX27" s="9">
        <v>0.91374070278170905</v>
      </c>
      <c r="VY27" s="9">
        <v>0.8892891776404559</v>
      </c>
      <c r="VZ27" s="9"/>
      <c r="WA27" s="9"/>
      <c r="WG27" s="53"/>
      <c r="WI27" s="54" t="s">
        <v>613</v>
      </c>
      <c r="WL27" s="9">
        <v>8.2908662795537089E-2</v>
      </c>
      <c r="WM27" s="9">
        <v>8.0551003031479815E-2</v>
      </c>
      <c r="WN27" s="9">
        <v>0.10885593369350101</v>
      </c>
      <c r="WO27" s="9">
        <v>0.11352503617414399</v>
      </c>
      <c r="WP27" s="9">
        <v>0.117881540019406</v>
      </c>
      <c r="WQ27" s="9">
        <v>0.13659396777282601</v>
      </c>
      <c r="WR27" s="9">
        <v>0.16473670971988699</v>
      </c>
      <c r="WS27" s="9"/>
      <c r="WT27" s="9"/>
      <c r="WU27" s="9"/>
      <c r="WV27" s="9"/>
      <c r="WW27" s="9"/>
      <c r="WX27" s="9"/>
      <c r="WY27" s="9"/>
      <c r="WZ27" s="10"/>
      <c r="XA27" s="9"/>
      <c r="XB27" s="6" t="s">
        <v>613</v>
      </c>
      <c r="XE27" s="9">
        <v>0.25770890000000002</v>
      </c>
      <c r="XF27" s="9">
        <v>0.27017019999999997</v>
      </c>
      <c r="XG27" s="9">
        <v>0.27017019999999997</v>
      </c>
      <c r="XH27" s="9">
        <v>0.25770890000000002</v>
      </c>
      <c r="XI27" s="9">
        <v>0.2447868</v>
      </c>
      <c r="XJ27" s="9">
        <v>0.25754509999999997</v>
      </c>
      <c r="XK27" s="9">
        <v>0.2447868</v>
      </c>
      <c r="XL27" s="9"/>
      <c r="XM27" s="9"/>
      <c r="XN27" s="9"/>
      <c r="XO27" s="9"/>
      <c r="XP27" s="9"/>
      <c r="XQ27" s="9"/>
      <c r="XR27" s="9"/>
      <c r="XS27" s="10"/>
      <c r="XT27" s="9"/>
      <c r="XU27" s="6" t="s">
        <v>613</v>
      </c>
      <c r="XV27" s="59">
        <f t="shared" si="153"/>
        <v>5487295102.6717768</v>
      </c>
      <c r="XW27" s="59">
        <f t="shared" si="153"/>
        <v>-5077937391.4496574</v>
      </c>
      <c r="XX27" s="59">
        <f t="shared" si="153"/>
        <v>-3486040271.5790067</v>
      </c>
      <c r="XY27" s="59">
        <f t="shared" si="153"/>
        <v>-1439854804.489058</v>
      </c>
      <c r="XZ27" s="59">
        <f t="shared" si="153"/>
        <v>-52439468.657068759</v>
      </c>
      <c r="YA27" s="59" t="e">
        <f t="shared" si="153"/>
        <v>#DIV/0!</v>
      </c>
      <c r="YB27" s="59">
        <f t="shared" si="153"/>
        <v>-33224893.332802635</v>
      </c>
      <c r="YC27" s="6" t="s">
        <v>613</v>
      </c>
      <c r="YD27" s="4"/>
      <c r="YE27" s="4"/>
      <c r="YF27" s="4">
        <v>231776954118</v>
      </c>
      <c r="YG27" s="4">
        <v>115559223532</v>
      </c>
      <c r="YH27" s="4">
        <v>61219347295</v>
      </c>
      <c r="YI27" s="4">
        <v>51605876745</v>
      </c>
      <c r="YJ27" s="4">
        <v>84490481400</v>
      </c>
      <c r="YK27" s="4">
        <v>100935448358</v>
      </c>
      <c r="YL27" s="4">
        <v>4641305865</v>
      </c>
      <c r="YM27" s="4">
        <v>23212236950</v>
      </c>
      <c r="YN27" s="4">
        <v>28582923169</v>
      </c>
      <c r="YO27" s="4">
        <v>14468283957</v>
      </c>
      <c r="YP27" s="4">
        <v>13961224282</v>
      </c>
      <c r="YQ27" s="4">
        <v>-5568259218</v>
      </c>
      <c r="YR27" s="4">
        <v>-57107269027</v>
      </c>
      <c r="YS27" s="4">
        <v>3922591000</v>
      </c>
      <c r="YT27" s="5">
        <v>-1738183000</v>
      </c>
      <c r="YU27" s="4">
        <v>9224135000</v>
      </c>
      <c r="YV27" s="4">
        <v>-40378000</v>
      </c>
      <c r="YW27" s="4">
        <v>4465833000</v>
      </c>
      <c r="YX27" s="4">
        <v>8009350000</v>
      </c>
      <c r="YY27" s="4">
        <v>12407205000</v>
      </c>
      <c r="YZ27" s="4"/>
      <c r="ZA27" s="4"/>
      <c r="ZB27" s="4"/>
      <c r="ZC27" s="4"/>
      <c r="ZD27" s="4"/>
      <c r="ZE27" s="4"/>
      <c r="ZF27" s="4"/>
      <c r="ZG27" s="4"/>
      <c r="ZH27" s="6" t="s">
        <v>613</v>
      </c>
      <c r="ZI27" s="4"/>
      <c r="ZJ27" s="4"/>
      <c r="ZK27" s="4">
        <v>-10999196000</v>
      </c>
      <c r="ZL27" s="4">
        <v>-30100812960</v>
      </c>
      <c r="ZM27" s="4">
        <v>-41932299070</v>
      </c>
      <c r="ZN27" s="4">
        <v>-27945652600</v>
      </c>
      <c r="ZO27" s="4">
        <v>-41893775600</v>
      </c>
      <c r="ZP27" s="4">
        <v>-10007610320</v>
      </c>
      <c r="ZQ27" s="4">
        <v>-12113426600</v>
      </c>
      <c r="ZR27" s="4">
        <v>-29475171480</v>
      </c>
      <c r="ZS27" s="4">
        <v>-18837700950</v>
      </c>
      <c r="ZT27" s="4">
        <v>-5069867850</v>
      </c>
      <c r="ZU27" s="4">
        <v>-11998665630</v>
      </c>
      <c r="ZV27" s="4">
        <v>-3302680710</v>
      </c>
      <c r="ZW27" s="4">
        <v>-9214644230</v>
      </c>
      <c r="ZX27" s="4">
        <v>-4062726000</v>
      </c>
      <c r="ZY27" s="5">
        <v>-3506409000</v>
      </c>
      <c r="ZZ27" s="4">
        <v>-10334981000</v>
      </c>
      <c r="AAA27" s="4">
        <v>-4192185000</v>
      </c>
      <c r="AAB27" s="4">
        <v>-3932414000</v>
      </c>
      <c r="AAC27" s="4">
        <v>-2415545000</v>
      </c>
      <c r="AAD27" s="4">
        <v>-1207618000</v>
      </c>
      <c r="AAE27" s="4"/>
      <c r="AAF27" s="4"/>
      <c r="AAG27" s="4"/>
      <c r="AAH27" s="4"/>
      <c r="AAI27" s="4"/>
      <c r="AAJ27" s="4"/>
      <c r="AAK27" s="4"/>
      <c r="AAL27" s="4"/>
      <c r="AAM27" s="6" t="s">
        <v>613</v>
      </c>
      <c r="AAN27" s="4"/>
      <c r="AAO27" s="4"/>
      <c r="AAP27" s="4">
        <v>-34974810720</v>
      </c>
      <c r="AAQ27" s="4">
        <v>-32801582200</v>
      </c>
      <c r="AAR27" s="4">
        <v>-18995203180</v>
      </c>
      <c r="AAS27" s="4">
        <v>-6347595450</v>
      </c>
      <c r="AAT27" s="4">
        <v>2766852990</v>
      </c>
      <c r="AAU27" s="4">
        <v>-54737506820</v>
      </c>
      <c r="AAV27" s="4">
        <v>10915085140</v>
      </c>
      <c r="AAW27" s="4">
        <v>9840851050</v>
      </c>
      <c r="AAX27" s="4">
        <v>-10070278060</v>
      </c>
      <c r="AAY27" s="4">
        <v>-5067812490</v>
      </c>
      <c r="AAZ27" s="4">
        <v>-1007190250</v>
      </c>
      <c r="ABA27" s="4">
        <v>5987787530</v>
      </c>
      <c r="ABB27" s="4">
        <v>62756572610</v>
      </c>
      <c r="ABC27" s="4">
        <v>-46968000</v>
      </c>
      <c r="ABD27" s="5">
        <v>993241000</v>
      </c>
      <c r="ABE27" s="4">
        <v>-2224188000</v>
      </c>
      <c r="ABF27" s="35">
        <v>-2224032000</v>
      </c>
      <c r="ABG27" s="35">
        <v>-3336489000</v>
      </c>
      <c r="ABH27" s="35">
        <v>-7363610000</v>
      </c>
      <c r="ABI27" s="35">
        <v>31197000</v>
      </c>
      <c r="ABR27" s="6" t="s">
        <v>613</v>
      </c>
      <c r="ABU27" s="37">
        <v>5.2411888974326297E-2</v>
      </c>
      <c r="ABV27" s="37">
        <v>4.51751832083346E-2</v>
      </c>
      <c r="ABW27" s="37">
        <v>5.1082049257515999E-2</v>
      </c>
      <c r="ABX27" s="37">
        <v>9.5243097540117408E-2</v>
      </c>
      <c r="ABY27" s="37">
        <v>8.3672552099959899E-2</v>
      </c>
      <c r="ABZ27" s="37">
        <v>8.6259297218291314E-2</v>
      </c>
      <c r="ACA27" s="37">
        <v>0.11071082235954399</v>
      </c>
      <c r="ACB27" s="37"/>
      <c r="ACC27" s="37"/>
      <c r="ACD27" s="9"/>
      <c r="ACE27" s="9"/>
      <c r="ACF27" s="9"/>
      <c r="ACG27" s="9"/>
      <c r="ACH27" s="9"/>
      <c r="ACI27" s="10"/>
      <c r="ACJ27" s="9"/>
      <c r="ACK27" s="6" t="s">
        <v>613</v>
      </c>
      <c r="ACN27" s="9">
        <v>4.0899809767725802E-2</v>
      </c>
      <c r="ACO27" s="9">
        <v>4.7612241317593396E-2</v>
      </c>
      <c r="ACP27" s="9">
        <v>5.3206116296668299E-2</v>
      </c>
      <c r="ACQ27" s="9">
        <v>6.6228145524867998E-2</v>
      </c>
      <c r="ACR27" s="9">
        <v>6.1429335433722601E-2</v>
      </c>
      <c r="ACS27" s="9">
        <v>7.4438759558119308E-2</v>
      </c>
      <c r="ACT27" s="9">
        <v>1.5337586085506101E-2</v>
      </c>
      <c r="ACU27" s="9"/>
      <c r="ACV27" s="9"/>
      <c r="ACW27" s="9"/>
      <c r="ACX27" s="9"/>
      <c r="ACY27" s="9"/>
      <c r="ACZ27" s="9"/>
      <c r="ADA27" s="9"/>
      <c r="ADB27" s="10"/>
      <c r="ADC27" s="9"/>
      <c r="ADD27" s="6" t="s">
        <v>613</v>
      </c>
      <c r="ADG27" s="9">
        <v>0.94758811102567408</v>
      </c>
      <c r="ADH27" s="9">
        <v>0.95482481679166498</v>
      </c>
      <c r="ADI27" s="9">
        <v>0.94891795074248408</v>
      </c>
      <c r="ADJ27" s="9">
        <v>0.90475690245988305</v>
      </c>
      <c r="ADK27" s="9">
        <v>0.91632744790003995</v>
      </c>
      <c r="ADL27" s="9">
        <v>0.91374070278170905</v>
      </c>
      <c r="ADM27" s="9">
        <v>0.8892891776404559</v>
      </c>
      <c r="ADN27" s="9"/>
      <c r="ADO27" s="9"/>
      <c r="ADU27" s="53"/>
      <c r="ADW27" s="54" t="s">
        <v>613</v>
      </c>
      <c r="ADZ27" s="9">
        <v>8.2908662795537089E-2</v>
      </c>
      <c r="AEA27" s="9">
        <v>8.0551003031479815E-2</v>
      </c>
      <c r="AEB27" s="9">
        <v>0.10885593369350101</v>
      </c>
      <c r="AEC27" s="9">
        <v>0.11352503617414399</v>
      </c>
      <c r="AED27" s="9">
        <v>0.117881540019406</v>
      </c>
      <c r="AEE27" s="9">
        <v>0.13659396777282601</v>
      </c>
      <c r="AEF27" s="9">
        <v>0.16473670971988699</v>
      </c>
      <c r="AEG27" s="9"/>
      <c r="AEH27" s="9"/>
      <c r="AEI27" s="9"/>
      <c r="AEJ27" s="9"/>
      <c r="AEK27" s="9"/>
      <c r="AEL27" s="9"/>
      <c r="AEM27" s="9"/>
      <c r="AEN27" s="10"/>
      <c r="AEO27" s="9"/>
      <c r="AEP27" s="6" t="s">
        <v>613</v>
      </c>
      <c r="AES27" s="9">
        <v>0.25770890000000002</v>
      </c>
      <c r="AET27" s="9">
        <v>0.27017019999999997</v>
      </c>
      <c r="AEU27" s="9">
        <v>0.27017019999999997</v>
      </c>
      <c r="AEV27" s="9">
        <v>0.25770890000000002</v>
      </c>
      <c r="AEW27" s="9">
        <v>0.2447868</v>
      </c>
      <c r="AEX27" s="9">
        <v>0.25754509999999997</v>
      </c>
      <c r="AEY27" s="9">
        <v>0.2447868</v>
      </c>
      <c r="AEZ27" s="9"/>
      <c r="AFA27" s="9"/>
      <c r="AFB27" s="9"/>
      <c r="AFC27" s="9"/>
      <c r="AFD27" s="9"/>
      <c r="AFE27" s="9"/>
      <c r="AFF27" s="9"/>
      <c r="AFG27" s="10"/>
      <c r="AFH27" s="9"/>
      <c r="AFI27" s="6" t="s">
        <v>613</v>
      </c>
      <c r="AFJ27" s="7">
        <f t="shared" si="2"/>
        <v>0.11005777156911098</v>
      </c>
      <c r="AFK27" s="7">
        <f t="shared" si="3"/>
        <v>9.1723372402160441E-2</v>
      </c>
      <c r="AFL27" s="7">
        <f t="shared" si="4"/>
        <v>5.4918489694960465E-2</v>
      </c>
      <c r="AFM27" s="7">
        <f t="shared" si="5"/>
        <v>3.1242913311226943E-3</v>
      </c>
      <c r="AFN27" s="7">
        <f t="shared" si="6"/>
        <v>2.3862925907354685E-2</v>
      </c>
      <c r="AFO27" s="8">
        <f t="shared" si="7"/>
        <v>4.8304988245960835E-2</v>
      </c>
      <c r="AFP27" s="7">
        <f t="shared" si="8"/>
        <v>5.2206846921590708E-2</v>
      </c>
      <c r="AFQ27" s="6" t="s">
        <v>613</v>
      </c>
      <c r="AFR27" s="7">
        <f t="shared" si="9"/>
        <v>0.2011615449939641</v>
      </c>
      <c r="AFS27" s="7">
        <f t="shared" si="10"/>
        <v>0.17606419967009246</v>
      </c>
      <c r="AFT27" s="7">
        <f t="shared" si="11"/>
        <v>0.13043216354631512</v>
      </c>
      <c r="AFU27" s="7">
        <f t="shared" si="12"/>
        <v>7.4514810207167602E-3</v>
      </c>
      <c r="AFV27" s="7">
        <f t="shared" si="13"/>
        <v>3.3309733457274456E-2</v>
      </c>
      <c r="AFW27" s="8">
        <f t="shared" si="14"/>
        <v>6.2303190602088721E-2</v>
      </c>
      <c r="AFX27" s="7">
        <f t="shared" si="15"/>
        <v>7.0044070855171406E-2</v>
      </c>
      <c r="AFY27" s="6" t="s">
        <v>613</v>
      </c>
      <c r="AFZ27" s="1">
        <f t="shared" si="16"/>
        <v>183426885760</v>
      </c>
      <c r="AGA27" s="1">
        <f t="shared" si="17"/>
        <v>159431184170</v>
      </c>
      <c r="AGB27" s="1">
        <f t="shared" si="18"/>
        <v>121764112920</v>
      </c>
      <c r="AGC27" s="1">
        <f t="shared" si="19"/>
        <v>103594480320</v>
      </c>
      <c r="AGD27" s="1">
        <f t="shared" si="20"/>
        <v>62457967000</v>
      </c>
      <c r="AGE27" s="2">
        <f t="shared" si="21"/>
        <v>57875158000</v>
      </c>
      <c r="AGF27" s="1">
        <f t="shared" si="22"/>
        <v>57345238000</v>
      </c>
      <c r="AGG27" s="6" t="s">
        <v>613</v>
      </c>
      <c r="AGH27" s="7">
        <f t="shared" si="23"/>
        <v>0.22525784177605174</v>
      </c>
      <c r="AGI27" s="7">
        <f t="shared" si="24"/>
        <v>0.23253168684032111</v>
      </c>
      <c r="AGJ27" s="7">
        <f t="shared" si="25"/>
        <v>0.21290323329528346</v>
      </c>
      <c r="AGK27" s="7">
        <f t="shared" si="26"/>
        <v>8.8699503792249917E-2</v>
      </c>
      <c r="AGL27" s="7">
        <f t="shared" si="27"/>
        <v>8.5642316856070586E-2</v>
      </c>
      <c r="AGM27" s="8">
        <f t="shared" si="28"/>
        <v>6.8736658999704159E-2</v>
      </c>
      <c r="AGN27" s="7">
        <f t="shared" si="29"/>
        <v>5.9099554177454106E-2</v>
      </c>
      <c r="AGO27" s="6" t="s">
        <v>613</v>
      </c>
      <c r="AGP27" s="7">
        <f t="shared" si="30"/>
        <v>7.96106024010831E-2</v>
      </c>
      <c r="AGQ27" s="7">
        <f t="shared" si="31"/>
        <v>7.3757361711935393E-2</v>
      </c>
      <c r="AGR27" s="7">
        <f t="shared" si="32"/>
        <v>4.4188465184093445E-2</v>
      </c>
      <c r="AGS27" s="7">
        <f t="shared" si="33"/>
        <v>2.4078155777308165E-3</v>
      </c>
      <c r="AGT27" s="7">
        <f t="shared" si="34"/>
        <v>1.3794564139017793E-2</v>
      </c>
      <c r="AGU27" s="8">
        <f t="shared" si="35"/>
        <v>3.2742188960455498E-2</v>
      </c>
      <c r="AGV27" s="7">
        <f t="shared" si="36"/>
        <v>3.7266336722961937E-2</v>
      </c>
      <c r="AGW27" s="6" t="s">
        <v>613</v>
      </c>
      <c r="AGX27" s="7">
        <f t="shared" si="37"/>
        <v>0.14274143623580712</v>
      </c>
      <c r="AGY27" s="7">
        <f t="shared" si="38"/>
        <v>0.16679440031587328</v>
      </c>
      <c r="AGZ27" s="7">
        <f t="shared" si="39"/>
        <v>0.14863793005156525</v>
      </c>
      <c r="AHA27" s="7">
        <f t="shared" si="40"/>
        <v>5.9982002935388051E-2</v>
      </c>
      <c r="AHB27" s="7">
        <f t="shared" si="41"/>
        <v>4.9139385904243459E-2</v>
      </c>
      <c r="AHC27" s="8">
        <f t="shared" si="42"/>
        <v>5.3873744937027068E-2</v>
      </c>
      <c r="AHD27" s="7">
        <f t="shared" si="43"/>
        <v>4.9585136492231174E-2</v>
      </c>
      <c r="AHE27" s="6" t="s">
        <v>613</v>
      </c>
      <c r="AHF27" s="15">
        <f t="shared" si="158"/>
        <v>7.8885915301085907</v>
      </c>
      <c r="AHG27" s="15">
        <f t="shared" si="159"/>
        <v>8.2589695819271185</v>
      </c>
      <c r="AHH27" s="15">
        <f t="shared" si="160"/>
        <v>8.3487074998430018</v>
      </c>
      <c r="AHI27" s="15">
        <f t="shared" si="161"/>
        <v>9.6997904951665479</v>
      </c>
      <c r="AHJ27" s="15">
        <f t="shared" si="162"/>
        <v>6.6439977679087265</v>
      </c>
      <c r="AHK27" s="16">
        <f t="shared" si="163"/>
        <v>7.2819975033093156</v>
      </c>
      <c r="AHL27" s="15">
        <f t="shared" si="164"/>
        <v>8.5813612976024736</v>
      </c>
      <c r="AHM27" s="6" t="s">
        <v>613</v>
      </c>
      <c r="AHN27" s="12">
        <f t="shared" si="51"/>
        <v>46.269349681358847</v>
      </c>
      <c r="AHO27" s="12">
        <f t="shared" si="52"/>
        <v>44.194375143204269</v>
      </c>
      <c r="AHP27" s="12">
        <f t="shared" si="53"/>
        <v>43.71934218642393</v>
      </c>
      <c r="AHQ27" s="12">
        <f t="shared" si="54"/>
        <v>37.629678721605508</v>
      </c>
      <c r="AHR27" s="12">
        <f t="shared" si="55"/>
        <v>54.936803525580935</v>
      </c>
      <c r="AHS27" s="13">
        <f t="shared" si="56"/>
        <v>50.123609604936718</v>
      </c>
      <c r="AHT27" s="12">
        <f t="shared" si="57"/>
        <v>42.53404411511918</v>
      </c>
      <c r="AHU27" s="6" t="s">
        <v>613</v>
      </c>
      <c r="AHV27" s="15">
        <f t="shared" si="58"/>
        <v>1.3824511842610254</v>
      </c>
      <c r="AHW27" s="15">
        <f t="shared" si="59"/>
        <v>1.243582610240217</v>
      </c>
      <c r="AHX27" s="15">
        <f t="shared" si="60"/>
        <v>1.2428241050275155</v>
      </c>
      <c r="AHY27" s="15">
        <f t="shared" si="61"/>
        <v>1.2975625542165077</v>
      </c>
      <c r="AHZ27" s="15">
        <f t="shared" si="62"/>
        <v>1.7298789339678105</v>
      </c>
      <c r="AIA27" s="16">
        <f t="shared" si="63"/>
        <v>1.4753133428037255</v>
      </c>
      <c r="AIB27" s="15">
        <f t="shared" si="64"/>
        <v>1.4009116943716944</v>
      </c>
      <c r="AIC27" s="6" t="s">
        <v>613</v>
      </c>
      <c r="AID27" s="4">
        <f t="shared" si="65"/>
        <v>73925818970</v>
      </c>
      <c r="AIE27" s="4">
        <f t="shared" si="66"/>
        <v>52998414900</v>
      </c>
      <c r="AIF27" s="4">
        <f t="shared" si="67"/>
        <v>26218488330</v>
      </c>
      <c r="AIG27" s="4">
        <f t="shared" si="68"/>
        <v>74951544640</v>
      </c>
      <c r="AIH27" s="4">
        <f t="shared" si="69"/>
        <v>43726597000</v>
      </c>
      <c r="AII27" s="14">
        <f t="shared" si="70"/>
        <v>41904538000</v>
      </c>
      <c r="AIJ27" s="4">
        <f t="shared" si="71"/>
        <v>37785407000</v>
      </c>
      <c r="AIK27" s="6" t="s">
        <v>613</v>
      </c>
      <c r="AIL27" s="15">
        <f t="shared" si="72"/>
        <v>4.4430994823783143</v>
      </c>
      <c r="AIM27" s="15">
        <f t="shared" si="73"/>
        <v>4.7978026784344454</v>
      </c>
      <c r="AIN27" s="15">
        <f t="shared" si="74"/>
        <v>7.8272333685685078</v>
      </c>
      <c r="AIO27" s="15">
        <f t="shared" si="75"/>
        <v>2.4369048947194587</v>
      </c>
      <c r="AIP27" s="15">
        <f t="shared" si="76"/>
        <v>3.3597874538464541</v>
      </c>
      <c r="AIQ27" s="16">
        <f t="shared" si="77"/>
        <v>2.6280505228335889</v>
      </c>
      <c r="AIR27" s="15">
        <f t="shared" si="78"/>
        <v>2.7720682484642816</v>
      </c>
      <c r="AIS27" s="6" t="s">
        <v>613</v>
      </c>
      <c r="AIT27" s="15">
        <f t="shared" si="79"/>
        <v>1.9036434050213589</v>
      </c>
      <c r="AIU27" s="15">
        <f t="shared" si="80"/>
        <v>1.7625747821613797</v>
      </c>
      <c r="AIV27" s="15">
        <f t="shared" si="81"/>
        <v>1.4066399630668975</v>
      </c>
      <c r="AIW27" s="15">
        <f t="shared" si="82"/>
        <v>2.5936801399152327</v>
      </c>
      <c r="AIX27" s="15">
        <f t="shared" si="83"/>
        <v>3.0658843507026798</v>
      </c>
      <c r="AIY27" s="16">
        <f t="shared" si="84"/>
        <v>3.9162447094854471</v>
      </c>
      <c r="AIZ27" s="15">
        <f t="shared" si="85"/>
        <v>3.2046387409988433</v>
      </c>
      <c r="AJA27" s="6" t="s">
        <v>613</v>
      </c>
      <c r="AJB27" s="15">
        <f t="shared" si="86"/>
        <v>0.94974900342080615</v>
      </c>
      <c r="AJC27" s="15">
        <f t="shared" si="87"/>
        <v>0.85134184950982739</v>
      </c>
      <c r="AJD27" s="15">
        <f t="shared" si="88"/>
        <v>0.63673503495406936</v>
      </c>
      <c r="AJE27" s="15">
        <f t="shared" si="89"/>
        <v>0.78383924372686986</v>
      </c>
      <c r="AJF27" s="15">
        <f t="shared" si="90"/>
        <v>1.870681874736813</v>
      </c>
      <c r="AJG27" s="16">
        <f t="shared" si="91"/>
        <v>2.1872155099023622</v>
      </c>
      <c r="AJH27" s="15">
        <f t="shared" si="92"/>
        <v>1.927464986822196</v>
      </c>
      <c r="AJI27" s="6" t="s">
        <v>613</v>
      </c>
      <c r="AJJ27" s="15">
        <f t="shared" si="154"/>
        <v>7.2210669826954961</v>
      </c>
      <c r="AJK27" s="15">
        <f t="shared" si="154"/>
        <v>7.6679138160442211</v>
      </c>
      <c r="AJL27" s="15">
        <f t="shared" si="154"/>
        <v>7.6476589901455343</v>
      </c>
      <c r="AJM27" s="15">
        <f t="shared" si="154"/>
        <v>5.4659771973743432</v>
      </c>
      <c r="AJN27" s="15" t="e">
        <f t="shared" si="154"/>
        <v>#DIV/0!</v>
      </c>
      <c r="AJO27" s="16" t="e">
        <f t="shared" si="154"/>
        <v>#DIV/0!</v>
      </c>
      <c r="AJP27" s="15" t="e">
        <f t="shared" si="154"/>
        <v>#DIV/0!</v>
      </c>
      <c r="AJQ27" s="6" t="s">
        <v>613</v>
      </c>
      <c r="AJT27" s="1">
        <v>37.676270000000002</v>
      </c>
      <c r="AJU27" s="1">
        <v>43.314019999999999</v>
      </c>
      <c r="AJV27" s="1">
        <v>34.10333</v>
      </c>
      <c r="AJW27" s="1">
        <v>33.608089999999997</v>
      </c>
      <c r="AJX27" s="1">
        <v>38.842779999999998</v>
      </c>
      <c r="AJY27" s="1">
        <v>14.99663</v>
      </c>
      <c r="AJZ27" s="1">
        <v>14.07869</v>
      </c>
      <c r="AKA27" s="1">
        <v>15.548579999999999</v>
      </c>
      <c r="AKB27" s="1">
        <v>12.154859999999999</v>
      </c>
      <c r="AKC27" s="1">
        <v>7.52982</v>
      </c>
      <c r="AKD27" s="1">
        <v>-7.3007600000000004</v>
      </c>
      <c r="AKE27" s="1">
        <v>-7.4365100000000002</v>
      </c>
      <c r="AKF27" s="1">
        <v>-6.3817399999999997</v>
      </c>
      <c r="AKG27" s="1">
        <v>-102.00418000000001</v>
      </c>
      <c r="AKH27" s="2"/>
      <c r="AKI27" s="1">
        <f>AKG27</f>
        <v>-102.00418000000001</v>
      </c>
      <c r="AKJ27" s="6" t="s">
        <v>613</v>
      </c>
      <c r="AKK27" s="15">
        <f t="shared" si="94"/>
        <v>1.8277813745087901</v>
      </c>
      <c r="AKL27" s="15">
        <f t="shared" si="95"/>
        <v>1.9195129339350963</v>
      </c>
      <c r="AKM27" s="15">
        <f t="shared" si="96"/>
        <v>2.3750136660856511</v>
      </c>
      <c r="AKN27" s="15">
        <f t="shared" si="97"/>
        <v>2.3850147860696196</v>
      </c>
      <c r="AKO27" s="15">
        <f t="shared" si="98"/>
        <v>1.3958780070221068</v>
      </c>
      <c r="AKP27" s="16">
        <f t="shared" si="99"/>
        <v>1.2897879259353382</v>
      </c>
      <c r="AKQ27" s="15">
        <f t="shared" si="100"/>
        <v>1.3416644556291699</v>
      </c>
      <c r="AKR27" s="6" t="s">
        <v>613</v>
      </c>
      <c r="AKS27" s="15">
        <f t="shared" si="101"/>
        <v>0.41109048418014099</v>
      </c>
      <c r="AKT27" s="15">
        <f t="shared" si="102"/>
        <v>0.4966963231283944</v>
      </c>
      <c r="AKU27" s="15">
        <f t="shared" si="103"/>
        <v>0.75137505406883986</v>
      </c>
      <c r="AKV27" s="15">
        <f t="shared" si="104"/>
        <v>0.75524129625363157</v>
      </c>
      <c r="AKW27" s="15">
        <f t="shared" si="105"/>
        <v>2.6581738889820739E-2</v>
      </c>
      <c r="AKX27" s="16">
        <f t="shared" si="106"/>
        <v>0</v>
      </c>
      <c r="AKY27" s="15">
        <f t="shared" si="107"/>
        <v>2.9020463793541722E-2</v>
      </c>
      <c r="AKZ27" s="6" t="s">
        <v>613</v>
      </c>
      <c r="ALA27" s="7">
        <f t="shared" si="108"/>
        <v>0.29132822366029137</v>
      </c>
      <c r="ALB27" s="7">
        <f t="shared" si="109"/>
        <v>0.33186179150236689</v>
      </c>
      <c r="ALC27" s="7">
        <f t="shared" si="110"/>
        <v>0.42902007329796427</v>
      </c>
      <c r="ALD27" s="7">
        <f t="shared" si="111"/>
        <v>0.4302777617331649</v>
      </c>
      <c r="ALE27" s="7">
        <f t="shared" si="112"/>
        <v>2.589344606749688E-2</v>
      </c>
      <c r="ALF27" s="8">
        <f t="shared" si="113"/>
        <v>0</v>
      </c>
      <c r="ALG27" s="7">
        <f t="shared" si="114"/>
        <v>2.820202786498157E-2</v>
      </c>
      <c r="ALH27" s="6" t="s">
        <v>613</v>
      </c>
      <c r="ALI27" s="7">
        <f t="shared" si="155"/>
        <v>0.10268636096263256</v>
      </c>
      <c r="ALJ27" s="7">
        <f t="shared" si="155"/>
        <v>-9.5974711826792736E-2</v>
      </c>
      <c r="ALK27" s="7">
        <f t="shared" si="155"/>
        <v>-6.6732205413888676E-2</v>
      </c>
      <c r="ALL27" s="7">
        <f t="shared" si="155"/>
        <v>-3.2302280419041061E-2</v>
      </c>
      <c r="ALM27" s="7">
        <f t="shared" si="155"/>
        <v>-3.2425044864417392E-2</v>
      </c>
      <c r="ALN27" s="20" t="e">
        <f t="shared" si="155"/>
        <v>#DIV/0!</v>
      </c>
      <c r="ALO27" s="7">
        <f t="shared" si="155"/>
        <v>-2.0544042198001693E-2</v>
      </c>
      <c r="ALP27" s="6" t="s">
        <v>613</v>
      </c>
      <c r="ALQ27" s="17">
        <f t="shared" si="116"/>
        <v>0.29132822366029137</v>
      </c>
      <c r="ALR27" s="17">
        <f t="shared" si="117"/>
        <v>0.33186179150236689</v>
      </c>
      <c r="ALS27" s="17">
        <f t="shared" si="118"/>
        <v>0.42902007329796427</v>
      </c>
      <c r="ALT27" s="17">
        <f t="shared" si="119"/>
        <v>0.4302777617331649</v>
      </c>
      <c r="ALU27" s="17">
        <f t="shared" si="120"/>
        <v>2.589344606749688E-2</v>
      </c>
      <c r="ALV27" s="21">
        <f t="shared" si="121"/>
        <v>0</v>
      </c>
      <c r="ALW27" s="17">
        <f t="shared" si="122"/>
        <v>2.820202786498157E-2</v>
      </c>
      <c r="ALX27" s="6" t="s">
        <v>613</v>
      </c>
      <c r="ALY27" s="17">
        <f t="shared" si="123"/>
        <v>0.70867177633970857</v>
      </c>
      <c r="ALZ27" s="17">
        <f t="shared" si="124"/>
        <v>0.66813820849763306</v>
      </c>
      <c r="AMA27" s="17">
        <f t="shared" si="125"/>
        <v>0.57097992670203568</v>
      </c>
      <c r="AMB27" s="17">
        <f t="shared" si="126"/>
        <v>0.5697222382668351</v>
      </c>
      <c r="AMC27" s="17">
        <f t="shared" si="127"/>
        <v>0.97410655393250312</v>
      </c>
      <c r="AMD27" s="21">
        <f t="shared" si="128"/>
        <v>1</v>
      </c>
      <c r="AME27" s="17">
        <f t="shared" si="129"/>
        <v>0.9717979721350184</v>
      </c>
      <c r="AMF27" s="6" t="s">
        <v>613</v>
      </c>
      <c r="AMI27" s="18">
        <v>4.5713591950970072</v>
      </c>
      <c r="AMJ27" s="18">
        <v>6.1982279139587186</v>
      </c>
      <c r="AMK27" s="18">
        <v>6.218300505319057</v>
      </c>
      <c r="AML27" s="18">
        <v>6.0281565269948612</v>
      </c>
      <c r="AMM27" s="18">
        <v>6.8453170762465918</v>
      </c>
      <c r="AMN27" s="18">
        <v>7.4264531209904705</v>
      </c>
      <c r="AMO27" s="18">
        <v>7.1765482946952046</v>
      </c>
      <c r="AMP27" s="18">
        <v>5.8431999502304244</v>
      </c>
      <c r="AMQ27" s="18">
        <v>4.5730186003318511</v>
      </c>
      <c r="AMR27" s="18">
        <v>5.7790687746391765</v>
      </c>
      <c r="AMS27" s="18">
        <v>6.1667526536031421</v>
      </c>
      <c r="AMT27" s="18">
        <v>8.2581800191838628</v>
      </c>
      <c r="AMU27" s="18">
        <v>10.561990087171512</v>
      </c>
      <c r="AMV27" s="19">
        <v>8.0313813664126421</v>
      </c>
      <c r="AMW27" s="18">
        <v>11.291457076820459</v>
      </c>
      <c r="AMX27" s="18">
        <v>6.1667526536031421</v>
      </c>
      <c r="AMY27" s="18">
        <v>8.2581800191838628</v>
      </c>
      <c r="AMZ27" s="18">
        <v>10.561990087171512</v>
      </c>
      <c r="ANA27" s="18">
        <v>8.0313813664126421</v>
      </c>
      <c r="ANB27" s="18">
        <v>11.291457076820459</v>
      </c>
      <c r="ANC27" s="18">
        <v>10.072101709964384</v>
      </c>
      <c r="AND27" s="18">
        <v>8.1036149396627639</v>
      </c>
      <c r="ANH27" s="6" t="s">
        <v>613</v>
      </c>
      <c r="ANI27" s="7">
        <f t="shared" si="130"/>
        <v>4.5730186003318511E-2</v>
      </c>
      <c r="ANJ27" s="7">
        <f t="shared" si="131"/>
        <v>5.7790687746391761E-2</v>
      </c>
      <c r="ANK27" s="7">
        <f t="shared" si="132"/>
        <v>6.1667526536031421E-2</v>
      </c>
      <c r="ANL27" s="7">
        <f t="shared" si="133"/>
        <v>8.2581800191838625E-2</v>
      </c>
      <c r="ANM27" s="7">
        <f t="shared" si="134"/>
        <v>0.10561990087171512</v>
      </c>
      <c r="ANN27" s="20">
        <f t="shared" si="135"/>
        <v>8.0313813664126418E-2</v>
      </c>
      <c r="ANO27" s="7">
        <f t="shared" si="136"/>
        <v>0.11291457076820459</v>
      </c>
      <c r="ANP27" s="6" t="s">
        <v>613</v>
      </c>
      <c r="ANS27" s="7">
        <v>-1.5137246404285265E-2</v>
      </c>
      <c r="ANT27" s="7">
        <v>2.5564672332883953E-2</v>
      </c>
      <c r="ANU27" s="7">
        <v>-1.0702546631930043E-2</v>
      </c>
      <c r="ANV27" s="7">
        <v>0.20954451611318192</v>
      </c>
      <c r="ANW27" s="7">
        <v>0.18215498634196114</v>
      </c>
      <c r="ANX27" s="7">
        <v>-0.11152965043334617</v>
      </c>
      <c r="ANY27" s="7">
        <v>0.2194132077705182</v>
      </c>
      <c r="ANZ27" s="7">
        <v>5.1688907023796915E-3</v>
      </c>
      <c r="AOA27" s="7">
        <v>0.14404568362117454</v>
      </c>
      <c r="AOB27" s="7">
        <v>5.3476746432414846E-2</v>
      </c>
      <c r="AOC27" s="7">
        <v>0.46856062067014981</v>
      </c>
      <c r="AOD27" s="7">
        <v>0.81701072071858527</v>
      </c>
      <c r="AOE27" s="7">
        <v>-0.46667980509208173</v>
      </c>
      <c r="AOF27" s="20">
        <v>0.53919448848064833</v>
      </c>
      <c r="AOG27" s="7">
        <v>0.57657229599624027</v>
      </c>
      <c r="AOH27" s="7">
        <v>0.46856062067014981</v>
      </c>
      <c r="AOI27" s="7">
        <v>0.81701072071858527</v>
      </c>
      <c r="AOJ27" s="7">
        <v>-0.46667980509208173</v>
      </c>
      <c r="AOK27" s="7">
        <v>0.53919448848064833</v>
      </c>
      <c r="AOL27" s="7">
        <v>0.57657229599624027</v>
      </c>
      <c r="AOM27" s="7">
        <v>0.18054832872882143</v>
      </c>
      <c r="AON27" s="7">
        <v>0.45513802777357104</v>
      </c>
      <c r="AOR27" s="6" t="s">
        <v>613</v>
      </c>
      <c r="AOU27" s="1">
        <v>37.676270000000002</v>
      </c>
      <c r="AOV27" s="1">
        <v>43.314019999999999</v>
      </c>
      <c r="AOW27" s="1">
        <v>34.10333</v>
      </c>
      <c r="AOX27" s="1">
        <v>33.608089999999997</v>
      </c>
      <c r="AOY27" s="1">
        <v>38.842779999999998</v>
      </c>
      <c r="AOZ27" s="1">
        <v>14.99663</v>
      </c>
      <c r="APA27" s="1">
        <v>14.07869</v>
      </c>
      <c r="APB27" s="1">
        <v>15.548579999999999</v>
      </c>
      <c r="APC27" s="1">
        <v>12.154859999999999</v>
      </c>
      <c r="APD27" s="1">
        <v>7.52982</v>
      </c>
      <c r="APE27" s="1">
        <v>-7.3007600000000004</v>
      </c>
      <c r="APF27" s="1">
        <v>-7.4365100000000002</v>
      </c>
      <c r="APG27" s="1">
        <v>-6.3817399999999997</v>
      </c>
      <c r="APH27" s="1">
        <v>-102.00418000000001</v>
      </c>
      <c r="API27" s="2"/>
      <c r="APJ27" s="1"/>
      <c r="APK27" s="1"/>
      <c r="APL27" s="1"/>
      <c r="APM27" s="1">
        <v>-98.606719999999996</v>
      </c>
      <c r="APN27" s="1">
        <v>-30.407129999999999</v>
      </c>
      <c r="APW27" s="22">
        <v>0.47452056203746185</v>
      </c>
      <c r="APX27" s="22">
        <v>0.32167083707614014</v>
      </c>
      <c r="APY27" s="22">
        <v>0.29370950980171712</v>
      </c>
      <c r="APZ27" s="22">
        <v>0.4313680099987488</v>
      </c>
      <c r="AQA27" s="22">
        <v>0.50481536252279358</v>
      </c>
      <c r="AQB27" s="39" t="s">
        <v>613</v>
      </c>
      <c r="AQC27" s="22">
        <v>0.61097454516891558</v>
      </c>
      <c r="AQD27" s="6" t="s">
        <v>613</v>
      </c>
      <c r="AQE27" s="4">
        <f t="shared" si="137"/>
        <v>15169464415</v>
      </c>
      <c r="AQF27" s="4">
        <f t="shared" si="138"/>
        <v>18318079933</v>
      </c>
      <c r="AQG27" s="4">
        <f t="shared" si="139"/>
        <v>16855694873</v>
      </c>
      <c r="AQH27" s="4">
        <f t="shared" si="140"/>
        <v>8748992000</v>
      </c>
      <c r="AQI27" s="4">
        <f t="shared" si="141"/>
        <v>3322457000</v>
      </c>
      <c r="AQJ27" s="5">
        <f t="shared" si="142"/>
        <v>372338000</v>
      </c>
      <c r="AQK27" s="4">
        <f t="shared" si="143"/>
        <v>-514337000</v>
      </c>
      <c r="AQL27" s="6" t="s">
        <v>613</v>
      </c>
      <c r="AQM27" s="7">
        <f t="shared" si="144"/>
        <v>0.36713630789448176</v>
      </c>
      <c r="AQN27" s="7">
        <f t="shared" si="145"/>
        <v>0.49411101537776692</v>
      </c>
      <c r="AQO27" s="7">
        <f t="shared" si="146"/>
        <v>0.65019719978619606</v>
      </c>
      <c r="AQP27" s="7">
        <f t="shared" si="147"/>
        <v>0.95213869002617213</v>
      </c>
      <c r="AQQ27" s="7">
        <f t="shared" si="148"/>
        <v>0.62113087476362605</v>
      </c>
      <c r="AQR27" s="20">
        <f t="shared" si="149"/>
        <v>9.3595884514013447E-2</v>
      </c>
      <c r="AQS27" s="7">
        <f t="shared" si="150"/>
        <v>-0.1517631048916549</v>
      </c>
      <c r="AQT27" s="6" t="s">
        <v>613</v>
      </c>
      <c r="AQU27" s="9">
        <f t="shared" si="156"/>
        <v>9.2382911189936287E-2</v>
      </c>
      <c r="AQV27" s="9">
        <f t="shared" si="156"/>
        <v>5.6403018632827463E-2</v>
      </c>
      <c r="AQW27" s="9">
        <f t="shared" si="156"/>
        <v>0.18117589775586726</v>
      </c>
      <c r="AQX27" s="9">
        <f t="shared" si="156"/>
        <v>0.3993909421249906</v>
      </c>
      <c r="AQY27" s="9">
        <f t="shared" si="156"/>
        <v>-0.18328578266608714</v>
      </c>
      <c r="AQZ27" s="10" t="e">
        <f t="shared" si="156"/>
        <v>#VALUE!</v>
      </c>
      <c r="ARA27" s="9">
        <f t="shared" si="156"/>
        <v>0.39619763855345774</v>
      </c>
      <c r="ARB27" s="6" t="s">
        <v>613</v>
      </c>
      <c r="ARC27" s="17">
        <f t="shared" si="157"/>
        <v>8.4401554505861731E-2</v>
      </c>
      <c r="ARD27" s="17">
        <f t="shared" si="157"/>
        <v>2.1572275758985505E-2</v>
      </c>
      <c r="ARE27" s="17">
        <f t="shared" si="157"/>
        <v>9.3433137063054797E-2</v>
      </c>
      <c r="ARF27" s="17">
        <f t="shared" si="157"/>
        <v>0.22687667939704961</v>
      </c>
      <c r="ARG27" s="17">
        <f t="shared" si="157"/>
        <v>-0.1788579791967502</v>
      </c>
      <c r="ARH27" s="21" t="e">
        <f t="shared" si="157"/>
        <v>#VALUE!</v>
      </c>
      <c r="ARI27" s="17">
        <f t="shared" si="157"/>
        <v>0.38435674899867833</v>
      </c>
      <c r="ARJ27" s="6" t="s">
        <v>613</v>
      </c>
    </row>
    <row r="28" spans="1:1154" collapsed="1" x14ac:dyDescent="0.15">
      <c r="A28" s="26" t="s">
        <v>362</v>
      </c>
      <c r="B28" s="34">
        <v>39734</v>
      </c>
      <c r="C28" s="34">
        <v>39734</v>
      </c>
      <c r="D28" s="35">
        <v>1.33187339449541</v>
      </c>
      <c r="E28" s="26" t="s">
        <v>304</v>
      </c>
      <c r="F28" s="26" t="s">
        <v>33</v>
      </c>
      <c r="G28" s="26" t="s">
        <v>35</v>
      </c>
      <c r="H28" s="26" t="s">
        <v>23</v>
      </c>
      <c r="I28" s="56" t="s">
        <v>304</v>
      </c>
      <c r="J28" s="26" t="s">
        <v>494</v>
      </c>
      <c r="K28" s="26" t="s">
        <v>427</v>
      </c>
      <c r="L28" s="26" t="s">
        <v>33</v>
      </c>
      <c r="M28" s="26" t="s">
        <v>35</v>
      </c>
      <c r="N28" s="26" t="s">
        <v>23</v>
      </c>
      <c r="O28" s="26"/>
      <c r="P28" s="26"/>
      <c r="Q28" s="26" t="s">
        <v>25</v>
      </c>
      <c r="R28" s="26" t="s">
        <v>363</v>
      </c>
      <c r="S28" s="35"/>
      <c r="T28" s="26" t="s">
        <v>27</v>
      </c>
      <c r="U28" s="26" t="s">
        <v>23</v>
      </c>
      <c r="V28" s="3">
        <v>2008</v>
      </c>
      <c r="W28" s="3">
        <f t="shared" si="0"/>
        <v>1</v>
      </c>
      <c r="AA28" s="35">
        <v>1189851000000</v>
      </c>
      <c r="AB28" s="35">
        <v>1261480000000</v>
      </c>
      <c r="AC28" s="35">
        <v>886618000000</v>
      </c>
      <c r="AD28" s="35">
        <v>732984000000</v>
      </c>
      <c r="AE28" s="35">
        <v>908011000000</v>
      </c>
      <c r="AF28" s="35">
        <v>754851000000</v>
      </c>
      <c r="AG28" s="35">
        <v>941193000000</v>
      </c>
      <c r="AH28" s="35">
        <v>1065288000000</v>
      </c>
      <c r="AI28" s="4">
        <v>1356396000000</v>
      </c>
      <c r="AJ28" s="4">
        <v>991684000000</v>
      </c>
      <c r="AK28" s="4">
        <v>717069000000</v>
      </c>
      <c r="AL28" s="4">
        <v>747160000000</v>
      </c>
      <c r="AM28" s="4">
        <v>1207846000000</v>
      </c>
      <c r="AN28" s="5">
        <v>412322000000</v>
      </c>
      <c r="AO28" s="4">
        <v>106948000000</v>
      </c>
      <c r="AP28" s="4">
        <v>157058000000</v>
      </c>
      <c r="AQ28" s="4">
        <v>95478000000</v>
      </c>
      <c r="AR28" s="4">
        <v>67259000000</v>
      </c>
      <c r="AS28" s="4"/>
      <c r="AT28" s="4"/>
      <c r="AU28" s="4"/>
      <c r="AV28" s="4"/>
      <c r="AW28" s="4"/>
      <c r="AX28" s="4"/>
      <c r="AY28" s="4"/>
      <c r="AZ28" s="4"/>
      <c r="BA28" s="4"/>
      <c r="BB28" s="6" t="s">
        <v>613</v>
      </c>
      <c r="BC28" s="4"/>
      <c r="BD28" s="4"/>
      <c r="BE28" s="4"/>
      <c r="BF28" s="4">
        <v>2274657000000</v>
      </c>
      <c r="BG28" s="4">
        <v>2136934000000</v>
      </c>
      <c r="BH28" s="4">
        <v>2076875000000</v>
      </c>
      <c r="BI28" s="4">
        <v>1558370000000</v>
      </c>
      <c r="BJ28" s="4">
        <v>1245741000000</v>
      </c>
      <c r="BK28" s="4">
        <v>701194000000</v>
      </c>
      <c r="BL28" s="4">
        <v>777067000000</v>
      </c>
      <c r="BM28" s="4">
        <v>921008000000</v>
      </c>
      <c r="BN28" s="4">
        <v>948255000000</v>
      </c>
      <c r="BO28" s="4">
        <v>1118512000000</v>
      </c>
      <c r="BP28" s="4">
        <v>1195040000000</v>
      </c>
      <c r="BQ28" s="4">
        <v>775374000000</v>
      </c>
      <c r="BR28" s="4">
        <v>848743000000</v>
      </c>
      <c r="BS28" s="5">
        <v>779325000000</v>
      </c>
      <c r="BT28" s="4">
        <v>634520000000</v>
      </c>
      <c r="BU28" s="4">
        <v>470931000000</v>
      </c>
      <c r="BV28" s="4">
        <v>434527000000</v>
      </c>
      <c r="BW28" s="4">
        <v>344310000000</v>
      </c>
      <c r="BX28" s="4"/>
      <c r="BY28" s="4"/>
      <c r="BZ28" s="4"/>
      <c r="CA28" s="4"/>
      <c r="CB28" s="4"/>
      <c r="CC28" s="4"/>
      <c r="CD28" s="4"/>
      <c r="CE28" s="4"/>
      <c r="CF28" s="4"/>
      <c r="CG28" s="6" t="s">
        <v>613</v>
      </c>
      <c r="CH28" s="4"/>
      <c r="CI28" s="4"/>
      <c r="CJ28" s="4"/>
      <c r="CK28" s="4">
        <v>4446784000000</v>
      </c>
      <c r="CL28" s="4">
        <v>4217325000000</v>
      </c>
      <c r="CM28" s="4">
        <v>3698370000000</v>
      </c>
      <c r="CN28" s="4">
        <v>3158507000000</v>
      </c>
      <c r="CO28" s="4">
        <v>2379465000000</v>
      </c>
      <c r="CP28" s="4">
        <v>1865116000000</v>
      </c>
      <c r="CQ28" s="4">
        <v>2079319000000</v>
      </c>
      <c r="CR28" s="4">
        <v>2236668000000</v>
      </c>
      <c r="CS28" s="4">
        <v>2492219000000</v>
      </c>
      <c r="CT28" s="4">
        <v>2310356000000</v>
      </c>
      <c r="CU28" s="4">
        <v>2476571000000</v>
      </c>
      <c r="CV28" s="4">
        <v>2079391000000</v>
      </c>
      <c r="CW28" s="4">
        <v>2613402000000</v>
      </c>
      <c r="CX28" s="5">
        <v>1619482000000</v>
      </c>
      <c r="CY28" s="4">
        <v>994492000000</v>
      </c>
      <c r="CZ28" s="4">
        <v>835284000000</v>
      </c>
      <c r="DA28" s="4">
        <v>652741000000</v>
      </c>
      <c r="DB28" s="4">
        <v>480981000000</v>
      </c>
      <c r="DC28" s="4"/>
      <c r="DD28" s="4"/>
      <c r="DE28" s="4"/>
      <c r="DF28" s="4"/>
      <c r="DG28" s="4"/>
      <c r="DH28" s="4"/>
      <c r="DI28" s="4"/>
      <c r="DJ28" s="4"/>
      <c r="DK28" s="4"/>
      <c r="DL28" s="6" t="s">
        <v>613</v>
      </c>
      <c r="DM28" s="4"/>
      <c r="DN28" s="4"/>
      <c r="DO28" s="4"/>
      <c r="DP28" s="4">
        <v>7234857000000</v>
      </c>
      <c r="DQ28" s="4">
        <v>7562822000000</v>
      </c>
      <c r="DR28" s="4">
        <v>6805037000000</v>
      </c>
      <c r="DS28" s="4">
        <v>5657327000000</v>
      </c>
      <c r="DT28" s="4">
        <v>4855369000000</v>
      </c>
      <c r="DU28" s="4">
        <v>4190956000000</v>
      </c>
      <c r="DV28" s="4">
        <v>4407513000000</v>
      </c>
      <c r="DW28" s="4">
        <v>4256884000000</v>
      </c>
      <c r="DX28" s="4">
        <v>4370964000000</v>
      </c>
      <c r="DY28" s="4">
        <v>4294557000000</v>
      </c>
      <c r="DZ28" s="4">
        <v>4389950000000</v>
      </c>
      <c r="EA28" s="4">
        <v>3695249000000</v>
      </c>
      <c r="EB28" s="4">
        <v>4207629000000</v>
      </c>
      <c r="EC28" s="5">
        <v>3317816000000</v>
      </c>
      <c r="ED28" s="4">
        <v>2159405000000</v>
      </c>
      <c r="EE28" s="4">
        <v>1808610000000</v>
      </c>
      <c r="EF28" s="4">
        <v>1548293000000</v>
      </c>
      <c r="EG28" s="4">
        <v>1316264000000</v>
      </c>
      <c r="EH28" s="4"/>
      <c r="EI28" s="4"/>
      <c r="EJ28" s="4"/>
      <c r="EK28" s="4"/>
      <c r="EL28" s="4"/>
      <c r="EM28" s="4"/>
      <c r="EN28" s="4"/>
      <c r="EO28" s="4"/>
      <c r="EP28" s="4"/>
      <c r="EQ28" s="6" t="s">
        <v>613</v>
      </c>
      <c r="ER28" s="4"/>
      <c r="ES28" s="4"/>
      <c r="ET28" s="4"/>
      <c r="EU28" s="4">
        <v>2561234000000</v>
      </c>
      <c r="EV28" s="4">
        <v>2573467000000</v>
      </c>
      <c r="EW28" s="4">
        <v>2504335000000</v>
      </c>
      <c r="EX28" s="4">
        <v>2116898000000</v>
      </c>
      <c r="EY28" s="4">
        <v>1757781000000</v>
      </c>
      <c r="EZ28" s="4">
        <v>1254181000000</v>
      </c>
      <c r="FA28" s="4">
        <v>1448585000000</v>
      </c>
      <c r="FB28" s="4">
        <v>1378311000000</v>
      </c>
      <c r="FC28" s="4">
        <v>1560197000000</v>
      </c>
      <c r="FD28" s="4">
        <v>1686450000000</v>
      </c>
      <c r="FE28" s="4">
        <v>1987777000000</v>
      </c>
      <c r="FF28" s="4">
        <v>1283809000000</v>
      </c>
      <c r="FG28" s="4">
        <v>1660411000000</v>
      </c>
      <c r="FH28" s="5">
        <v>1163382000000</v>
      </c>
      <c r="FI28" s="4">
        <v>918095000000</v>
      </c>
      <c r="FJ28" s="4">
        <v>736231000000</v>
      </c>
      <c r="FK28" s="4">
        <v>595022000000</v>
      </c>
      <c r="FL28" s="4">
        <v>401451000000</v>
      </c>
      <c r="FM28" s="4"/>
      <c r="FN28" s="4"/>
      <c r="FO28" s="4"/>
      <c r="FP28" s="4"/>
      <c r="FQ28" s="4"/>
      <c r="FR28" s="4"/>
      <c r="FS28" s="4"/>
      <c r="FT28" s="4"/>
      <c r="FU28" s="4"/>
      <c r="FV28" s="6" t="s">
        <v>613</v>
      </c>
      <c r="FW28" s="4"/>
      <c r="FX28" s="4"/>
      <c r="FY28" s="4"/>
      <c r="FZ28" s="4">
        <v>1131963000000</v>
      </c>
      <c r="GA28" s="4">
        <v>1753456000000</v>
      </c>
      <c r="GB28" s="4">
        <v>1127040000000</v>
      </c>
      <c r="GC28" s="4">
        <v>821415000000</v>
      </c>
      <c r="GD28" s="4">
        <v>697268000000</v>
      </c>
      <c r="GE28" s="4">
        <v>549770000000</v>
      </c>
      <c r="GF28" s="4">
        <v>739728000000</v>
      </c>
      <c r="GG28" s="4">
        <v>435664000000</v>
      </c>
      <c r="GH28" s="4">
        <v>764353000000</v>
      </c>
      <c r="GI28" s="4">
        <v>965243000000</v>
      </c>
      <c r="GJ28" s="4">
        <v>1032551000000</v>
      </c>
      <c r="GK28" s="4">
        <v>829075000000</v>
      </c>
      <c r="GL28" s="4">
        <v>983803000000</v>
      </c>
      <c r="GM28" s="5">
        <v>917461000000</v>
      </c>
      <c r="GN28" s="4">
        <v>591871000000</v>
      </c>
      <c r="GO28" s="4">
        <v>296762000000</v>
      </c>
      <c r="GP28" s="4">
        <v>267722000000</v>
      </c>
      <c r="GQ28" s="4">
        <v>177892000000</v>
      </c>
      <c r="GR28" s="4"/>
      <c r="GS28" s="4"/>
      <c r="GT28" s="4"/>
      <c r="GU28" s="4"/>
      <c r="GV28" s="4"/>
      <c r="GW28" s="4"/>
      <c r="GX28" s="4"/>
      <c r="GY28" s="4"/>
      <c r="GZ28" s="4"/>
      <c r="HA28" s="6" t="s">
        <v>613</v>
      </c>
      <c r="HB28" s="4"/>
      <c r="HC28" s="4"/>
      <c r="HD28" s="4"/>
      <c r="HE28" s="4">
        <v>3776525000000</v>
      </c>
      <c r="HF28" s="4">
        <v>3739438000000</v>
      </c>
      <c r="HG28" s="4">
        <v>3575038000000</v>
      </c>
      <c r="HH28" s="4">
        <v>3298495000000</v>
      </c>
      <c r="HI28" s="4">
        <v>3047490000000</v>
      </c>
      <c r="HJ28" s="4">
        <v>2839451000000</v>
      </c>
      <c r="HK28" s="4">
        <v>2600881000000</v>
      </c>
      <c r="HL28" s="4">
        <v>2518221000000</v>
      </c>
      <c r="HM28" s="4">
        <v>2258102000000</v>
      </c>
      <c r="HN28" s="4">
        <v>2017459000000</v>
      </c>
      <c r="HO28" s="4">
        <v>1880539000000</v>
      </c>
      <c r="HP28" s="4">
        <v>1942461000000</v>
      </c>
      <c r="HQ28" s="4">
        <v>1909678000000</v>
      </c>
      <c r="HR28" s="5">
        <v>1613833000000</v>
      </c>
      <c r="HS28" s="4">
        <v>948901000000</v>
      </c>
      <c r="HT28" s="4">
        <v>879408000000</v>
      </c>
      <c r="HU28" s="4">
        <v>809063000000</v>
      </c>
      <c r="HV28" s="4">
        <v>762695000000</v>
      </c>
      <c r="HW28" s="4"/>
      <c r="HX28" s="4"/>
      <c r="HY28" s="4"/>
      <c r="HZ28" s="4"/>
      <c r="IA28" s="4"/>
      <c r="IB28" s="4"/>
      <c r="IC28" s="4"/>
      <c r="ID28" s="4"/>
      <c r="IE28" s="4"/>
      <c r="IF28" s="6" t="s">
        <v>613</v>
      </c>
      <c r="IG28" s="4"/>
      <c r="IH28" s="4"/>
      <c r="II28" s="4"/>
      <c r="IJ28" s="4">
        <v>8136563000000</v>
      </c>
      <c r="IK28" s="4">
        <v>7726945000000</v>
      </c>
      <c r="IL28" s="4">
        <v>8385122000000</v>
      </c>
      <c r="IM28" s="4">
        <v>6624774000000</v>
      </c>
      <c r="IN28" s="4">
        <v>4978986000000</v>
      </c>
      <c r="IO28" s="4">
        <v>3620570000000</v>
      </c>
      <c r="IP28" s="4">
        <v>3775323000000</v>
      </c>
      <c r="IQ28" s="4">
        <v>4221172000000</v>
      </c>
      <c r="IR28" s="4">
        <v>4111973000000</v>
      </c>
      <c r="IS28" s="4">
        <v>4777083000000</v>
      </c>
      <c r="IT28" s="4">
        <v>4716771000000</v>
      </c>
      <c r="IU28" s="4">
        <v>4218030000000</v>
      </c>
      <c r="IV28" s="4">
        <v>3662331000000</v>
      </c>
      <c r="IW28" s="5">
        <v>2543913000000</v>
      </c>
      <c r="IX28" s="4">
        <v>2103690000000</v>
      </c>
      <c r="IY28" s="4">
        <v>1877981000000</v>
      </c>
      <c r="IZ28" s="4">
        <v>1296372000000</v>
      </c>
      <c r="JA28" s="4">
        <v>1175025000000</v>
      </c>
      <c r="JB28" s="4"/>
      <c r="JC28" s="4"/>
      <c r="JD28" s="4"/>
      <c r="JE28" s="4"/>
      <c r="JF28" s="4"/>
      <c r="JG28" s="4"/>
      <c r="JH28" s="4"/>
      <c r="JI28" s="4"/>
      <c r="JJ28" s="4"/>
      <c r="JK28" s="6" t="s">
        <v>613</v>
      </c>
      <c r="JL28" s="4"/>
      <c r="JM28" s="4"/>
      <c r="JN28" s="4"/>
      <c r="JO28" s="4">
        <v>311738000000</v>
      </c>
      <c r="JP28" s="4">
        <v>466118000000</v>
      </c>
      <c r="JQ28" s="4">
        <v>533681000000</v>
      </c>
      <c r="JR28" s="4">
        <v>380775000000</v>
      </c>
      <c r="JS28" s="4">
        <v>344540000000</v>
      </c>
      <c r="JT28" s="4">
        <v>418876000000</v>
      </c>
      <c r="JU28" s="4">
        <v>470194000000</v>
      </c>
      <c r="JV28" s="4">
        <v>442616000000</v>
      </c>
      <c r="JW28" s="4">
        <v>293069000000</v>
      </c>
      <c r="JX28" s="4">
        <v>266359000000</v>
      </c>
      <c r="JY28" s="4">
        <v>-22098000000</v>
      </c>
      <c r="JZ28" s="4">
        <v>133894000000</v>
      </c>
      <c r="KA28" s="4">
        <v>276287000000</v>
      </c>
      <c r="KB28" s="5">
        <v>180387000000</v>
      </c>
      <c r="KC28" s="4">
        <v>144354000000</v>
      </c>
      <c r="KD28" s="4">
        <v>115331000000</v>
      </c>
      <c r="KE28" s="4">
        <v>73927000000</v>
      </c>
      <c r="KF28" s="4">
        <v>-1468000000</v>
      </c>
      <c r="KG28" s="4"/>
      <c r="KH28" s="4"/>
      <c r="KI28" s="4"/>
      <c r="KJ28" s="4"/>
      <c r="KK28" s="4"/>
      <c r="KL28" s="4"/>
      <c r="KM28" s="4"/>
      <c r="KN28" s="4"/>
      <c r="KO28" s="4"/>
      <c r="KP28" s="6" t="s">
        <v>613</v>
      </c>
      <c r="KQ28" s="4"/>
      <c r="KR28" s="4"/>
      <c r="KS28" s="4"/>
      <c r="KT28" s="4">
        <v>108852000000</v>
      </c>
      <c r="KU28" s="4">
        <v>249085000000</v>
      </c>
      <c r="KV28" s="4">
        <v>356477000000</v>
      </c>
      <c r="KW28" s="4">
        <v>276316000000</v>
      </c>
      <c r="KX28" s="4">
        <v>250754000000</v>
      </c>
      <c r="KY28" s="4">
        <v>316066000000</v>
      </c>
      <c r="KZ28" s="4">
        <v>379745000000</v>
      </c>
      <c r="LA28" s="4">
        <v>431457000000</v>
      </c>
      <c r="LB28" s="4">
        <v>242605000000</v>
      </c>
      <c r="LC28" s="4">
        <v>135597000000</v>
      </c>
      <c r="LD28" s="4">
        <v>-30115000000</v>
      </c>
      <c r="LE28" s="4">
        <v>63795000000</v>
      </c>
      <c r="LF28" s="4">
        <v>469493000000</v>
      </c>
      <c r="LG28" s="5">
        <v>14091000000</v>
      </c>
      <c r="LH28" s="4">
        <v>6974000000</v>
      </c>
      <c r="LI28" s="4">
        <v>8533000000</v>
      </c>
      <c r="LJ28" s="4">
        <v>-25760000000</v>
      </c>
      <c r="LK28" s="4">
        <v>12456000000</v>
      </c>
      <c r="LL28" s="4"/>
      <c r="LM28" s="4"/>
      <c r="LN28" s="4"/>
      <c r="LO28" s="4"/>
      <c r="LP28" s="4"/>
      <c r="LQ28" s="4"/>
      <c r="LR28" s="4"/>
      <c r="LS28" s="4"/>
      <c r="LT28" s="4"/>
      <c r="LU28" s="6" t="s">
        <v>613</v>
      </c>
      <c r="LV28" s="4"/>
      <c r="LW28" s="4"/>
      <c r="LX28" s="4"/>
      <c r="LY28" s="4">
        <v>935557000000</v>
      </c>
      <c r="LZ28" s="4">
        <v>1099301000000</v>
      </c>
      <c r="MA28" s="4">
        <v>923164000000</v>
      </c>
      <c r="MB28" s="4">
        <v>740682000000</v>
      </c>
      <c r="MC28" s="4">
        <v>671905000000</v>
      </c>
      <c r="MD28" s="4">
        <v>682494000000</v>
      </c>
      <c r="ME28" s="4">
        <v>689466000000</v>
      </c>
      <c r="MF28" s="4">
        <v>671358000000</v>
      </c>
      <c r="MJ28" s="1">
        <v>202720000000</v>
      </c>
      <c r="MK28" s="1">
        <v>344877000000</v>
      </c>
      <c r="ML28" s="1">
        <v>466749000000</v>
      </c>
      <c r="MM28" s="1">
        <v>351807000000</v>
      </c>
      <c r="MN28" s="1">
        <v>326366000000</v>
      </c>
      <c r="MO28" s="1">
        <v>418318000000</v>
      </c>
      <c r="MP28" s="1">
        <v>507738000000</v>
      </c>
      <c r="MQ28" s="1">
        <v>565263000000</v>
      </c>
      <c r="MR28" s="4">
        <v>337200000000</v>
      </c>
      <c r="MS28" s="4">
        <v>211071000000</v>
      </c>
      <c r="MT28" s="4">
        <v>-26083000000</v>
      </c>
      <c r="MU28" s="4">
        <v>93967000000</v>
      </c>
      <c r="MV28" s="4">
        <v>668782000000</v>
      </c>
      <c r="MW28" s="5">
        <v>110562000000</v>
      </c>
      <c r="MX28" s="4">
        <v>92713000000</v>
      </c>
      <c r="MY28" s="1">
        <v>78023000000</v>
      </c>
      <c r="MZ28" s="1">
        <v>40279000000</v>
      </c>
      <c r="NA28" s="1">
        <v>62684000000</v>
      </c>
      <c r="NB28" s="1"/>
      <c r="NC28" s="1"/>
      <c r="NK28" s="6" t="s">
        <v>613</v>
      </c>
      <c r="NO28" s="35">
        <v>108852000000</v>
      </c>
      <c r="NP28" s="35">
        <v>249085000000</v>
      </c>
      <c r="NQ28" s="35">
        <v>356477000000</v>
      </c>
      <c r="NR28" s="35">
        <v>276316000000</v>
      </c>
      <c r="NS28" s="35">
        <v>250754000000</v>
      </c>
      <c r="NT28" s="35">
        <v>316066000000</v>
      </c>
      <c r="NU28" s="35">
        <v>379745000000</v>
      </c>
      <c r="NV28" s="35">
        <v>431457000000</v>
      </c>
      <c r="NW28" s="47">
        <v>242605000000</v>
      </c>
      <c r="NX28" s="47">
        <v>135597000000</v>
      </c>
      <c r="NY28" s="47">
        <v>-30115000000</v>
      </c>
      <c r="NZ28" s="47">
        <v>63795000000</v>
      </c>
      <c r="OA28" s="47">
        <v>469493000000</v>
      </c>
      <c r="OB28" s="48">
        <v>77059000000</v>
      </c>
      <c r="OC28" s="47">
        <v>54882000000</v>
      </c>
      <c r="OD28" s="35">
        <v>48406000000</v>
      </c>
      <c r="OE28" s="35">
        <v>17783000000</v>
      </c>
      <c r="OF28" s="35">
        <v>50190000000</v>
      </c>
      <c r="OG28" s="35"/>
      <c r="OH28" s="35"/>
      <c r="OP28" s="6" t="s">
        <v>613</v>
      </c>
      <c r="OQ28" s="4">
        <v>657102000000</v>
      </c>
      <c r="OR28" s="4">
        <v>615897000000</v>
      </c>
      <c r="OS28" s="4">
        <v>255046000000</v>
      </c>
      <c r="OT28" s="4">
        <v>379004000000</v>
      </c>
      <c r="OU28" s="4">
        <v>478439000000</v>
      </c>
      <c r="OV28" s="5">
        <v>330644000000</v>
      </c>
      <c r="OW28" s="4">
        <v>263780000000</v>
      </c>
      <c r="OX28" s="4">
        <v>202351000000</v>
      </c>
      <c r="OY28" s="4">
        <v>156345000000</v>
      </c>
      <c r="OZ28" s="4">
        <v>83609000000</v>
      </c>
      <c r="PA28" s="4"/>
      <c r="PB28" s="4"/>
      <c r="PC28" s="4"/>
      <c r="PD28" s="4"/>
      <c r="PE28" s="4"/>
      <c r="PF28" s="4"/>
      <c r="PG28" s="4"/>
      <c r="PH28" s="4"/>
      <c r="PI28" s="4"/>
      <c r="PJ28" s="6" t="s">
        <v>613</v>
      </c>
      <c r="PK28" s="4"/>
      <c r="PL28" s="4"/>
      <c r="PM28" s="4"/>
      <c r="PN28" s="4">
        <v>-111630000000</v>
      </c>
      <c r="PO28" s="4">
        <v>-100730000000</v>
      </c>
      <c r="PP28" s="4">
        <v>-60015000000</v>
      </c>
      <c r="PQ28" s="4">
        <v>-46504000000</v>
      </c>
      <c r="PR28" s="4">
        <v>-20459000000</v>
      </c>
      <c r="PS28" s="4">
        <v>-22599000000</v>
      </c>
      <c r="PT28" s="4">
        <v>-37579000000</v>
      </c>
      <c r="PU28" s="4">
        <v>-31267000000</v>
      </c>
      <c r="PV28" s="4">
        <v>-60461000000</v>
      </c>
      <c r="PW28" s="4">
        <v>-94325000000</v>
      </c>
      <c r="PX28" s="4">
        <v>-68572000000</v>
      </c>
      <c r="PY28" s="4">
        <v>-82365000000</v>
      </c>
      <c r="PZ28" s="4">
        <v>-92958000000</v>
      </c>
      <c r="QA28" s="5">
        <v>-58987000000</v>
      </c>
      <c r="QB28" s="4">
        <v>-42392000000</v>
      </c>
      <c r="QC28" s="4">
        <v>-38751000000</v>
      </c>
      <c r="QD28" s="4">
        <v>-41675000000</v>
      </c>
      <c r="QE28" s="4">
        <v>-14613000000</v>
      </c>
      <c r="QF28" s="4"/>
      <c r="QG28" s="4"/>
      <c r="QH28" s="4"/>
      <c r="QI28" s="4"/>
      <c r="QJ28" s="4"/>
      <c r="QK28" s="4"/>
      <c r="QL28" s="4"/>
      <c r="QM28" s="4"/>
      <c r="QN28" s="4"/>
      <c r="QO28" s="6" t="s">
        <v>613</v>
      </c>
      <c r="QP28" s="4"/>
      <c r="QQ28" s="4"/>
      <c r="QR28" s="4"/>
      <c r="QS28" s="4">
        <v>1004197000000</v>
      </c>
      <c r="QT28" s="4">
        <v>928178000000</v>
      </c>
      <c r="QU28" s="4">
        <v>575797000000</v>
      </c>
      <c r="QV28" s="4">
        <v>344756000000</v>
      </c>
      <c r="QW28" s="4">
        <v>395459000000</v>
      </c>
      <c r="QX28" s="4">
        <v>447139000000</v>
      </c>
      <c r="QY28" s="4">
        <v>424231000000</v>
      </c>
      <c r="QZ28" s="4">
        <v>420593000000</v>
      </c>
      <c r="RA28" s="4">
        <v>753549000000</v>
      </c>
      <c r="RB28" s="4">
        <v>537289000000</v>
      </c>
      <c r="RC28" s="4">
        <v>340446000000</v>
      </c>
      <c r="RD28" s="4">
        <v>58044000000</v>
      </c>
      <c r="RE28" s="4">
        <v>288389000000</v>
      </c>
      <c r="RF28" s="5">
        <v>35972000000</v>
      </c>
      <c r="RG28" s="4">
        <v>-142145000000</v>
      </c>
      <c r="RH28" s="4">
        <v>78849000000</v>
      </c>
      <c r="RI28" s="4">
        <v>24373000000</v>
      </c>
      <c r="RJ28" s="4">
        <v>30628000000</v>
      </c>
      <c r="RK28" s="4"/>
      <c r="RL28" s="4"/>
      <c r="RM28" s="4"/>
      <c r="RN28" s="4"/>
      <c r="RO28" s="4"/>
      <c r="RP28" s="4"/>
      <c r="RQ28" s="4"/>
      <c r="RR28" s="4"/>
      <c r="RS28" s="4"/>
      <c r="RT28" s="6" t="s">
        <v>613</v>
      </c>
      <c r="RU28" s="4"/>
      <c r="RV28" s="4"/>
      <c r="RW28" s="4"/>
      <c r="RX28" s="4">
        <v>-361321000000</v>
      </c>
      <c r="RY28" s="4">
        <v>-483159000000</v>
      </c>
      <c r="RZ28" s="4">
        <v>-671113000000</v>
      </c>
      <c r="SA28" s="4">
        <v>-586671000000</v>
      </c>
      <c r="SB28" s="4">
        <v>-358506000000</v>
      </c>
      <c r="SC28" s="4">
        <v>-295227000000</v>
      </c>
      <c r="SD28" s="4">
        <v>-538079000000</v>
      </c>
      <c r="SE28" s="4">
        <v>-354185000000</v>
      </c>
      <c r="SF28" s="4">
        <v>40862000000</v>
      </c>
      <c r="SG28" s="4">
        <v>-87028000000</v>
      </c>
      <c r="SH28" s="4">
        <v>-553891000000</v>
      </c>
      <c r="SI28" s="4">
        <v>-100502000000</v>
      </c>
      <c r="SJ28" s="4">
        <v>320030000000</v>
      </c>
      <c r="SK28" s="5">
        <v>-549049000000</v>
      </c>
      <c r="SL28" s="4">
        <v>-126713000000</v>
      </c>
      <c r="SM28" s="4">
        <v>-29307000000</v>
      </c>
      <c r="SN28" s="4">
        <v>-68526000000</v>
      </c>
      <c r="SO28" s="4">
        <v>295295000000</v>
      </c>
      <c r="SP28" s="4"/>
      <c r="SQ28" s="4"/>
      <c r="SR28" s="4"/>
      <c r="SS28" s="4"/>
      <c r="ST28" s="4"/>
      <c r="SU28" s="4"/>
      <c r="SV28" s="4"/>
      <c r="SW28" s="4"/>
      <c r="SX28" s="4"/>
      <c r="SY28" s="6" t="s">
        <v>613</v>
      </c>
      <c r="SZ28" s="4"/>
      <c r="TA28" s="4"/>
      <c r="TB28" s="4"/>
      <c r="TC28" s="4">
        <v>-732681000000</v>
      </c>
      <c r="TD28" s="4">
        <v>-70996000000</v>
      </c>
      <c r="TE28" s="4">
        <v>239286000000</v>
      </c>
      <c r="TF28" s="4">
        <v>37374000000</v>
      </c>
      <c r="TG28" s="4">
        <v>119698000000</v>
      </c>
      <c r="TH28" s="4">
        <v>-312200000000</v>
      </c>
      <c r="TI28" s="4">
        <v>-82843000000</v>
      </c>
      <c r="TJ28" s="4">
        <v>-338366000000</v>
      </c>
      <c r="TK28" s="4">
        <v>-524822000000</v>
      </c>
      <c r="TL28" s="4">
        <v>-234948000000</v>
      </c>
      <c r="TM28" s="4">
        <v>161987000000</v>
      </c>
      <c r="TN28" s="4">
        <v>-346292000000</v>
      </c>
      <c r="TO28" s="4">
        <v>114663000000</v>
      </c>
      <c r="TP28" s="5">
        <v>807249000000</v>
      </c>
      <c r="TQ28" s="4">
        <v>218748000000</v>
      </c>
      <c r="TR28" s="35">
        <v>12038000000</v>
      </c>
      <c r="TS28" s="35">
        <v>72372000000</v>
      </c>
      <c r="TT28" s="35">
        <v>-358370000000</v>
      </c>
      <c r="TU28" s="35"/>
      <c r="TV28" s="35"/>
      <c r="UD28" s="6" t="s">
        <v>613</v>
      </c>
      <c r="UH28" s="37">
        <v>0.35781644923556499</v>
      </c>
      <c r="UI28" s="37">
        <v>0.57708482801837802</v>
      </c>
      <c r="UJ28" s="37">
        <v>0.28177933916269499</v>
      </c>
      <c r="UK28" s="37">
        <v>0.252663737741054</v>
      </c>
      <c r="UL28" s="37">
        <v>0.21544121937118402</v>
      </c>
      <c r="UM28" s="37">
        <v>0.13047172354980899</v>
      </c>
      <c r="UN28" s="37">
        <v>0.12723483098472199</v>
      </c>
      <c r="UO28" s="37"/>
      <c r="UP28" s="9"/>
      <c r="UQ28" s="9"/>
      <c r="UR28" s="9"/>
      <c r="US28" s="9"/>
      <c r="UT28" s="9"/>
      <c r="UU28" s="10"/>
      <c r="UV28" s="9"/>
      <c r="UW28" s="6" t="s">
        <v>613</v>
      </c>
      <c r="VA28" s="9">
        <v>1.8438800133512602E-2</v>
      </c>
      <c r="VB28" s="9">
        <v>1.783334490658E-2</v>
      </c>
      <c r="VC28" s="9">
        <v>2.4368863109231999E-2</v>
      </c>
      <c r="VD28" s="9">
        <v>3.0815599583696202E-2</v>
      </c>
      <c r="VE28" s="9">
        <v>2.0862651192898499E-2</v>
      </c>
      <c r="VF28" s="9">
        <v>1.7684156827591901E-2</v>
      </c>
      <c r="VG28" s="9">
        <v>4.5073459697426203E-2</v>
      </c>
      <c r="VH28" s="9"/>
      <c r="VI28" s="9"/>
      <c r="VJ28" s="9"/>
      <c r="VK28" s="9"/>
      <c r="VL28" s="9"/>
      <c r="VM28" s="9"/>
      <c r="VN28" s="10"/>
      <c r="VO28" s="9"/>
      <c r="VP28" s="6" t="s">
        <v>613</v>
      </c>
      <c r="VT28" s="9">
        <v>0.64218355076443501</v>
      </c>
      <c r="VU28" s="9">
        <v>0.42291517198162198</v>
      </c>
      <c r="VV28" s="9">
        <v>0.71822066083730507</v>
      </c>
      <c r="VW28" s="9">
        <v>0.747336262258946</v>
      </c>
      <c r="VX28" s="9">
        <v>0.7845587806288159</v>
      </c>
      <c r="VY28" s="9">
        <v>0.86952827645019104</v>
      </c>
      <c r="VZ28" s="9">
        <v>0.87276516901527801</v>
      </c>
      <c r="WA28" s="9"/>
      <c r="WG28" s="53"/>
      <c r="WI28" s="54" t="s">
        <v>613</v>
      </c>
      <c r="WM28" s="9">
        <v>0.195449402318984</v>
      </c>
      <c r="WN28" s="9">
        <v>0.15886524906173899</v>
      </c>
      <c r="WO28" s="9">
        <v>7.4650335141752996E-2</v>
      </c>
      <c r="WP28" s="9">
        <v>8.059695117192639E-2</v>
      </c>
      <c r="WQ28" s="9">
        <v>6.80093113228636E-2</v>
      </c>
      <c r="WR28" s="9">
        <v>6.302559633334251E-2</v>
      </c>
      <c r="WS28" s="9">
        <v>9.3314320942630799E-2</v>
      </c>
      <c r="WT28" s="9"/>
      <c r="WU28" s="9"/>
      <c r="WV28" s="9"/>
      <c r="WW28" s="9"/>
      <c r="WX28" s="9"/>
      <c r="WY28" s="9"/>
      <c r="WZ28" s="10"/>
      <c r="XA28" s="9"/>
      <c r="XB28" s="6" t="s">
        <v>613</v>
      </c>
      <c r="XF28" s="9">
        <v>0.23625550000000001</v>
      </c>
      <c r="XG28" s="9">
        <v>0.23625550000000001</v>
      </c>
      <c r="XH28" s="9">
        <v>0.2367146</v>
      </c>
      <c r="XI28" s="9">
        <v>0.24443609999999999</v>
      </c>
      <c r="XJ28" s="9">
        <v>0.25208469999999999</v>
      </c>
      <c r="XK28" s="9">
        <v>0.26630775000000001</v>
      </c>
      <c r="XL28" s="9">
        <v>0.3008111</v>
      </c>
      <c r="XM28" s="9"/>
      <c r="XN28" s="9"/>
      <c r="XO28" s="9"/>
      <c r="XP28" s="9"/>
      <c r="XQ28" s="9"/>
      <c r="XR28" s="9"/>
      <c r="XS28" s="10"/>
      <c r="XT28" s="9"/>
      <c r="XU28" s="6" t="s">
        <v>613</v>
      </c>
      <c r="XV28" s="59">
        <f t="shared" si="153"/>
        <v>44965784951.5159</v>
      </c>
      <c r="XW28" s="59">
        <f t="shared" si="153"/>
        <v>89340542498.633179</v>
      </c>
      <c r="XX28" s="59">
        <f t="shared" si="153"/>
        <v>82017592695.690903</v>
      </c>
      <c r="XY28" s="59">
        <f t="shared" si="153"/>
        <v>69199084195.130524</v>
      </c>
      <c r="XZ28" s="59">
        <f t="shared" si="153"/>
        <v>92958007112.648331</v>
      </c>
      <c r="YA28" s="59">
        <f t="shared" si="153"/>
        <v>58987011458.16983</v>
      </c>
      <c r="YB28" s="59">
        <f t="shared" si="153"/>
        <v>42391974674.176704</v>
      </c>
      <c r="YC28" s="6" t="s">
        <v>613</v>
      </c>
      <c r="YD28" s="4"/>
      <c r="YE28" s="4"/>
      <c r="YF28" s="4"/>
      <c r="YG28" s="4">
        <v>1004197000000</v>
      </c>
      <c r="YH28" s="4">
        <v>928178000000</v>
      </c>
      <c r="YI28" s="4">
        <v>575797000000</v>
      </c>
      <c r="YJ28" s="4">
        <v>344756000000</v>
      </c>
      <c r="YK28" s="4">
        <v>395459000000</v>
      </c>
      <c r="YL28" s="4">
        <v>447139000000</v>
      </c>
      <c r="YM28" s="4">
        <v>424231000000</v>
      </c>
      <c r="YN28" s="4">
        <v>420593000000</v>
      </c>
      <c r="YO28" s="4">
        <v>753549000000</v>
      </c>
      <c r="YP28" s="4">
        <v>537289000000</v>
      </c>
      <c r="YQ28" s="4">
        <v>340446000000</v>
      </c>
      <c r="YR28" s="4">
        <v>58044000000</v>
      </c>
      <c r="YS28" s="4">
        <v>288389000000</v>
      </c>
      <c r="YT28" s="5">
        <v>35972000000</v>
      </c>
      <c r="YU28" s="4">
        <v>-142145000000</v>
      </c>
      <c r="YV28" s="4">
        <v>78849000000</v>
      </c>
      <c r="YW28" s="4">
        <v>24373000000</v>
      </c>
      <c r="YX28" s="4">
        <v>30628000000</v>
      </c>
      <c r="YY28" s="4"/>
      <c r="YZ28" s="4"/>
      <c r="ZA28" s="4"/>
      <c r="ZB28" s="4"/>
      <c r="ZC28" s="4"/>
      <c r="ZD28" s="4"/>
      <c r="ZE28" s="4"/>
      <c r="ZF28" s="4"/>
      <c r="ZG28" s="4"/>
      <c r="ZH28" s="6" t="s">
        <v>613</v>
      </c>
      <c r="ZI28" s="4"/>
      <c r="ZJ28" s="4"/>
      <c r="ZK28" s="4"/>
      <c r="ZL28" s="4">
        <v>-361321000000</v>
      </c>
      <c r="ZM28" s="4">
        <v>-483159000000</v>
      </c>
      <c r="ZN28" s="4">
        <v>-671113000000</v>
      </c>
      <c r="ZO28" s="4">
        <v>-586671000000</v>
      </c>
      <c r="ZP28" s="4">
        <v>-358506000000</v>
      </c>
      <c r="ZQ28" s="4">
        <v>-295227000000</v>
      </c>
      <c r="ZR28" s="4">
        <v>-538079000000</v>
      </c>
      <c r="ZS28" s="4">
        <v>-354185000000</v>
      </c>
      <c r="ZT28" s="4">
        <v>40862000000</v>
      </c>
      <c r="ZU28" s="4">
        <v>-87028000000</v>
      </c>
      <c r="ZV28" s="4">
        <v>-553891000000</v>
      </c>
      <c r="ZW28" s="4">
        <v>-100502000000</v>
      </c>
      <c r="ZX28" s="4">
        <v>320030000000</v>
      </c>
      <c r="ZY28" s="5">
        <v>-549049000000</v>
      </c>
      <c r="ZZ28" s="4">
        <v>-126713000000</v>
      </c>
      <c r="AAA28" s="4">
        <v>-29307000000</v>
      </c>
      <c r="AAB28" s="4">
        <v>-68526000000</v>
      </c>
      <c r="AAC28" s="4">
        <v>295295000000</v>
      </c>
      <c r="AAD28" s="4"/>
      <c r="AAE28" s="4"/>
      <c r="AAF28" s="4"/>
      <c r="AAG28" s="4"/>
      <c r="AAH28" s="4"/>
      <c r="AAI28" s="4"/>
      <c r="AAJ28" s="4"/>
      <c r="AAK28" s="4"/>
      <c r="AAL28" s="4"/>
      <c r="AAM28" s="6" t="s">
        <v>613</v>
      </c>
      <c r="AAN28" s="4"/>
      <c r="AAO28" s="4"/>
      <c r="AAP28" s="4"/>
      <c r="AAQ28" s="4">
        <v>-732681000000</v>
      </c>
      <c r="AAR28" s="4">
        <v>-70996000000</v>
      </c>
      <c r="AAS28" s="4">
        <v>239286000000</v>
      </c>
      <c r="AAT28" s="4">
        <v>37374000000</v>
      </c>
      <c r="AAU28" s="4">
        <v>119698000000</v>
      </c>
      <c r="AAV28" s="4">
        <v>-312200000000</v>
      </c>
      <c r="AAW28" s="4">
        <v>-82843000000</v>
      </c>
      <c r="AAX28" s="4">
        <v>-338366000000</v>
      </c>
      <c r="AAY28" s="4">
        <v>-524822000000</v>
      </c>
      <c r="AAZ28" s="4">
        <v>-234948000000</v>
      </c>
      <c r="ABA28" s="4">
        <v>161987000000</v>
      </c>
      <c r="ABB28" s="4">
        <v>-346292000000</v>
      </c>
      <c r="ABC28" s="4">
        <v>114663000000</v>
      </c>
      <c r="ABD28" s="5">
        <v>807249000000</v>
      </c>
      <c r="ABE28" s="4">
        <v>218748000000</v>
      </c>
      <c r="ABF28" s="35">
        <v>12038000000</v>
      </c>
      <c r="ABG28" s="35">
        <v>72372000000</v>
      </c>
      <c r="ABH28" s="35">
        <v>-358370000000</v>
      </c>
      <c r="ABI28" s="35"/>
      <c r="ABJ28" s="35"/>
      <c r="ABR28" s="6" t="s">
        <v>613</v>
      </c>
      <c r="ABV28" s="37">
        <v>0.35781644923556499</v>
      </c>
      <c r="ABW28" s="37">
        <v>0.57708482801837802</v>
      </c>
      <c r="ABX28" s="37">
        <v>0.28177933916269499</v>
      </c>
      <c r="ABY28" s="37">
        <v>0.252663737741054</v>
      </c>
      <c r="ABZ28" s="37">
        <v>0.21544121937118402</v>
      </c>
      <c r="ACA28" s="37">
        <v>0.13047172354980899</v>
      </c>
      <c r="ACB28" s="37">
        <v>0.12723483098472199</v>
      </c>
      <c r="ACC28" s="37"/>
      <c r="ACD28" s="9"/>
      <c r="ACE28" s="9"/>
      <c r="ACF28" s="9"/>
      <c r="ACG28" s="9"/>
      <c r="ACH28" s="9"/>
      <c r="ACI28" s="10"/>
      <c r="ACJ28" s="9"/>
      <c r="ACK28" s="6" t="s">
        <v>613</v>
      </c>
      <c r="ACO28" s="9">
        <v>1.8438800133512602E-2</v>
      </c>
      <c r="ACP28" s="9">
        <v>1.783334490658E-2</v>
      </c>
      <c r="ACQ28" s="9">
        <v>2.4368863109231999E-2</v>
      </c>
      <c r="ACR28" s="9">
        <v>3.0815599583696202E-2</v>
      </c>
      <c r="ACS28" s="9">
        <v>2.0862651192898499E-2</v>
      </c>
      <c r="ACT28" s="9">
        <v>1.7684156827591901E-2</v>
      </c>
      <c r="ACU28" s="9">
        <v>4.5073459697426203E-2</v>
      </c>
      <c r="ACV28" s="9"/>
      <c r="ACW28" s="9"/>
      <c r="ACX28" s="9"/>
      <c r="ACY28" s="9"/>
      <c r="ACZ28" s="9"/>
      <c r="ADA28" s="9"/>
      <c r="ADB28" s="10"/>
      <c r="ADC28" s="9"/>
      <c r="ADD28" s="6" t="s">
        <v>613</v>
      </c>
      <c r="ADH28" s="9">
        <v>0.64218355076443501</v>
      </c>
      <c r="ADI28" s="9">
        <v>0.42291517198162198</v>
      </c>
      <c r="ADJ28" s="9">
        <v>0.71822066083730507</v>
      </c>
      <c r="ADK28" s="9">
        <v>0.747336262258946</v>
      </c>
      <c r="ADL28" s="9">
        <v>0.7845587806288159</v>
      </c>
      <c r="ADM28" s="9">
        <v>0.86952827645019104</v>
      </c>
      <c r="ADN28" s="9">
        <v>0.87276516901527801</v>
      </c>
      <c r="ADO28" s="9"/>
      <c r="ADU28" s="53"/>
      <c r="ADW28" s="54" t="s">
        <v>613</v>
      </c>
      <c r="AEA28" s="9">
        <v>0.195449402318984</v>
      </c>
      <c r="AEB28" s="9">
        <v>0.15886524906173899</v>
      </c>
      <c r="AEC28" s="9">
        <v>7.4650335141752996E-2</v>
      </c>
      <c r="AED28" s="9">
        <v>8.059695117192639E-2</v>
      </c>
      <c r="AEE28" s="9">
        <v>6.80093113228636E-2</v>
      </c>
      <c r="AEF28" s="9">
        <v>6.302559633334251E-2</v>
      </c>
      <c r="AEG28" s="9">
        <v>9.3314320942630799E-2</v>
      </c>
      <c r="AEH28" s="9"/>
      <c r="AEI28" s="9"/>
      <c r="AEJ28" s="9"/>
      <c r="AEK28" s="9"/>
      <c r="AEL28" s="9"/>
      <c r="AEM28" s="9"/>
      <c r="AEN28" s="10"/>
      <c r="AEO28" s="9"/>
      <c r="AEP28" s="6" t="s">
        <v>613</v>
      </c>
      <c r="AET28" s="9">
        <v>0.23625550000000001</v>
      </c>
      <c r="AEU28" s="9">
        <v>0.23625550000000001</v>
      </c>
      <c r="AEV28" s="9">
        <v>0.2367146</v>
      </c>
      <c r="AEW28" s="9">
        <v>0.24443609999999999</v>
      </c>
      <c r="AEX28" s="9">
        <v>0.25208469999999999</v>
      </c>
      <c r="AEY28" s="9">
        <v>0.26630775000000001</v>
      </c>
      <c r="AEZ28" s="9">
        <v>0.3008111</v>
      </c>
      <c r="AFA28" s="9"/>
      <c r="AFB28" s="9"/>
      <c r="AFC28" s="9"/>
      <c r="AFD28" s="9"/>
      <c r="AFE28" s="9"/>
      <c r="AFF28" s="9"/>
      <c r="AFG28" s="10"/>
      <c r="AFH28" s="9"/>
      <c r="AFI28" s="6" t="s">
        <v>613</v>
      </c>
      <c r="AFJ28" s="7">
        <f t="shared" si="2"/>
        <v>5.5503774453415769E-2</v>
      </c>
      <c r="AFK28" s="7">
        <f t="shared" si="3"/>
        <v>3.1574153050011912E-2</v>
      </c>
      <c r="AFL28" s="7">
        <f t="shared" si="4"/>
        <v>-6.8599870157974464E-3</v>
      </c>
      <c r="AFM28" s="7">
        <f t="shared" si="5"/>
        <v>1.7264059877967627E-2</v>
      </c>
      <c r="AFN28" s="7">
        <f t="shared" si="6"/>
        <v>0.11158136803411137</v>
      </c>
      <c r="AFO28" s="8">
        <f t="shared" si="7"/>
        <v>4.2470709647551277E-3</v>
      </c>
      <c r="AFP28" s="7">
        <f t="shared" si="8"/>
        <v>3.2295933370534938E-3</v>
      </c>
      <c r="AFQ28" s="6" t="s">
        <v>613</v>
      </c>
      <c r="AFR28" s="7">
        <f t="shared" si="9"/>
        <v>0.10743757367913406</v>
      </c>
      <c r="AFS28" s="7">
        <f t="shared" si="10"/>
        <v>6.7211774811780561E-2</v>
      </c>
      <c r="AFT28" s="7">
        <f t="shared" si="11"/>
        <v>-1.6014025766017084E-2</v>
      </c>
      <c r="AFU28" s="7">
        <f t="shared" si="12"/>
        <v>3.2842358224952781E-2</v>
      </c>
      <c r="AFV28" s="7">
        <f t="shared" si="13"/>
        <v>0.24584930024852358</v>
      </c>
      <c r="AFW28" s="8">
        <f t="shared" si="14"/>
        <v>8.7313867048201387E-3</v>
      </c>
      <c r="AFX28" s="7">
        <f t="shared" si="15"/>
        <v>7.3495549061493243E-3</v>
      </c>
      <c r="AFY28" s="6" t="s">
        <v>613</v>
      </c>
      <c r="AFZ28" s="1">
        <f t="shared" si="16"/>
        <v>3022455000000</v>
      </c>
      <c r="AGA28" s="1">
        <f t="shared" si="17"/>
        <v>2982702000000</v>
      </c>
      <c r="AGB28" s="1">
        <f t="shared" si="18"/>
        <v>2913090000000</v>
      </c>
      <c r="AGC28" s="1">
        <f t="shared" si="19"/>
        <v>2771536000000</v>
      </c>
      <c r="AGD28" s="1">
        <f t="shared" si="20"/>
        <v>2893481000000</v>
      </c>
      <c r="AGE28" s="2">
        <f t="shared" si="21"/>
        <v>2531294000000</v>
      </c>
      <c r="AGF28" s="1">
        <f t="shared" si="22"/>
        <v>1540772000000</v>
      </c>
      <c r="AGG28" s="6" t="s">
        <v>613</v>
      </c>
      <c r="AGH28" s="7">
        <f t="shared" si="23"/>
        <v>9.6963891935529234E-2</v>
      </c>
      <c r="AGI28" s="7">
        <f t="shared" si="24"/>
        <v>8.9301244308013339E-2</v>
      </c>
      <c r="AGJ28" s="7">
        <f t="shared" si="25"/>
        <v>-7.5857594513042848E-3</v>
      </c>
      <c r="AGK28" s="7">
        <f t="shared" si="26"/>
        <v>4.8310395390859073E-2</v>
      </c>
      <c r="AGL28" s="7">
        <f t="shared" si="27"/>
        <v>9.5486025309998585E-2</v>
      </c>
      <c r="AGM28" s="8">
        <f t="shared" si="28"/>
        <v>7.1262761259656124E-2</v>
      </c>
      <c r="AGN28" s="7">
        <f t="shared" si="29"/>
        <v>9.3689397263190144E-2</v>
      </c>
      <c r="AGO28" s="6" t="s">
        <v>613</v>
      </c>
      <c r="AGP28" s="7">
        <f t="shared" si="30"/>
        <v>5.8999657828492549E-2</v>
      </c>
      <c r="AGQ28" s="7">
        <f t="shared" si="31"/>
        <v>2.8384895133703979E-2</v>
      </c>
      <c r="AGR28" s="7">
        <f t="shared" si="32"/>
        <v>-6.3846644240307619E-3</v>
      </c>
      <c r="AGS28" s="7">
        <f t="shared" si="33"/>
        <v>1.512435900171407E-2</v>
      </c>
      <c r="AGT28" s="7">
        <f t="shared" si="34"/>
        <v>0.12819513036915561</v>
      </c>
      <c r="AGU28" s="8">
        <f t="shared" si="35"/>
        <v>5.5391045212631095E-3</v>
      </c>
      <c r="AGV28" s="7">
        <f t="shared" si="36"/>
        <v>3.3151272288217369E-3</v>
      </c>
      <c r="AGW28" s="6" t="s">
        <v>613</v>
      </c>
      <c r="AGX28" s="7">
        <f t="shared" si="37"/>
        <v>0.1598021193232543</v>
      </c>
      <c r="AGY28" s="7">
        <f t="shared" si="38"/>
        <v>0.12892742286453887</v>
      </c>
      <c r="AGZ28" s="7">
        <f t="shared" si="39"/>
        <v>5.4072160806619612E-2</v>
      </c>
      <c r="AHA28" s="7">
        <f t="shared" si="40"/>
        <v>8.9853320151824428E-2</v>
      </c>
      <c r="AHB28" s="7">
        <f t="shared" si="41"/>
        <v>0.13063783694046224</v>
      </c>
      <c r="AHC28" s="8">
        <f t="shared" si="42"/>
        <v>0.12997457067124543</v>
      </c>
      <c r="AHD28" s="7">
        <f t="shared" si="43"/>
        <v>0.12538919707751617</v>
      </c>
      <c r="AHE28" s="6" t="s">
        <v>613</v>
      </c>
      <c r="AHF28" s="15">
        <f t="shared" si="158"/>
        <v>4.3363578362360338</v>
      </c>
      <c r="AHG28" s="15">
        <f t="shared" si="159"/>
        <v>4.2709269100376215</v>
      </c>
      <c r="AHH28" s="15">
        <f t="shared" si="160"/>
        <v>3.9469565872272057</v>
      </c>
      <c r="AHI28" s="15">
        <f t="shared" si="161"/>
        <v>5.4399941189671051</v>
      </c>
      <c r="AHJ28" s="15">
        <f t="shared" si="162"/>
        <v>4.3150058380452032</v>
      </c>
      <c r="AHK28" s="16">
        <f t="shared" si="163"/>
        <v>3.264251756327591</v>
      </c>
      <c r="AHL28" s="15">
        <f t="shared" si="164"/>
        <v>3.3154037697787304</v>
      </c>
      <c r="AHM28" s="6" t="s">
        <v>613</v>
      </c>
      <c r="AHN28" s="12">
        <f t="shared" si="51"/>
        <v>84.172020341573244</v>
      </c>
      <c r="AHO28" s="12">
        <f t="shared" si="52"/>
        <v>85.46154211681062</v>
      </c>
      <c r="AHP28" s="12">
        <f t="shared" si="53"/>
        <v>92.476314834873264</v>
      </c>
      <c r="AHQ28" s="12">
        <f t="shared" si="54"/>
        <v>67.095660770549287</v>
      </c>
      <c r="AHR28" s="12">
        <f t="shared" si="55"/>
        <v>84.588529818850347</v>
      </c>
      <c r="AHS28" s="13">
        <f t="shared" si="56"/>
        <v>111.81735578221425</v>
      </c>
      <c r="AHT28" s="12">
        <f t="shared" si="57"/>
        <v>110.09217137506002</v>
      </c>
      <c r="AHU28" s="6" t="s">
        <v>613</v>
      </c>
      <c r="AHV28" s="15">
        <f t="shared" si="58"/>
        <v>0.94074739576898825</v>
      </c>
      <c r="AHW28" s="15">
        <f t="shared" si="59"/>
        <v>1.1123575726204122</v>
      </c>
      <c r="AHX28" s="15">
        <f t="shared" si="60"/>
        <v>1.0744475449606488</v>
      </c>
      <c r="AHY28" s="15">
        <f t="shared" si="61"/>
        <v>1.1414738221970968</v>
      </c>
      <c r="AHZ28" s="15">
        <f t="shared" si="62"/>
        <v>0.87040254737287914</v>
      </c>
      <c r="AIA28" s="16">
        <f t="shared" si="63"/>
        <v>0.76674324314549092</v>
      </c>
      <c r="AIB28" s="15">
        <f t="shared" si="64"/>
        <v>0.97419891127417046</v>
      </c>
      <c r="AIC28" s="6" t="s">
        <v>613</v>
      </c>
      <c r="AID28" s="4">
        <f t="shared" si="65"/>
        <v>932022000000</v>
      </c>
      <c r="AIE28" s="4">
        <f t="shared" si="66"/>
        <v>623906000000</v>
      </c>
      <c r="AIF28" s="4">
        <f t="shared" si="67"/>
        <v>488794000000</v>
      </c>
      <c r="AIG28" s="4">
        <f t="shared" si="68"/>
        <v>795582000000</v>
      </c>
      <c r="AIH28" s="4">
        <f t="shared" si="69"/>
        <v>952991000000</v>
      </c>
      <c r="AII28" s="14">
        <f t="shared" si="70"/>
        <v>456100000000</v>
      </c>
      <c r="AIJ28" s="4">
        <f t="shared" si="71"/>
        <v>76397000000</v>
      </c>
      <c r="AIK28" s="6" t="s">
        <v>613</v>
      </c>
      <c r="AIL28" s="15">
        <f t="shared" si="72"/>
        <v>4.4118840542390627</v>
      </c>
      <c r="AIM28" s="15">
        <f t="shared" si="73"/>
        <v>7.6567351492051685</v>
      </c>
      <c r="AIN28" s="15">
        <f t="shared" si="74"/>
        <v>9.6498136229168114</v>
      </c>
      <c r="AIO28" s="15">
        <f t="shared" si="75"/>
        <v>5.3018167831851395</v>
      </c>
      <c r="AIP28" s="15">
        <f t="shared" si="76"/>
        <v>3.842985925365507</v>
      </c>
      <c r="AIQ28" s="16">
        <f t="shared" si="77"/>
        <v>5.5775334356500768</v>
      </c>
      <c r="AIR28" s="15">
        <f t="shared" si="78"/>
        <v>27.536290692042883</v>
      </c>
      <c r="AIS28" s="6" t="s">
        <v>613</v>
      </c>
      <c r="AIT28" s="15">
        <f t="shared" si="79"/>
        <v>1.5973745623148872</v>
      </c>
      <c r="AIU28" s="15">
        <f t="shared" si="80"/>
        <v>1.3699522665955113</v>
      </c>
      <c r="AIV28" s="15">
        <f t="shared" si="81"/>
        <v>1.2458998167299451</v>
      </c>
      <c r="AIW28" s="15">
        <f t="shared" si="82"/>
        <v>1.6197043329654177</v>
      </c>
      <c r="AIX28" s="15">
        <f t="shared" si="83"/>
        <v>1.5739488596498097</v>
      </c>
      <c r="AIY28" s="16">
        <f t="shared" si="84"/>
        <v>1.3920466364444353</v>
      </c>
      <c r="AIZ28" s="15">
        <f t="shared" si="85"/>
        <v>1.0832125215800108</v>
      </c>
      <c r="AJA28" s="6" t="s">
        <v>613</v>
      </c>
      <c r="AJB28" s="15">
        <f t="shared" si="86"/>
        <v>1.4771538465975771</v>
      </c>
      <c r="AJC28" s="15">
        <f t="shared" si="87"/>
        <v>1.2512650834593377</v>
      </c>
      <c r="AJD28" s="15">
        <f t="shared" si="88"/>
        <v>0.96193335570338123</v>
      </c>
      <c r="AJE28" s="15">
        <f t="shared" si="89"/>
        <v>1.1859505580658805</v>
      </c>
      <c r="AJF28" s="15">
        <f t="shared" si="90"/>
        <v>1.2386023701360687</v>
      </c>
      <c r="AJG28" s="16">
        <f t="shared" si="91"/>
        <v>1.0242955452293401</v>
      </c>
      <c r="AJH28" s="15">
        <f t="shared" si="92"/>
        <v>0.80761576960989878</v>
      </c>
      <c r="AJI28" s="6" t="s">
        <v>613</v>
      </c>
      <c r="AJJ28" s="15">
        <f t="shared" si="154"/>
        <v>4.8472403698251769</v>
      </c>
      <c r="AJK28" s="15">
        <f t="shared" si="154"/>
        <v>2.8238430956798304</v>
      </c>
      <c r="AJL28" s="15">
        <f t="shared" si="154"/>
        <v>-0.32225981450154584</v>
      </c>
      <c r="AJM28" s="15">
        <f t="shared" si="154"/>
        <v>1.6256176774115219</v>
      </c>
      <c r="AJN28" s="15">
        <f t="shared" si="154"/>
        <v>2.9721702274145314</v>
      </c>
      <c r="AJO28" s="16">
        <f t="shared" si="154"/>
        <v>3.0580805940291929</v>
      </c>
      <c r="AJP28" s="15">
        <f t="shared" si="154"/>
        <v>3.4052179656538968</v>
      </c>
      <c r="AJQ28" s="6" t="s">
        <v>613</v>
      </c>
      <c r="AJU28" s="1">
        <v>8.6269299999999998</v>
      </c>
      <c r="AJV28" s="1">
        <v>6.2312500000000002</v>
      </c>
      <c r="AJW28" s="1">
        <v>11.34333</v>
      </c>
      <c r="AJX28" s="1">
        <v>11.044320000000001</v>
      </c>
      <c r="AJY28" s="1">
        <v>22.84393</v>
      </c>
      <c r="AJZ28" s="1">
        <v>17.15841</v>
      </c>
      <c r="AKA28" s="1">
        <v>12.9655</v>
      </c>
      <c r="AKB28" s="1">
        <v>13.07465</v>
      </c>
      <c r="AKC28" s="1">
        <v>6.5175999999999998</v>
      </c>
      <c r="AKD28" s="1">
        <v>2.9813900000000002</v>
      </c>
      <c r="AKE28" s="1">
        <v>-0.26943</v>
      </c>
      <c r="AKF28" s="1">
        <v>1.9349099999999999</v>
      </c>
      <c r="AKG28" s="1">
        <v>2.9721700000000002</v>
      </c>
      <c r="AKH28" s="2">
        <v>3.0580799999999999</v>
      </c>
      <c r="AKI28" s="1">
        <v>3.4052199999999999</v>
      </c>
      <c r="AKJ28" s="6" t="s">
        <v>613</v>
      </c>
      <c r="AKK28" s="15">
        <f t="shared" si="94"/>
        <v>1.9356804962751903</v>
      </c>
      <c r="AKL28" s="15">
        <f t="shared" si="95"/>
        <v>2.128696047850291</v>
      </c>
      <c r="AKM28" s="15">
        <f t="shared" si="96"/>
        <v>2.3344105067749195</v>
      </c>
      <c r="AKN28" s="15">
        <f t="shared" si="97"/>
        <v>1.9023542815016621</v>
      </c>
      <c r="AKO28" s="15">
        <f t="shared" si="98"/>
        <v>2.2033185699369211</v>
      </c>
      <c r="AKP28" s="16">
        <f t="shared" si="99"/>
        <v>2.055860798484106</v>
      </c>
      <c r="AKQ28" s="15">
        <f t="shared" si="100"/>
        <v>2.2756905093365902</v>
      </c>
      <c r="AKR28" s="6" t="s">
        <v>613</v>
      </c>
      <c r="AKS28" s="15">
        <f t="shared" si="101"/>
        <v>0.33849356672107817</v>
      </c>
      <c r="AKT28" s="15">
        <f t="shared" si="102"/>
        <v>0.47844491511351656</v>
      </c>
      <c r="AKU28" s="15">
        <f t="shared" si="103"/>
        <v>0.54907183525574321</v>
      </c>
      <c r="AKV28" s="15">
        <f t="shared" si="104"/>
        <v>0.42681680610318562</v>
      </c>
      <c r="AKW28" s="15">
        <f t="shared" si="105"/>
        <v>0.51516695484788533</v>
      </c>
      <c r="AKX28" s="16">
        <f t="shared" si="106"/>
        <v>0.5684981035832084</v>
      </c>
      <c r="AKY28" s="15">
        <f t="shared" si="107"/>
        <v>0.62374367821300647</v>
      </c>
      <c r="AKZ28" s="6" t="s">
        <v>613</v>
      </c>
      <c r="ALA28" s="7">
        <f t="shared" si="108"/>
        <v>0.25289144089821025</v>
      </c>
      <c r="ALB28" s="7">
        <f t="shared" si="109"/>
        <v>0.32361362281582268</v>
      </c>
      <c r="ALC28" s="7">
        <f t="shared" si="110"/>
        <v>0.35445214531648522</v>
      </c>
      <c r="ALD28" s="7">
        <f t="shared" si="111"/>
        <v>0.2991391776978542</v>
      </c>
      <c r="ALE28" s="7">
        <f t="shared" si="112"/>
        <v>0.34000672546320504</v>
      </c>
      <c r="ALF28" s="8">
        <f t="shared" si="113"/>
        <v>0.36244742807433666</v>
      </c>
      <c r="ALG28" s="7">
        <f t="shared" si="114"/>
        <v>0.38413924967483831</v>
      </c>
      <c r="ALH28" s="6" t="s">
        <v>613</v>
      </c>
      <c r="ALI28" s="7">
        <f t="shared" si="155"/>
        <v>5.8828558207419737E-2</v>
      </c>
      <c r="ALJ28" s="7">
        <f t="shared" si="155"/>
        <v>9.2557565813617071E-2</v>
      </c>
      <c r="ALK28" s="7">
        <f t="shared" si="155"/>
        <v>7.9432001611243322E-2</v>
      </c>
      <c r="ALL28" s="7">
        <f t="shared" si="155"/>
        <v>8.3465409275554708E-2</v>
      </c>
      <c r="ALM28" s="7">
        <f t="shared" si="155"/>
        <v>9.4488436315652957E-2</v>
      </c>
      <c r="ALN28" s="20">
        <f t="shared" si="155"/>
        <v>6.4293753585351124E-2</v>
      </c>
      <c r="ALO28" s="7">
        <f t="shared" si="155"/>
        <v>7.1623672513396852E-2</v>
      </c>
      <c r="ALP28" s="6" t="s">
        <v>613</v>
      </c>
      <c r="ALQ28" s="17">
        <f t="shared" si="116"/>
        <v>0.25289144089821025</v>
      </c>
      <c r="ALR28" s="17">
        <f t="shared" si="117"/>
        <v>0.32361362281582268</v>
      </c>
      <c r="ALS28" s="17">
        <f t="shared" si="118"/>
        <v>0.35445214531648522</v>
      </c>
      <c r="ALT28" s="17">
        <f t="shared" si="119"/>
        <v>0.2991391776978542</v>
      </c>
      <c r="ALU28" s="17">
        <f t="shared" si="120"/>
        <v>0.34000672546320504</v>
      </c>
      <c r="ALV28" s="21">
        <f t="shared" si="121"/>
        <v>0.36244742807433666</v>
      </c>
      <c r="ALW28" s="17">
        <f t="shared" si="122"/>
        <v>0.38413924967483831</v>
      </c>
      <c r="ALX28" s="6" t="s">
        <v>613</v>
      </c>
      <c r="ALY28" s="17">
        <f t="shared" si="123"/>
        <v>0.74710855910178975</v>
      </c>
      <c r="ALZ28" s="17">
        <f t="shared" si="124"/>
        <v>0.67638637718417727</v>
      </c>
      <c r="AMA28" s="17">
        <f t="shared" si="125"/>
        <v>0.64554785468351472</v>
      </c>
      <c r="AMB28" s="17">
        <f t="shared" si="126"/>
        <v>0.70086082230214586</v>
      </c>
      <c r="AMC28" s="17">
        <f t="shared" si="127"/>
        <v>0.6599932745367949</v>
      </c>
      <c r="AMD28" s="21">
        <f t="shared" si="128"/>
        <v>0.63755257192566328</v>
      </c>
      <c r="AME28" s="17">
        <f t="shared" si="129"/>
        <v>0.61586075032516163</v>
      </c>
      <c r="AMF28" s="6" t="s">
        <v>613</v>
      </c>
      <c r="AMJ28" s="18">
        <v>4.5713591950970072</v>
      </c>
      <c r="AMK28" s="18">
        <v>6.1982279139587186</v>
      </c>
      <c r="AML28" s="18">
        <v>6.218300505319057</v>
      </c>
      <c r="AMM28" s="18">
        <v>6.0281565269948612</v>
      </c>
      <c r="AMN28" s="18">
        <v>6.8453170762465918</v>
      </c>
      <c r="AMO28" s="18">
        <v>7.4264531209904705</v>
      </c>
      <c r="AMP28" s="18">
        <v>7.1765482946952046</v>
      </c>
      <c r="AMQ28" s="18">
        <v>5.8431999502304244</v>
      </c>
      <c r="AMR28" s="18">
        <v>4.5730186003318511</v>
      </c>
      <c r="AMS28" s="18">
        <v>5.7790687746391765</v>
      </c>
      <c r="AMT28" s="18">
        <v>6.1667526536031421</v>
      </c>
      <c r="AMU28" s="18">
        <v>8.2581800191838628</v>
      </c>
      <c r="AMV28" s="19">
        <v>10.561990087171512</v>
      </c>
      <c r="AMW28" s="18">
        <v>8.0313813664126421</v>
      </c>
      <c r="AMX28" s="18">
        <v>6.1667526536031421</v>
      </c>
      <c r="AMY28" s="18">
        <v>8.2581800191838628</v>
      </c>
      <c r="AMZ28" s="18">
        <v>10.561990087171512</v>
      </c>
      <c r="ANA28" s="18">
        <v>8.0313813664126421</v>
      </c>
      <c r="ANB28" s="18">
        <v>11.291457076820459</v>
      </c>
      <c r="ANC28" s="18">
        <v>10.072101709964384</v>
      </c>
      <c r="AND28" s="18">
        <v>8.1036149396627639</v>
      </c>
      <c r="ANH28" s="6" t="s">
        <v>613</v>
      </c>
      <c r="ANI28" s="7">
        <f t="shared" si="130"/>
        <v>5.8431999502304245E-2</v>
      </c>
      <c r="ANJ28" s="7">
        <f t="shared" si="131"/>
        <v>4.5730186003318511E-2</v>
      </c>
      <c r="ANK28" s="7">
        <f t="shared" si="132"/>
        <v>5.7790687746391761E-2</v>
      </c>
      <c r="ANL28" s="7">
        <f t="shared" si="133"/>
        <v>6.1667526536031421E-2</v>
      </c>
      <c r="ANM28" s="7">
        <f t="shared" si="134"/>
        <v>8.2581800191838625E-2</v>
      </c>
      <c r="ANN28" s="20">
        <f t="shared" si="135"/>
        <v>0.10561990087171512</v>
      </c>
      <c r="ANO28" s="7">
        <f t="shared" si="136"/>
        <v>8.0313813664126418E-2</v>
      </c>
      <c r="ANP28" s="6" t="s">
        <v>613</v>
      </c>
      <c r="ANT28" s="7">
        <v>-1.5137246404285265E-2</v>
      </c>
      <c r="ANU28" s="7">
        <v>2.5564672332883953E-2</v>
      </c>
      <c r="ANV28" s="7">
        <v>-1.0702546631930043E-2</v>
      </c>
      <c r="ANW28" s="7">
        <v>0.20954451611318192</v>
      </c>
      <c r="ANX28" s="7">
        <v>0.18215498634196114</v>
      </c>
      <c r="ANY28" s="7">
        <v>-0.11152965043334617</v>
      </c>
      <c r="ANZ28" s="7">
        <v>0.2194132077705182</v>
      </c>
      <c r="AOA28" s="7">
        <v>5.1688907023796915E-3</v>
      </c>
      <c r="AOB28" s="7">
        <v>0.14404568362117454</v>
      </c>
      <c r="AOC28" s="7">
        <v>5.3476746432414846E-2</v>
      </c>
      <c r="AOD28" s="7">
        <v>0.46856062067014981</v>
      </c>
      <c r="AOE28" s="7">
        <v>0.81701072071858527</v>
      </c>
      <c r="AOF28" s="20">
        <v>-0.46667980509208173</v>
      </c>
      <c r="AOG28" s="7">
        <v>0.53919448848064833</v>
      </c>
      <c r="AOH28" s="7">
        <v>0.46856062067014981</v>
      </c>
      <c r="AOI28" s="7">
        <v>0.81701072071858527</v>
      </c>
      <c r="AOJ28" s="7">
        <v>-0.46667980509208173</v>
      </c>
      <c r="AOK28" s="7">
        <v>0.53919448848064833</v>
      </c>
      <c r="AOL28" s="7">
        <v>0.57657229599624027</v>
      </c>
      <c r="AOM28" s="7">
        <v>0.18054832872882143</v>
      </c>
      <c r="AON28" s="7">
        <v>0.45513802777357104</v>
      </c>
      <c r="AOR28" s="6" t="s">
        <v>613</v>
      </c>
      <c r="AOV28" s="1">
        <v>8.6269299999999998</v>
      </c>
      <c r="AOW28" s="1">
        <v>6.2312500000000002</v>
      </c>
      <c r="AOX28" s="1">
        <v>11.34333</v>
      </c>
      <c r="AOY28" s="1">
        <v>11.044320000000001</v>
      </c>
      <c r="AOZ28" s="1">
        <v>22.84393</v>
      </c>
      <c r="APA28" s="1">
        <v>17.15841</v>
      </c>
      <c r="APB28" s="1">
        <v>12.9655</v>
      </c>
      <c r="APC28" s="1">
        <v>13.07465</v>
      </c>
      <c r="APD28" s="1">
        <v>6.5175999999999998</v>
      </c>
      <c r="APE28" s="1">
        <v>2.9813900000000002</v>
      </c>
      <c r="APF28" s="1">
        <v>-0.26943</v>
      </c>
      <c r="APG28" s="1">
        <v>1.9349099999999999</v>
      </c>
      <c r="APH28" s="1">
        <v>2.9721700000000002</v>
      </c>
      <c r="API28" s="2">
        <v>3.0580799999999999</v>
      </c>
      <c r="APJ28" s="1">
        <v>3.4052199999999999</v>
      </c>
      <c r="APK28" s="1">
        <v>2.9776699999999998</v>
      </c>
      <c r="APL28" s="1">
        <v>3.44001</v>
      </c>
      <c r="APM28" s="1">
        <v>1.8216600000000001</v>
      </c>
      <c r="APN28" s="1"/>
      <c r="APO28" s="1"/>
      <c r="APW28" s="22">
        <v>0.35500841983961184</v>
      </c>
      <c r="APX28" s="22">
        <v>0.58349018739169167</v>
      </c>
      <c r="APY28" s="22">
        <v>0.30343601807770748</v>
      </c>
      <c r="APZ28" s="22">
        <v>0.12487547226507227</v>
      </c>
      <c r="AQA28" s="22">
        <v>0.42744748311914088</v>
      </c>
      <c r="AQB28" s="39" t="s">
        <v>613</v>
      </c>
      <c r="AQC28" s="22">
        <v>0.42744748311914088</v>
      </c>
      <c r="AQD28" s="6" t="s">
        <v>613</v>
      </c>
      <c r="AQE28" s="4">
        <f t="shared" si="137"/>
        <v>50464000000</v>
      </c>
      <c r="AQF28" s="4">
        <f t="shared" si="138"/>
        <v>130762000000</v>
      </c>
      <c r="AQG28" s="4">
        <f t="shared" si="139"/>
        <v>8017000000</v>
      </c>
      <c r="AQH28" s="4">
        <f t="shared" si="140"/>
        <v>70099000000</v>
      </c>
      <c r="AQI28" s="4">
        <f t="shared" si="141"/>
        <v>-193206000000</v>
      </c>
      <c r="AQJ28" s="5">
        <f t="shared" si="142"/>
        <v>166296000000</v>
      </c>
      <c r="AQK28" s="4">
        <f t="shared" si="143"/>
        <v>137380000000</v>
      </c>
      <c r="AQL28" s="6" t="s">
        <v>613</v>
      </c>
      <c r="AQM28" s="7">
        <f t="shared" si="144"/>
        <v>0.1721915316870771</v>
      </c>
      <c r="AQN28" s="7">
        <f t="shared" si="145"/>
        <v>0.49092390345360959</v>
      </c>
      <c r="AQO28" s="7">
        <f t="shared" si="146"/>
        <v>-0.36279301294234773</v>
      </c>
      <c r="AQP28" s="7">
        <f t="shared" si="147"/>
        <v>0.52354101005272824</v>
      </c>
      <c r="AQQ28" s="7">
        <f t="shared" si="148"/>
        <v>-0.69929457412038931</v>
      </c>
      <c r="AQR28" s="20">
        <f t="shared" si="149"/>
        <v>0.92188461474496497</v>
      </c>
      <c r="AQS28" s="7">
        <f t="shared" si="150"/>
        <v>0.95168821092591827</v>
      </c>
      <c r="AQT28" s="6" t="s">
        <v>613</v>
      </c>
      <c r="AQU28" s="9">
        <f t="shared" si="156"/>
        <v>3.9523147411497705E-2</v>
      </c>
      <c r="AQV28" s="9">
        <f t="shared" si="156"/>
        <v>0.10309631413186873</v>
      </c>
      <c r="AQW28" s="9">
        <f t="shared" si="156"/>
        <v>5.6481682571857691E-2</v>
      </c>
      <c r="AQX28" s="9">
        <f t="shared" si="156"/>
        <v>0.11247849382742596</v>
      </c>
      <c r="AQY28" s="9">
        <f t="shared" si="156"/>
        <v>0.39651159380090406</v>
      </c>
      <c r="AQZ28" s="10" t="e">
        <f t="shared" si="156"/>
        <v>#VALUE!</v>
      </c>
      <c r="ARA28" s="9">
        <f t="shared" si="156"/>
        <v>0.27646120316646161</v>
      </c>
      <c r="ARB28" s="6" t="s">
        <v>613</v>
      </c>
      <c r="ARC28" s="17">
        <f t="shared" si="157"/>
        <v>4.1843586019775461E-2</v>
      </c>
      <c r="ARD28" s="17">
        <f t="shared" si="157"/>
        <v>8.4981242326825412E-2</v>
      </c>
      <c r="ARE28" s="17">
        <f t="shared" si="157"/>
        <v>7.4830852849049501E-2</v>
      </c>
      <c r="ARF28" s="17">
        <f t="shared" si="157"/>
        <v>9.0727890007347461E-2</v>
      </c>
      <c r="ARG28" s="17">
        <f t="shared" si="157"/>
        <v>0.31628771868005723</v>
      </c>
      <c r="ARH28" s="21" t="e">
        <f t="shared" si="157"/>
        <v>#VALUE!</v>
      </c>
      <c r="ARI28" s="17">
        <f t="shared" si="157"/>
        <v>0.17159082867857881</v>
      </c>
      <c r="ARJ28" s="6" t="s">
        <v>613</v>
      </c>
    </row>
    <row r="29" spans="1:1154" collapsed="1" x14ac:dyDescent="0.15">
      <c r="A29" s="26" t="s">
        <v>418</v>
      </c>
      <c r="B29" s="34">
        <v>38653</v>
      </c>
      <c r="C29" s="34">
        <v>38653</v>
      </c>
      <c r="D29" s="35">
        <v>307.92227204783302</v>
      </c>
      <c r="E29" s="26" t="s">
        <v>419</v>
      </c>
      <c r="F29" s="26" t="s">
        <v>33</v>
      </c>
      <c r="G29" s="26" t="s">
        <v>35</v>
      </c>
      <c r="H29" s="26" t="s">
        <v>23</v>
      </c>
      <c r="I29" s="56" t="s">
        <v>420</v>
      </c>
      <c r="J29" s="26" t="s">
        <v>495</v>
      </c>
      <c r="K29" s="26" t="s">
        <v>427</v>
      </c>
      <c r="L29" s="26" t="s">
        <v>33</v>
      </c>
      <c r="M29" s="26" t="s">
        <v>35</v>
      </c>
      <c r="N29" s="26" t="s">
        <v>23</v>
      </c>
      <c r="O29" s="26"/>
      <c r="P29" s="26" t="s">
        <v>53</v>
      </c>
      <c r="Q29" s="26" t="s">
        <v>25</v>
      </c>
      <c r="R29" s="26" t="s">
        <v>187</v>
      </c>
      <c r="S29" s="35"/>
      <c r="T29" s="26" t="s">
        <v>27</v>
      </c>
      <c r="U29" s="26" t="s">
        <v>63</v>
      </c>
      <c r="V29" s="3">
        <v>2005</v>
      </c>
      <c r="W29" s="3">
        <f t="shared" si="0"/>
        <v>1</v>
      </c>
      <c r="X29" s="35">
        <v>342972770400</v>
      </c>
      <c r="Y29" s="35">
        <v>376928333600</v>
      </c>
      <c r="Z29" s="35">
        <v>873991231250</v>
      </c>
      <c r="AA29" s="35">
        <v>1463043036900</v>
      </c>
      <c r="AB29" s="35">
        <v>2163354468600</v>
      </c>
      <c r="AC29" s="35">
        <v>1808037980850</v>
      </c>
      <c r="AD29" s="35">
        <v>1073938630600</v>
      </c>
      <c r="AE29" s="35">
        <v>1864521740800</v>
      </c>
      <c r="AF29" s="35">
        <v>1005950377800</v>
      </c>
      <c r="AG29" s="35">
        <v>765108483600</v>
      </c>
      <c r="AH29" s="35">
        <v>796990793815</v>
      </c>
      <c r="AI29" s="4">
        <v>1162223359920</v>
      </c>
      <c r="AJ29" s="4">
        <v>1627755148600</v>
      </c>
      <c r="AK29" s="4">
        <v>1172752951020</v>
      </c>
      <c r="AL29" s="4">
        <v>619310716860</v>
      </c>
      <c r="AM29" s="4">
        <v>323488315475</v>
      </c>
      <c r="AN29" s="5">
        <v>21755447820</v>
      </c>
      <c r="AO29" s="4">
        <v>24586063120</v>
      </c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6" t="s">
        <v>613</v>
      </c>
      <c r="BC29" s="4">
        <v>411494990400</v>
      </c>
      <c r="BD29" s="4">
        <v>367717149200</v>
      </c>
      <c r="BE29" s="4">
        <v>298367356250</v>
      </c>
      <c r="BF29" s="4">
        <v>407003717400</v>
      </c>
      <c r="BG29" s="4">
        <v>432904786800</v>
      </c>
      <c r="BH29" s="4">
        <v>519340914750</v>
      </c>
      <c r="BI29" s="4">
        <v>687582847800</v>
      </c>
      <c r="BJ29" s="4">
        <v>1057743801600</v>
      </c>
      <c r="BK29" s="4">
        <v>963390111300</v>
      </c>
      <c r="BL29" s="4">
        <v>695090991600</v>
      </c>
      <c r="BM29" s="4">
        <v>214888350130</v>
      </c>
      <c r="BN29" s="4">
        <v>112189722540</v>
      </c>
      <c r="BO29" s="4">
        <v>180089352450</v>
      </c>
      <c r="BP29" s="4">
        <v>269174040480</v>
      </c>
      <c r="BQ29" s="4">
        <v>289799155978</v>
      </c>
      <c r="BR29" s="4">
        <v>286827612110</v>
      </c>
      <c r="BS29" s="5">
        <v>112447825380</v>
      </c>
      <c r="BT29" s="4">
        <v>54862079940</v>
      </c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6" t="s">
        <v>613</v>
      </c>
      <c r="CH29" s="4">
        <v>1862398699200</v>
      </c>
      <c r="CI29" s="4">
        <v>1958198450400</v>
      </c>
      <c r="CJ29" s="4">
        <v>2305250037500</v>
      </c>
      <c r="CK29" s="4">
        <v>4884539188700</v>
      </c>
      <c r="CL29" s="4">
        <v>7567810363500</v>
      </c>
      <c r="CM29" s="4">
        <v>6219627131400</v>
      </c>
      <c r="CN29" s="4">
        <v>5238626340600</v>
      </c>
      <c r="CO29" s="4">
        <v>5404928236800</v>
      </c>
      <c r="CP29" s="4">
        <v>3675793149000</v>
      </c>
      <c r="CQ29" s="4">
        <v>2728788285600</v>
      </c>
      <c r="CR29" s="4">
        <v>1923884733390</v>
      </c>
      <c r="CS29" s="4">
        <v>2012057637180</v>
      </c>
      <c r="CT29" s="4">
        <v>2854436445000</v>
      </c>
      <c r="CU29" s="4">
        <v>2286447027540</v>
      </c>
      <c r="CV29" s="4">
        <v>1908751655854</v>
      </c>
      <c r="CW29" s="4">
        <v>1421040149165</v>
      </c>
      <c r="CX29" s="5">
        <v>431650634580</v>
      </c>
      <c r="CY29" s="4">
        <v>198412554960</v>
      </c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6" t="s">
        <v>613</v>
      </c>
      <c r="DM29" s="4">
        <v>11858436832320</v>
      </c>
      <c r="DN29" s="4">
        <v>9429652435360</v>
      </c>
      <c r="DO29" s="4">
        <v>10514531290625</v>
      </c>
      <c r="DP29" s="4">
        <v>11862224535810</v>
      </c>
      <c r="DQ29" s="4">
        <v>15892551711390</v>
      </c>
      <c r="DR29" s="4">
        <v>20910847531185</v>
      </c>
      <c r="DS29" s="4">
        <v>23782854783180</v>
      </c>
      <c r="DT29" s="4">
        <v>28194755229440</v>
      </c>
      <c r="DU29" s="4">
        <v>19956738637350</v>
      </c>
      <c r="DV29" s="4">
        <v>17215008332700</v>
      </c>
      <c r="DW29" s="4">
        <v>11762035570000</v>
      </c>
      <c r="DX29" s="4">
        <v>10252391543000</v>
      </c>
      <c r="DY29" s="4">
        <v>12626622529000</v>
      </c>
      <c r="DZ29" s="4">
        <v>9374780839000.0293</v>
      </c>
      <c r="EA29" s="4">
        <v>8773842812999.9805</v>
      </c>
      <c r="EB29" s="4">
        <v>6336237257999.9502</v>
      </c>
      <c r="EC29" s="5">
        <v>3492448138000.0498</v>
      </c>
      <c r="ED29" s="4">
        <v>1208315933999.97</v>
      </c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6" t="s">
        <v>613</v>
      </c>
      <c r="ER29" s="4">
        <v>5051602530000</v>
      </c>
      <c r="ES29" s="4">
        <v>5577146257200</v>
      </c>
      <c r="ET29" s="4">
        <v>6869667168750</v>
      </c>
      <c r="EU29" s="4">
        <v>6981958267850</v>
      </c>
      <c r="EV29" s="4">
        <v>9532183028700</v>
      </c>
      <c r="EW29" s="4">
        <v>10651005752250</v>
      </c>
      <c r="EX29" s="4">
        <v>8857064625400</v>
      </c>
      <c r="EY29" s="4">
        <v>7854196288000</v>
      </c>
      <c r="EZ29" s="4">
        <v>5479398160200</v>
      </c>
      <c r="FA29" s="4">
        <v>4388333944200</v>
      </c>
      <c r="FB29" s="4">
        <v>3139650386725</v>
      </c>
      <c r="FC29" s="4">
        <v>4191100364460</v>
      </c>
      <c r="FD29" s="4">
        <v>1436672988450</v>
      </c>
      <c r="FE29" s="4">
        <v>3671261531910</v>
      </c>
      <c r="FF29" s="4">
        <v>1028549978652</v>
      </c>
      <c r="FG29" s="4">
        <v>1127781866835</v>
      </c>
      <c r="FH29" s="5">
        <v>842562758880</v>
      </c>
      <c r="FI29" s="4">
        <v>276732202170</v>
      </c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6" t="s">
        <v>613</v>
      </c>
      <c r="FW29" s="4">
        <v>2619816685200</v>
      </c>
      <c r="FX29" s="4">
        <v>2393535212000</v>
      </c>
      <c r="FY29" s="4">
        <v>3738254831250</v>
      </c>
      <c r="FZ29" s="4">
        <v>5065898355300</v>
      </c>
      <c r="GA29" s="4">
        <v>5172194436000</v>
      </c>
      <c r="GB29" s="4">
        <v>5815781633550</v>
      </c>
      <c r="GC29" s="4">
        <v>6538445994400</v>
      </c>
      <c r="GD29" s="4">
        <v>8981934022400</v>
      </c>
      <c r="GE29" s="4">
        <v>8218244407500</v>
      </c>
      <c r="GF29" s="4">
        <v>6932259815400</v>
      </c>
      <c r="GG29" s="4">
        <v>3697010458280</v>
      </c>
      <c r="GH29" s="4">
        <v>5725911788040</v>
      </c>
      <c r="GI29" s="4">
        <v>6383025661600</v>
      </c>
      <c r="GJ29" s="4">
        <v>3805583096850</v>
      </c>
      <c r="GK29" s="4">
        <v>4929876243952</v>
      </c>
      <c r="GL29" s="4">
        <v>3404957563085</v>
      </c>
      <c r="GM29" s="5">
        <v>1191695746860</v>
      </c>
      <c r="GN29" s="4">
        <v>182295832800</v>
      </c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6" t="s">
        <v>613</v>
      </c>
      <c r="HB29" s="4">
        <v>4445091939600</v>
      </c>
      <c r="HC29" s="4">
        <v>2990626995200</v>
      </c>
      <c r="HD29" s="4">
        <v>2755272206250</v>
      </c>
      <c r="HE29" s="4">
        <v>2330059643050</v>
      </c>
      <c r="HF29" s="4">
        <v>1973432721900</v>
      </c>
      <c r="HG29" s="4">
        <v>5940697305900</v>
      </c>
      <c r="HH29" s="4">
        <v>7608508818400</v>
      </c>
      <c r="HI29" s="4">
        <v>10480878739200</v>
      </c>
      <c r="HJ29" s="4">
        <v>6390313342200</v>
      </c>
      <c r="HK29" s="4">
        <v>5873582145000</v>
      </c>
      <c r="HL29" s="4">
        <v>5852476758660</v>
      </c>
      <c r="HM29" s="4">
        <v>1738791331140</v>
      </c>
      <c r="HN29" s="4">
        <v>3704560668550</v>
      </c>
      <c r="HO29" s="4">
        <v>3336617416020</v>
      </c>
      <c r="HP29" s="4">
        <v>1889885126512</v>
      </c>
      <c r="HQ29" s="4">
        <v>693587791130</v>
      </c>
      <c r="HR29" s="5">
        <v>475530550380</v>
      </c>
      <c r="HS29" s="4">
        <v>-485259699610</v>
      </c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6" t="s">
        <v>613</v>
      </c>
      <c r="IG29" s="4">
        <v>4561338646800</v>
      </c>
      <c r="IH29" s="4">
        <v>4640658632000</v>
      </c>
      <c r="II29" s="4">
        <v>3931027462500</v>
      </c>
      <c r="IJ29" s="4">
        <v>4299719754000</v>
      </c>
      <c r="IK29" s="4">
        <v>7065956553000</v>
      </c>
      <c r="IL29" s="4">
        <v>8604363757800</v>
      </c>
      <c r="IM29" s="4">
        <v>10046163996800</v>
      </c>
      <c r="IN29" s="4">
        <v>9815866092800</v>
      </c>
      <c r="IO29" s="4">
        <v>6303649120200</v>
      </c>
      <c r="IP29" s="4">
        <v>2192577567240</v>
      </c>
      <c r="IQ29" s="4">
        <v>1237900645725</v>
      </c>
      <c r="IR29" s="4">
        <v>1306171538580</v>
      </c>
      <c r="IS29" s="4">
        <v>2097775846600</v>
      </c>
      <c r="IT29" s="4">
        <v>1164286297890</v>
      </c>
      <c r="IU29" s="4">
        <v>1429503411592</v>
      </c>
      <c r="IV29" s="4">
        <v>1700510908395</v>
      </c>
      <c r="IW29" s="5">
        <v>1009859218290</v>
      </c>
      <c r="IX29" s="4">
        <v>560918633070</v>
      </c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6" t="s">
        <v>613</v>
      </c>
      <c r="JL29" s="4">
        <v>1542003793200</v>
      </c>
      <c r="JM29" s="4">
        <v>1140350402800</v>
      </c>
      <c r="JN29" s="4">
        <v>938493150000</v>
      </c>
      <c r="JO29" s="4">
        <v>40761875450</v>
      </c>
      <c r="JP29" s="4">
        <v>-763443769800</v>
      </c>
      <c r="JQ29" s="4">
        <v>153759406350</v>
      </c>
      <c r="JR29" s="4">
        <v>1571696586200</v>
      </c>
      <c r="JS29" s="4">
        <v>5178882956800</v>
      </c>
      <c r="JT29" s="4">
        <v>1889361605700</v>
      </c>
      <c r="JU29" s="4">
        <v>804218030220</v>
      </c>
      <c r="JV29" s="4">
        <v>189342786030</v>
      </c>
      <c r="JW29" s="4">
        <v>24508729920</v>
      </c>
      <c r="JX29" s="4">
        <v>657355582800</v>
      </c>
      <c r="JY29" s="4">
        <v>125887175850</v>
      </c>
      <c r="JZ29" s="4">
        <v>300125750360</v>
      </c>
      <c r="KA29" s="4">
        <v>340363706280</v>
      </c>
      <c r="KB29" s="5">
        <v>258009268050</v>
      </c>
      <c r="KC29" s="4">
        <v>141968200800</v>
      </c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6" t="s">
        <v>613</v>
      </c>
      <c r="KQ29" s="4">
        <v>822643628040</v>
      </c>
      <c r="KR29" s="4">
        <v>340435412360</v>
      </c>
      <c r="KS29" s="4">
        <v>-123954158750</v>
      </c>
      <c r="KT29" s="4">
        <v>200505607935</v>
      </c>
      <c r="KU29" s="4">
        <v>-5949898733160</v>
      </c>
      <c r="KV29" s="4">
        <v>-3964316987760</v>
      </c>
      <c r="KW29" s="4">
        <v>-914856373400</v>
      </c>
      <c r="KX29" s="4">
        <v>2108527109760</v>
      </c>
      <c r="KY29" s="4">
        <v>265496731020</v>
      </c>
      <c r="KZ29" s="4">
        <v>179920939767.896</v>
      </c>
      <c r="LA29" s="4">
        <v>-62901196567.414101</v>
      </c>
      <c r="LB29" s="4">
        <v>-1574399806248.47</v>
      </c>
      <c r="LC29" s="4">
        <v>-41509530560.722</v>
      </c>
      <c r="LD29" s="4">
        <v>118865497316.942</v>
      </c>
      <c r="LE29" s="4">
        <v>-258434900215.22299</v>
      </c>
      <c r="LF29" s="4">
        <v>204401686202.63101</v>
      </c>
      <c r="LG29" s="5">
        <v>31574338165.254601</v>
      </c>
      <c r="LH29" s="4">
        <v>30937957543.4897</v>
      </c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6" t="s">
        <v>613</v>
      </c>
      <c r="LV29" s="4">
        <v>3274995672000</v>
      </c>
      <c r="LW29" s="4">
        <v>2764629504000</v>
      </c>
      <c r="LX29" s="4">
        <v>2093330625000</v>
      </c>
      <c r="LY29" s="4">
        <v>2560889008150</v>
      </c>
      <c r="LZ29" s="4">
        <v>3834189432600</v>
      </c>
      <c r="MA29" s="4">
        <v>4665299732100</v>
      </c>
      <c r="MB29" s="4">
        <v>5896631387600</v>
      </c>
      <c r="MC29" s="4">
        <v>5605206233600</v>
      </c>
      <c r="MD29" s="4">
        <v>3288727818000</v>
      </c>
      <c r="ME29" s="4">
        <v>1014843687120</v>
      </c>
      <c r="MF29" s="4">
        <v>358403682600</v>
      </c>
      <c r="MG29" s="1">
        <v>1526900403600</v>
      </c>
      <c r="MH29" s="1">
        <v>1229367978400</v>
      </c>
      <c r="MI29" s="1">
        <v>189608981250</v>
      </c>
      <c r="MJ29" s="1">
        <v>1247558806750</v>
      </c>
      <c r="MK29" s="1">
        <v>-5494829627100</v>
      </c>
      <c r="ML29" s="1">
        <v>-4358806523400</v>
      </c>
      <c r="MM29" s="1">
        <v>-34113213800</v>
      </c>
      <c r="MN29" s="1">
        <v>3901883532800</v>
      </c>
      <c r="MO29" s="1">
        <v>977462141400</v>
      </c>
      <c r="MP29" s="1">
        <v>335201671620</v>
      </c>
      <c r="MQ29" s="1">
        <v>-35828463650</v>
      </c>
      <c r="MR29" s="4">
        <v>-1281873100740</v>
      </c>
      <c r="MS29" s="4">
        <v>20974514750</v>
      </c>
      <c r="MT29" s="4">
        <v>-53010136980</v>
      </c>
      <c r="MU29" s="4">
        <v>-277931139100</v>
      </c>
      <c r="MV29" s="4">
        <v>134985017765</v>
      </c>
      <c r="MW29" s="5">
        <v>186998073840</v>
      </c>
      <c r="MX29" s="4">
        <v>140624173470</v>
      </c>
      <c r="MY29" s="1"/>
      <c r="MZ29" s="1"/>
      <c r="NK29" s="6" t="s">
        <v>613</v>
      </c>
      <c r="NL29" s="35">
        <v>822643614000</v>
      </c>
      <c r="NM29" s="35">
        <v>340435454000</v>
      </c>
      <c r="NN29" s="35">
        <v>-123954187500</v>
      </c>
      <c r="NO29" s="35">
        <v>200505621500</v>
      </c>
      <c r="NP29" s="35">
        <v>-5949898760100</v>
      </c>
      <c r="NQ29" s="35">
        <v>-3964317042900</v>
      </c>
      <c r="NR29" s="35">
        <v>-914856373400</v>
      </c>
      <c r="NS29" s="35">
        <v>2108527097600</v>
      </c>
      <c r="NT29" s="35">
        <v>265496692500</v>
      </c>
      <c r="NU29" s="35">
        <v>179636171520</v>
      </c>
      <c r="NV29" s="35">
        <v>-62825057430</v>
      </c>
      <c r="NW29" s="47">
        <v>-1566693328800</v>
      </c>
      <c r="NX29" s="47">
        <v>-41610835000</v>
      </c>
      <c r="NY29" s="47">
        <v>118356405240</v>
      </c>
      <c r="NZ29" s="47">
        <v>-257989911116</v>
      </c>
      <c r="OA29" s="47">
        <v>204187952345</v>
      </c>
      <c r="OB29" s="48">
        <v>31571089290</v>
      </c>
      <c r="OC29" s="47">
        <v>31018577770</v>
      </c>
      <c r="OD29" s="35"/>
      <c r="OE29" s="35"/>
      <c r="OP29" s="6" t="s">
        <v>613</v>
      </c>
      <c r="OQ29" s="4">
        <v>254663737140</v>
      </c>
      <c r="OR29" s="4">
        <v>901812072000</v>
      </c>
      <c r="OS29" s="4">
        <v>258449824770</v>
      </c>
      <c r="OT29" s="4">
        <v>532054778786</v>
      </c>
      <c r="OU29" s="4">
        <v>755830241790</v>
      </c>
      <c r="OV29" s="5">
        <v>470942428770</v>
      </c>
      <c r="OW29" s="4">
        <v>235757513180</v>
      </c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6" t="s">
        <v>613</v>
      </c>
      <c r="PK29" s="4">
        <v>-87138417600</v>
      </c>
      <c r="PL29" s="4">
        <v>-91879770400</v>
      </c>
      <c r="PM29" s="4">
        <v>-104630450000</v>
      </c>
      <c r="PN29" s="4">
        <v>-183325006400</v>
      </c>
      <c r="PO29" s="4">
        <v>-491492417100</v>
      </c>
      <c r="PP29" s="4">
        <v>-836646112500</v>
      </c>
      <c r="PQ29" s="4">
        <v>-810872668000</v>
      </c>
      <c r="PR29" s="4">
        <v>-1161315993600</v>
      </c>
      <c r="PS29" s="4">
        <v>-858770176500</v>
      </c>
      <c r="PT29" s="4">
        <v>-394337955643.02002</v>
      </c>
      <c r="PU29" s="4">
        <v>-718860692017.72998</v>
      </c>
      <c r="PV29" s="4">
        <v>-803607702674.40002</v>
      </c>
      <c r="PW29" s="4">
        <v>-917283444279.65002</v>
      </c>
      <c r="PX29" s="4">
        <v>-472694079103.40997</v>
      </c>
      <c r="PY29" s="4">
        <v>-565390247295.48804</v>
      </c>
      <c r="PZ29" s="4">
        <v>-259746635068.17999</v>
      </c>
      <c r="QA29" s="5">
        <v>-30806538661.080002</v>
      </c>
      <c r="QB29" s="4">
        <v>-19263933940.060001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6" t="s">
        <v>613</v>
      </c>
      <c r="QP29" s="4">
        <v>2734904615040</v>
      </c>
      <c r="QQ29" s="4">
        <v>1678973740880</v>
      </c>
      <c r="QR29" s="4">
        <v>636754597500</v>
      </c>
      <c r="QS29" s="4">
        <v>-78760641790</v>
      </c>
      <c r="QT29" s="4">
        <v>2684775757470</v>
      </c>
      <c r="QU29" s="4">
        <v>2900910106560</v>
      </c>
      <c r="QV29" s="4">
        <v>4769031349880</v>
      </c>
      <c r="QW29" s="4">
        <v>4820950280320</v>
      </c>
      <c r="QX29" s="4">
        <v>2178021963150</v>
      </c>
      <c r="QY29" s="4">
        <v>564238680000</v>
      </c>
      <c r="QZ29" s="4">
        <v>-541309013975.81897</v>
      </c>
      <c r="RA29" s="4">
        <v>-287002343343.91101</v>
      </c>
      <c r="RB29" s="4">
        <v>192106802385.866</v>
      </c>
      <c r="RC29" s="4">
        <v>2332722339351.8101</v>
      </c>
      <c r="RD29" s="4">
        <v>-108922592750.452</v>
      </c>
      <c r="RE29" s="4">
        <v>233508144317.48901</v>
      </c>
      <c r="RF29" s="5">
        <v>293569407966.35303</v>
      </c>
      <c r="RG29" s="4">
        <v>307835633817.61401</v>
      </c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6" t="s">
        <v>613</v>
      </c>
      <c r="RU29" s="4">
        <v>-1136148390000</v>
      </c>
      <c r="RV29" s="4">
        <v>-1166087809200</v>
      </c>
      <c r="RW29" s="4">
        <v>86561218750</v>
      </c>
      <c r="RX29" s="4">
        <v>-180357391350</v>
      </c>
      <c r="RY29" s="4">
        <v>-1240334706900</v>
      </c>
      <c r="RZ29" s="4">
        <v>-1578302133450</v>
      </c>
      <c r="SA29" s="4">
        <v>-2556286776000</v>
      </c>
      <c r="SB29" s="4">
        <v>-732256595200</v>
      </c>
      <c r="SC29" s="4">
        <v>-2229307346700</v>
      </c>
      <c r="SD29" s="4">
        <v>-3730955927400</v>
      </c>
      <c r="SE29" s="4">
        <v>-1561618455095</v>
      </c>
      <c r="SF29" s="4">
        <v>-469229463900</v>
      </c>
      <c r="SG29" s="4">
        <v>-2056758517450</v>
      </c>
      <c r="SH29" s="4">
        <v>-1623228144330</v>
      </c>
      <c r="SI29" s="4">
        <v>-4219763704432</v>
      </c>
      <c r="SJ29" s="4">
        <v>-1493675094795</v>
      </c>
      <c r="SK29" s="5">
        <v>-1414862320140</v>
      </c>
      <c r="SL29" s="4">
        <v>-294727903350</v>
      </c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6" t="s">
        <v>613</v>
      </c>
      <c r="SZ29" s="4">
        <v>-1638185374800</v>
      </c>
      <c r="TA29" s="4">
        <v>-978491003600</v>
      </c>
      <c r="TB29" s="4">
        <v>-1431836681250</v>
      </c>
      <c r="TC29" s="4">
        <v>-469860264850</v>
      </c>
      <c r="TD29" s="4">
        <v>-1052699088600</v>
      </c>
      <c r="TE29" s="4">
        <v>-691220703600</v>
      </c>
      <c r="TF29" s="4">
        <v>-3046378911800</v>
      </c>
      <c r="TG29" s="4">
        <v>-2620023148800</v>
      </c>
      <c r="TH29" s="4">
        <v>245754325800</v>
      </c>
      <c r="TI29" s="4">
        <v>3128361012600</v>
      </c>
      <c r="TJ29" s="4">
        <v>2228573599995</v>
      </c>
      <c r="TK29" s="4">
        <v>467797755780</v>
      </c>
      <c r="TL29" s="4">
        <v>1745310178850</v>
      </c>
      <c r="TM29" s="4">
        <v>-915793281690</v>
      </c>
      <c r="TN29" s="4">
        <v>4784472061626</v>
      </c>
      <c r="TO29" s="4">
        <v>1653423887570</v>
      </c>
      <c r="TP29" s="5">
        <v>1064088050850</v>
      </c>
      <c r="TQ29" s="4">
        <v>5538262530</v>
      </c>
      <c r="TR29" s="35"/>
      <c r="TS29" s="35"/>
      <c r="UD29" s="6" t="s">
        <v>613</v>
      </c>
      <c r="UE29" s="37">
        <v>0.43789373441031104</v>
      </c>
      <c r="UF29" s="37">
        <v>0.8437049444655651</v>
      </c>
      <c r="UG29" s="37">
        <v>0.83081420347028101</v>
      </c>
      <c r="UH29" s="37">
        <v>0.78172031628941796</v>
      </c>
      <c r="UI29" s="37">
        <v>0.90991613730176402</v>
      </c>
      <c r="UJ29" s="37">
        <v>0.66483659975044607</v>
      </c>
      <c r="UK29" s="37">
        <v>0.54994217919025601</v>
      </c>
      <c r="UL29" s="37"/>
      <c r="UM29" s="37"/>
      <c r="UN29" s="37"/>
      <c r="UO29" s="37"/>
      <c r="UP29" s="9"/>
      <c r="UQ29" s="9"/>
      <c r="UR29" s="9"/>
      <c r="US29" s="9"/>
      <c r="UT29" s="9"/>
      <c r="UU29" s="10"/>
      <c r="UV29" s="9"/>
      <c r="UW29" s="6" t="s">
        <v>613</v>
      </c>
      <c r="UX29" s="9">
        <v>2.11967553861259E-2</v>
      </c>
      <c r="UY29" s="9">
        <v>1.3504626033975E-2</v>
      </c>
      <c r="UZ29" s="9">
        <v>2.05124487917073E-2</v>
      </c>
      <c r="VA29" s="9">
        <v>2.11083945527109E-2</v>
      </c>
      <c r="VB29" s="9">
        <v>2.7241325930067003E-2</v>
      </c>
      <c r="VC29" s="9">
        <v>1.8245131805784898E-2</v>
      </c>
      <c r="VD29" s="9">
        <v>2.8110351647598501E-2</v>
      </c>
      <c r="VE29" s="9"/>
      <c r="VF29" s="9"/>
      <c r="VG29" s="9"/>
      <c r="VH29" s="9"/>
      <c r="VI29" s="9"/>
      <c r="VJ29" s="9"/>
      <c r="VK29" s="9"/>
      <c r="VL29" s="9"/>
      <c r="VM29" s="9"/>
      <c r="VN29" s="10"/>
      <c r="VO29" s="9"/>
      <c r="VP29" s="6" t="s">
        <v>613</v>
      </c>
      <c r="VQ29" s="9">
        <v>0.56210626558968901</v>
      </c>
      <c r="VR29" s="9">
        <v>0.15629505553443501</v>
      </c>
      <c r="VS29" s="9">
        <v>0.16918579652971899</v>
      </c>
      <c r="VT29" s="9">
        <v>0.21827968371058201</v>
      </c>
      <c r="VU29" s="9">
        <v>9.0083862698235803E-2</v>
      </c>
      <c r="VV29" s="9">
        <v>0.33516340024955399</v>
      </c>
      <c r="VW29" s="9">
        <v>0.45005782080974399</v>
      </c>
      <c r="VX29" s="9"/>
      <c r="VY29" s="9"/>
      <c r="VZ29" s="9"/>
      <c r="WA29" s="9"/>
      <c r="WG29" s="53"/>
      <c r="WI29" s="54" t="s">
        <v>613</v>
      </c>
      <c r="WJ29" s="9">
        <v>0.17529589296527401</v>
      </c>
      <c r="WK29" s="9">
        <v>0.13883701984122798</v>
      </c>
      <c r="WL29" s="9">
        <v>0.14495063128073299</v>
      </c>
      <c r="WM29" s="9">
        <v>0.12482628499273901</v>
      </c>
      <c r="WN29" s="9">
        <v>0.129405954570735</v>
      </c>
      <c r="WO29" s="9">
        <v>0.138013444833025</v>
      </c>
      <c r="WP29" s="9">
        <v>0.20200479785124201</v>
      </c>
      <c r="WQ29" s="9"/>
      <c r="WR29" s="9"/>
      <c r="WS29" s="9"/>
      <c r="WT29" s="9"/>
      <c r="WU29" s="9"/>
      <c r="WV29" s="9"/>
      <c r="WW29" s="9"/>
      <c r="WX29" s="9"/>
      <c r="WY29" s="9"/>
      <c r="WZ29" s="10"/>
      <c r="XA29" s="9"/>
      <c r="XB29" s="6" t="s">
        <v>613</v>
      </c>
      <c r="XC29" s="9">
        <v>0.2282508</v>
      </c>
      <c r="XD29" s="9">
        <v>0.24821459999999998</v>
      </c>
      <c r="XE29" s="9">
        <v>0.24713225000000003</v>
      </c>
      <c r="XF29" s="9">
        <v>0.24582789999999999</v>
      </c>
      <c r="XG29" s="9">
        <v>0.24660084999999998</v>
      </c>
      <c r="XH29" s="9">
        <v>0.39843925627334004</v>
      </c>
      <c r="XI29" s="9">
        <v>0.41234299706124999</v>
      </c>
      <c r="XJ29" s="9"/>
      <c r="XK29" s="9"/>
      <c r="XL29" s="9"/>
      <c r="XM29" s="9"/>
      <c r="XN29" s="9"/>
      <c r="XO29" s="9"/>
      <c r="XP29" s="9"/>
      <c r="XQ29" s="9"/>
      <c r="XR29" s="9"/>
      <c r="XS29" s="10"/>
      <c r="XT29" s="9"/>
      <c r="XU29" s="6" t="s">
        <v>613</v>
      </c>
      <c r="XV29" s="59">
        <f t="shared" si="153"/>
        <v>1153895005649.7175</v>
      </c>
      <c r="XW29" s="59">
        <f t="shared" si="153"/>
        <v>857942551292.09082</v>
      </c>
      <c r="XX29" s="59">
        <f t="shared" si="153"/>
        <v>325972127320.7489</v>
      </c>
      <c r="XY29" s="59">
        <f t="shared" si="153"/>
        <v>247108600189.37054</v>
      </c>
      <c r="XZ29" s="59">
        <f t="shared" si="153"/>
        <v>252235236869.9931</v>
      </c>
      <c r="YA29" s="59">
        <f t="shared" si="153"/>
        <v>65447543154.508995</v>
      </c>
      <c r="YB29" s="59">
        <f t="shared" si="153"/>
        <v>19298466080.786251</v>
      </c>
      <c r="YC29" s="6" t="s">
        <v>613</v>
      </c>
      <c r="YD29" s="4">
        <v>2734904615040</v>
      </c>
      <c r="YE29" s="4">
        <v>1678973740880</v>
      </c>
      <c r="YF29" s="4">
        <v>636754597500</v>
      </c>
      <c r="YG29" s="4">
        <v>-78760641790</v>
      </c>
      <c r="YH29" s="4">
        <v>2684775757470</v>
      </c>
      <c r="YI29" s="4">
        <v>2900910106560</v>
      </c>
      <c r="YJ29" s="4">
        <v>4769031349880</v>
      </c>
      <c r="YK29" s="4">
        <v>4820950280320</v>
      </c>
      <c r="YL29" s="4">
        <v>2178021963150</v>
      </c>
      <c r="YM29" s="4">
        <v>564238680000</v>
      </c>
      <c r="YN29" s="4">
        <v>-541309013975.81897</v>
      </c>
      <c r="YO29" s="4">
        <v>-287002343343.91101</v>
      </c>
      <c r="YP29" s="4">
        <v>192106802385.866</v>
      </c>
      <c r="YQ29" s="4">
        <v>2332722339351.8101</v>
      </c>
      <c r="YR29" s="4">
        <v>-108922592750.452</v>
      </c>
      <c r="YS29" s="4">
        <v>233508144317.48901</v>
      </c>
      <c r="YT29" s="5">
        <v>293569407966.35303</v>
      </c>
      <c r="YU29" s="4">
        <v>307835633817.61401</v>
      </c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6" t="s">
        <v>613</v>
      </c>
      <c r="ZI29" s="4">
        <v>-1136148390000</v>
      </c>
      <c r="ZJ29" s="4">
        <v>-1166087809200</v>
      </c>
      <c r="ZK29" s="4">
        <v>86561218750</v>
      </c>
      <c r="ZL29" s="4">
        <v>-180357391350</v>
      </c>
      <c r="ZM29" s="4">
        <v>-1240334706900</v>
      </c>
      <c r="ZN29" s="4">
        <v>-1578302133450</v>
      </c>
      <c r="ZO29" s="4">
        <v>-2556286776000</v>
      </c>
      <c r="ZP29" s="4">
        <v>-732256595200</v>
      </c>
      <c r="ZQ29" s="4">
        <v>-2229307346700</v>
      </c>
      <c r="ZR29" s="4">
        <v>-3730955927400</v>
      </c>
      <c r="ZS29" s="4">
        <v>-1561618455095</v>
      </c>
      <c r="ZT29" s="4">
        <v>-469229463900</v>
      </c>
      <c r="ZU29" s="4">
        <v>-2056758517450</v>
      </c>
      <c r="ZV29" s="4">
        <v>-1623228144330</v>
      </c>
      <c r="ZW29" s="4">
        <v>-4219763704432</v>
      </c>
      <c r="ZX29" s="4">
        <v>-1493675094795</v>
      </c>
      <c r="ZY29" s="5">
        <v>-1414862320140</v>
      </c>
      <c r="ZZ29" s="4">
        <v>-294727903350</v>
      </c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6" t="s">
        <v>613</v>
      </c>
      <c r="AAN29" s="4">
        <v>-1638185374800</v>
      </c>
      <c r="AAO29" s="4">
        <v>-978491003600</v>
      </c>
      <c r="AAP29" s="4">
        <v>-1431836681250</v>
      </c>
      <c r="AAQ29" s="4">
        <v>-469860264850</v>
      </c>
      <c r="AAR29" s="4">
        <v>-1052699088600</v>
      </c>
      <c r="AAS29" s="4">
        <v>-691220703600</v>
      </c>
      <c r="AAT29" s="4">
        <v>-3046378911800</v>
      </c>
      <c r="AAU29" s="4">
        <v>-2620023148800</v>
      </c>
      <c r="AAV29" s="4">
        <v>245754325800</v>
      </c>
      <c r="AAW29" s="4">
        <v>3128361012600</v>
      </c>
      <c r="AAX29" s="4">
        <v>2228573599995</v>
      </c>
      <c r="AAY29" s="4">
        <v>467797755780</v>
      </c>
      <c r="AAZ29" s="4">
        <v>1745310178850</v>
      </c>
      <c r="ABA29" s="4">
        <v>-915793281690</v>
      </c>
      <c r="ABB29" s="4">
        <v>4784472061626</v>
      </c>
      <c r="ABC29" s="4">
        <v>1653423887570</v>
      </c>
      <c r="ABD29" s="5">
        <v>1064088050850</v>
      </c>
      <c r="ABE29" s="4">
        <v>5538262530</v>
      </c>
      <c r="ABF29" s="35"/>
      <c r="ABG29" s="35"/>
      <c r="ABR29" s="6" t="s">
        <v>613</v>
      </c>
      <c r="ABS29" s="37">
        <v>0.43789373441031104</v>
      </c>
      <c r="ABT29" s="37">
        <v>0.8437049444655651</v>
      </c>
      <c r="ABU29" s="37">
        <v>0.83081420347028101</v>
      </c>
      <c r="ABV29" s="37">
        <v>0.78172031628941796</v>
      </c>
      <c r="ABW29" s="37">
        <v>0.90991613730176402</v>
      </c>
      <c r="ABX29" s="37">
        <v>0.66483659975044607</v>
      </c>
      <c r="ABY29" s="37">
        <v>0.54994217919025601</v>
      </c>
      <c r="ABZ29" s="37"/>
      <c r="ACA29" s="37"/>
      <c r="ACB29" s="37"/>
      <c r="ACC29" s="37"/>
      <c r="ACD29" s="9"/>
      <c r="ACE29" s="9"/>
      <c r="ACF29" s="9"/>
      <c r="ACG29" s="9"/>
      <c r="ACH29" s="9"/>
      <c r="ACI29" s="10"/>
      <c r="ACJ29" s="9"/>
      <c r="ACK29" s="6" t="s">
        <v>613</v>
      </c>
      <c r="ACL29" s="9">
        <v>2.11967553861259E-2</v>
      </c>
      <c r="ACM29" s="9">
        <v>1.3504626033975E-2</v>
      </c>
      <c r="ACN29" s="9">
        <v>2.05124487917073E-2</v>
      </c>
      <c r="ACO29" s="9">
        <v>2.11083945527109E-2</v>
      </c>
      <c r="ACP29" s="9">
        <v>2.7241325930067003E-2</v>
      </c>
      <c r="ACQ29" s="9">
        <v>1.8245131805784898E-2</v>
      </c>
      <c r="ACR29" s="9">
        <v>2.8110351647598501E-2</v>
      </c>
      <c r="ACS29" s="9"/>
      <c r="ACT29" s="9"/>
      <c r="ACU29" s="9"/>
      <c r="ACV29" s="9"/>
      <c r="ACW29" s="9"/>
      <c r="ACX29" s="9"/>
      <c r="ACY29" s="9"/>
      <c r="ACZ29" s="9"/>
      <c r="ADA29" s="9"/>
      <c r="ADB29" s="10"/>
      <c r="ADC29" s="9"/>
      <c r="ADD29" s="6" t="s">
        <v>613</v>
      </c>
      <c r="ADE29" s="9">
        <v>0.56210626558968901</v>
      </c>
      <c r="ADF29" s="9">
        <v>0.15629505553443501</v>
      </c>
      <c r="ADG29" s="9">
        <v>0.16918579652971899</v>
      </c>
      <c r="ADH29" s="9">
        <v>0.21827968371058201</v>
      </c>
      <c r="ADI29" s="9">
        <v>9.0083862698235803E-2</v>
      </c>
      <c r="ADJ29" s="9">
        <v>0.33516340024955399</v>
      </c>
      <c r="ADK29" s="9">
        <v>0.45005782080974399</v>
      </c>
      <c r="ADL29" s="9"/>
      <c r="ADM29" s="9"/>
      <c r="ADN29" s="9"/>
      <c r="ADO29" s="9"/>
      <c r="ADU29" s="53"/>
      <c r="ADW29" s="54" t="s">
        <v>613</v>
      </c>
      <c r="ADX29" s="9">
        <v>0.17529589296527401</v>
      </c>
      <c r="ADY29" s="9">
        <v>0.13883701984122798</v>
      </c>
      <c r="ADZ29" s="9">
        <v>0.14495063128073299</v>
      </c>
      <c r="AEA29" s="9">
        <v>0.12482628499273901</v>
      </c>
      <c r="AEB29" s="9">
        <v>0.129405954570735</v>
      </c>
      <c r="AEC29" s="9">
        <v>0.138013444833025</v>
      </c>
      <c r="AED29" s="9">
        <v>0.20200479785124201</v>
      </c>
      <c r="AEE29" s="9"/>
      <c r="AEF29" s="9"/>
      <c r="AEG29" s="9"/>
      <c r="AEH29" s="9"/>
      <c r="AEI29" s="9"/>
      <c r="AEJ29" s="9"/>
      <c r="AEK29" s="9"/>
      <c r="AEL29" s="9"/>
      <c r="AEM29" s="9"/>
      <c r="AEN29" s="10"/>
      <c r="AEO29" s="9"/>
      <c r="AEP29" s="6" t="s">
        <v>613</v>
      </c>
      <c r="AEQ29" s="9">
        <v>0.2282508</v>
      </c>
      <c r="AER29" s="9">
        <v>0.24821459999999998</v>
      </c>
      <c r="AES29" s="9">
        <v>0.24713225000000003</v>
      </c>
      <c r="AET29" s="9">
        <v>0.24582789999999999</v>
      </c>
      <c r="AEU29" s="9">
        <v>0.24660084999999998</v>
      </c>
      <c r="AEV29" s="9">
        <v>0.39843925627334004</v>
      </c>
      <c r="AEW29" s="9">
        <v>0.41234299706124999</v>
      </c>
      <c r="AEX29" s="9"/>
      <c r="AEY29" s="9"/>
      <c r="AEZ29" s="9"/>
      <c r="AFA29" s="9"/>
      <c r="AFB29" s="9"/>
      <c r="AFC29" s="9"/>
      <c r="AFD29" s="9"/>
      <c r="AFE29" s="9"/>
      <c r="AFF29" s="9"/>
      <c r="AFG29" s="10"/>
      <c r="AFH29" s="9"/>
      <c r="AFI29" s="6" t="s">
        <v>613</v>
      </c>
      <c r="AFJ29" s="7">
        <f t="shared" si="2"/>
        <v>-0.15356415131486262</v>
      </c>
      <c r="AFK29" s="7">
        <f t="shared" si="3"/>
        <v>-3.2874611136418808E-3</v>
      </c>
      <c r="AFL29" s="7">
        <f t="shared" si="4"/>
        <v>1.2679282786265211E-2</v>
      </c>
      <c r="AFM29" s="7">
        <f t="shared" si="5"/>
        <v>-2.9455155024239385E-2</v>
      </c>
      <c r="AFN29" s="7">
        <f t="shared" si="6"/>
        <v>3.2259159163359821E-2</v>
      </c>
      <c r="AFO29" s="8">
        <f t="shared" si="7"/>
        <v>9.0407464671288275E-3</v>
      </c>
      <c r="AFP29" s="7">
        <f t="shared" si="8"/>
        <v>2.5604195618834296E-2</v>
      </c>
      <c r="AFQ29" s="6" t="s">
        <v>613</v>
      </c>
      <c r="AFR29" s="7">
        <f t="shared" si="9"/>
        <v>-0.90545643864939773</v>
      </c>
      <c r="AFS29" s="7">
        <f t="shared" si="10"/>
        <v>-1.1204980637277354E-2</v>
      </c>
      <c r="AFT29" s="7">
        <f t="shared" si="11"/>
        <v>3.562455100373111E-2</v>
      </c>
      <c r="AFU29" s="7">
        <f t="shared" si="12"/>
        <v>-0.13674635383378791</v>
      </c>
      <c r="AFV29" s="7">
        <f t="shared" si="13"/>
        <v>0.29470196681175398</v>
      </c>
      <c r="AFW29" s="8">
        <f t="shared" si="14"/>
        <v>6.6398127607202762E-2</v>
      </c>
      <c r="AFX29" s="7">
        <f t="shared" si="15"/>
        <v>-6.3755464482944557E-2</v>
      </c>
      <c r="AFY29" s="6" t="s">
        <v>613</v>
      </c>
      <c r="AFZ29" s="1">
        <f t="shared" si="16"/>
        <v>7464703119180</v>
      </c>
      <c r="AGA29" s="1">
        <f t="shared" si="17"/>
        <v>10087586330150</v>
      </c>
      <c r="AGB29" s="1">
        <f t="shared" si="18"/>
        <v>7142200512870</v>
      </c>
      <c r="AGC29" s="1">
        <f t="shared" si="19"/>
        <v>6819761370464</v>
      </c>
      <c r="AGD29" s="1">
        <f t="shared" si="20"/>
        <v>4098545354215</v>
      </c>
      <c r="AGE29" s="2">
        <f t="shared" si="21"/>
        <v>1667226297240</v>
      </c>
      <c r="AGF29" s="1">
        <f t="shared" si="22"/>
        <v>-302963866810</v>
      </c>
      <c r="AGG29" s="6" t="s">
        <v>613</v>
      </c>
      <c r="AGH29" s="7">
        <f t="shared" si="23"/>
        <v>3.2832826073185199E-3</v>
      </c>
      <c r="AGI29" s="7">
        <f t="shared" si="24"/>
        <v>6.516480367908041E-2</v>
      </c>
      <c r="AGJ29" s="7">
        <f t="shared" si="25"/>
        <v>1.762582492932754E-2</v>
      </c>
      <c r="AGK29" s="7">
        <f t="shared" si="26"/>
        <v>4.4008248097921372E-2</v>
      </c>
      <c r="AGL29" s="7">
        <f t="shared" si="27"/>
        <v>8.3045001790687842E-2</v>
      </c>
      <c r="AGM29" s="8">
        <f t="shared" si="28"/>
        <v>0.15475359792316132</v>
      </c>
      <c r="AGN29" s="7">
        <f t="shared" si="29"/>
        <v>-0.4685977977995428</v>
      </c>
      <c r="AGO29" s="6" t="s">
        <v>613</v>
      </c>
      <c r="AGP29" s="7">
        <f t="shared" si="30"/>
        <v>-1.2053545493420208</v>
      </c>
      <c r="AGQ29" s="7">
        <f t="shared" si="31"/>
        <v>-1.9787400368823562E-2</v>
      </c>
      <c r="AGR29" s="7">
        <f t="shared" si="32"/>
        <v>0.10209301400553993</v>
      </c>
      <c r="AGS29" s="7">
        <f t="shared" si="33"/>
        <v>-0.18078648719516585</v>
      </c>
      <c r="AGT29" s="7">
        <f t="shared" si="34"/>
        <v>0.12020016172407401</v>
      </c>
      <c r="AGU29" s="8">
        <f t="shared" si="35"/>
        <v>3.1266079066663961E-2</v>
      </c>
      <c r="AGV29" s="7">
        <f t="shared" si="36"/>
        <v>5.5155874166920013E-2</v>
      </c>
      <c r="AGW29" s="6" t="s">
        <v>613</v>
      </c>
      <c r="AGX29" s="7">
        <f t="shared" si="37"/>
        <v>0.19496959596658861</v>
      </c>
      <c r="AGY29" s="7">
        <f t="shared" si="38"/>
        <v>0.42988962498620847</v>
      </c>
      <c r="AGZ29" s="7">
        <f t="shared" si="39"/>
        <v>0.22198133331842917</v>
      </c>
      <c r="AHA29" s="7">
        <f t="shared" si="40"/>
        <v>0.37219552921071014</v>
      </c>
      <c r="AHB29" s="7">
        <f t="shared" si="41"/>
        <v>0.44447244534489833</v>
      </c>
      <c r="AHC29" s="8">
        <f t="shared" si="42"/>
        <v>0.46634463521306396</v>
      </c>
      <c r="AHD29" s="7">
        <f t="shared" si="43"/>
        <v>0.42030608234506373</v>
      </c>
      <c r="AHE29" s="6" t="s">
        <v>613</v>
      </c>
      <c r="AHF29" s="15">
        <f t="shared" si="158"/>
        <v>11.642524012075162</v>
      </c>
      <c r="AHG29" s="15">
        <f t="shared" si="159"/>
        <v>11.648527900517752</v>
      </c>
      <c r="AHH29" s="15">
        <f t="shared" si="160"/>
        <v>4.3254033554417299</v>
      </c>
      <c r="AHI29" s="15">
        <f t="shared" si="161"/>
        <v>4.9327383538015557</v>
      </c>
      <c r="AHJ29" s="15">
        <f t="shared" si="162"/>
        <v>5.9286862094115422</v>
      </c>
      <c r="AHK29" s="16">
        <f t="shared" si="163"/>
        <v>8.9806913995654192</v>
      </c>
      <c r="AHL29" s="15">
        <f t="shared" si="164"/>
        <v>10.224159085536851</v>
      </c>
      <c r="AHM29" s="6" t="s">
        <v>613</v>
      </c>
      <c r="AHN29" s="12">
        <f t="shared" si="51"/>
        <v>31.350590269037586</v>
      </c>
      <c r="AHO29" s="12">
        <f t="shared" si="52"/>
        <v>31.334431536518579</v>
      </c>
      <c r="AHP29" s="12">
        <f t="shared" si="53"/>
        <v>84.385193704720876</v>
      </c>
      <c r="AHQ29" s="12">
        <f t="shared" si="54"/>
        <v>73.995410625966471</v>
      </c>
      <c r="AHR29" s="12">
        <f t="shared" si="55"/>
        <v>61.565073122031272</v>
      </c>
      <c r="AHS29" s="13">
        <f t="shared" si="56"/>
        <v>40.642750514471807</v>
      </c>
      <c r="AHT29" s="12">
        <f t="shared" si="57"/>
        <v>35.699757500480494</v>
      </c>
      <c r="AHU29" s="6" t="s">
        <v>613</v>
      </c>
      <c r="AHV29" s="15">
        <f t="shared" si="58"/>
        <v>0.12740164410437596</v>
      </c>
      <c r="AHW29" s="15">
        <f t="shared" si="59"/>
        <v>0.16613911137217935</v>
      </c>
      <c r="AHX29" s="15">
        <f t="shared" si="60"/>
        <v>0.12419344173321387</v>
      </c>
      <c r="AHY29" s="15">
        <f t="shared" si="61"/>
        <v>0.16292785750320726</v>
      </c>
      <c r="AHZ29" s="15">
        <f t="shared" si="62"/>
        <v>0.26837866688908846</v>
      </c>
      <c r="AIA29" s="16">
        <f t="shared" si="63"/>
        <v>0.28915510793190929</v>
      </c>
      <c r="AIB29" s="15">
        <f t="shared" si="64"/>
        <v>0.46421520836289321</v>
      </c>
      <c r="AIC29" s="6" t="s">
        <v>613</v>
      </c>
      <c r="AID29" s="4">
        <f t="shared" si="65"/>
        <v>-2179042727280</v>
      </c>
      <c r="AIE29" s="4">
        <f t="shared" si="66"/>
        <v>1417763456550</v>
      </c>
      <c r="AIF29" s="4">
        <f t="shared" si="67"/>
        <v>-1384814504370</v>
      </c>
      <c r="AIG29" s="4">
        <f t="shared" si="68"/>
        <v>880201677202</v>
      </c>
      <c r="AIH29" s="4">
        <f t="shared" si="69"/>
        <v>293258282330</v>
      </c>
      <c r="AII29" s="14">
        <f t="shared" si="70"/>
        <v>-410912124300</v>
      </c>
      <c r="AIJ29" s="4">
        <f t="shared" si="71"/>
        <v>-78319647210</v>
      </c>
      <c r="AIK29" s="6" t="s">
        <v>613</v>
      </c>
      <c r="AIL29" s="15">
        <f t="shared" si="72"/>
        <v>-0.59942447306227653</v>
      </c>
      <c r="AIM29" s="15">
        <f t="shared" si="73"/>
        <v>1.4796374084184318</v>
      </c>
      <c r="AIN29" s="15">
        <f t="shared" si="74"/>
        <v>-0.84075252982685511</v>
      </c>
      <c r="AIO29" s="15">
        <f t="shared" si="75"/>
        <v>1.6240634943302195</v>
      </c>
      <c r="AIP29" s="15">
        <f t="shared" si="76"/>
        <v>5.7986799038856667</v>
      </c>
      <c r="AIQ29" s="16">
        <f t="shared" si="77"/>
        <v>-2.4576038490232497</v>
      </c>
      <c r="AIR29" s="15">
        <f t="shared" si="78"/>
        <v>-7.1619147053356604</v>
      </c>
      <c r="AIS29" s="6" t="s">
        <v>613</v>
      </c>
      <c r="AIT29" s="15">
        <f t="shared" si="79"/>
        <v>0.48007860996171647</v>
      </c>
      <c r="AIU29" s="15">
        <f t="shared" si="80"/>
        <v>1.9868379707476778</v>
      </c>
      <c r="AIV29" s="15">
        <f t="shared" si="81"/>
        <v>0.62279600831119752</v>
      </c>
      <c r="AIW29" s="15">
        <f t="shared" si="82"/>
        <v>1.8557694769053199</v>
      </c>
      <c r="AIX29" s="15">
        <f t="shared" si="83"/>
        <v>1.2600310316683829</v>
      </c>
      <c r="AIY29" s="16">
        <f t="shared" si="84"/>
        <v>0.51230680448514432</v>
      </c>
      <c r="AIZ29" s="15">
        <f t="shared" si="85"/>
        <v>0.71698397730421237</v>
      </c>
      <c r="AJA29" s="6" t="s">
        <v>613</v>
      </c>
      <c r="AJB29" s="15">
        <f t="shared" si="86"/>
        <v>0.30407601146153918</v>
      </c>
      <c r="AJC29" s="15">
        <f t="shared" si="87"/>
        <v>1.2583549044103977</v>
      </c>
      <c r="AJD29" s="15">
        <f t="shared" si="88"/>
        <v>0.39276062981811793</v>
      </c>
      <c r="AJE29" s="15">
        <f t="shared" si="89"/>
        <v>0.88387525322732863</v>
      </c>
      <c r="AJF29" s="15">
        <f t="shared" si="90"/>
        <v>0.54116487020472037</v>
      </c>
      <c r="AJG29" s="16">
        <f t="shared" si="91"/>
        <v>0.15927985397597377</v>
      </c>
      <c r="AJH29" s="15">
        <f t="shared" si="92"/>
        <v>0.28709395739637855</v>
      </c>
      <c r="AJI29" s="6" t="s">
        <v>613</v>
      </c>
      <c r="AJJ29" s="15">
        <f t="shared" si="154"/>
        <v>3.049837605890927E-2</v>
      </c>
      <c r="AJK29" s="15">
        <f t="shared" si="154"/>
        <v>0.71663299593968643</v>
      </c>
      <c r="AJL29" s="15">
        <f t="shared" si="154"/>
        <v>0.26631849522798867</v>
      </c>
      <c r="AJM29" s="15">
        <f t="shared" si="154"/>
        <v>0.53082937280159037</v>
      </c>
      <c r="AJN29" s="15">
        <f t="shared" si="154"/>
        <v>1.3103681061764636</v>
      </c>
      <c r="AJO29" s="16">
        <f t="shared" si="154"/>
        <v>8.375146292431765</v>
      </c>
      <c r="AJP29" s="15">
        <f t="shared" si="154"/>
        <v>7.3696370243864013</v>
      </c>
      <c r="AJQ29" s="6" t="s">
        <v>613</v>
      </c>
      <c r="AJR29" s="1">
        <v>6.1634599999999997</v>
      </c>
      <c r="AJS29" s="1">
        <v>5.6448099999999997</v>
      </c>
      <c r="AJT29" s="1">
        <v>1.6986600000000001</v>
      </c>
      <c r="AJU29" s="1">
        <v>2.3628300000000002</v>
      </c>
      <c r="AJV29" s="1">
        <v>1.88323</v>
      </c>
      <c r="AJW29" s="1">
        <v>0.23594999999999999</v>
      </c>
      <c r="AJX29" s="1">
        <v>1.5936699999999999</v>
      </c>
      <c r="AJY29" s="1">
        <v>2.7962899999999999</v>
      </c>
      <c r="AJZ29" s="1">
        <v>2.1411799999999999</v>
      </c>
      <c r="AKA29" s="1">
        <v>3.1312000000000002</v>
      </c>
      <c r="AKB29" s="1">
        <v>0.64839000000000002</v>
      </c>
      <c r="AKC29" s="1">
        <v>2.1239999999999998E-2</v>
      </c>
      <c r="AKD29" s="1">
        <v>0.76619999999999999</v>
      </c>
      <c r="AKE29" s="1">
        <v>0.38618999999999998</v>
      </c>
      <c r="AKF29" s="1">
        <v>1.21455</v>
      </c>
      <c r="AKG29" s="1">
        <v>1.3493900000000001</v>
      </c>
      <c r="AKH29" s="2">
        <v>3.9422299999999999</v>
      </c>
      <c r="AKI29" s="1">
        <v>7.3564499999999997</v>
      </c>
      <c r="AKJ29" s="6" t="s">
        <v>613</v>
      </c>
      <c r="AKK29" s="15">
        <f t="shared" si="94"/>
        <v>5.8962748199798343</v>
      </c>
      <c r="AKL29" s="15">
        <f t="shared" si="95"/>
        <v>3.4083994456330982</v>
      </c>
      <c r="AKM29" s="15">
        <f t="shared" si="96"/>
        <v>2.8096660989627336</v>
      </c>
      <c r="AKN29" s="15">
        <f t="shared" si="97"/>
        <v>4.6425270456480678</v>
      </c>
      <c r="AKO29" s="15">
        <f t="shared" si="98"/>
        <v>9.1354509681851379</v>
      </c>
      <c r="AKP29" s="16">
        <f t="shared" si="99"/>
        <v>7.3443191719421783</v>
      </c>
      <c r="AKQ29" s="15">
        <f t="shared" si="100"/>
        <v>-2.4900397353645594</v>
      </c>
      <c r="AKR29" s="6" t="s">
        <v>613</v>
      </c>
      <c r="AKS29" s="15">
        <f t="shared" si="101"/>
        <v>3.2930413704592909</v>
      </c>
      <c r="AKT29" s="15">
        <f t="shared" si="102"/>
        <v>1.7230182557918201</v>
      </c>
      <c r="AKU29" s="15">
        <f t="shared" si="103"/>
        <v>1.1405512296909945</v>
      </c>
      <c r="AKV29" s="15">
        <f t="shared" si="104"/>
        <v>2.6085586762887818</v>
      </c>
      <c r="AKW29" s="15">
        <f t="shared" si="105"/>
        <v>4.9091947791318669</v>
      </c>
      <c r="AKX29" s="16">
        <f t="shared" si="106"/>
        <v>2.5060340411519451</v>
      </c>
      <c r="AKY29" s="15">
        <f t="shared" si="107"/>
        <v>-0.37566654091924379</v>
      </c>
      <c r="AKZ29" s="6" t="s">
        <v>613</v>
      </c>
      <c r="ALA29" s="7">
        <f t="shared" si="108"/>
        <v>0.76706490487581414</v>
      </c>
      <c r="ALB29" s="7">
        <f t="shared" si="109"/>
        <v>0.63276044959558586</v>
      </c>
      <c r="ALC29" s="7">
        <f t="shared" si="110"/>
        <v>0.53283061571744872</v>
      </c>
      <c r="ALD29" s="7">
        <f t="shared" si="111"/>
        <v>0.72288104761304617</v>
      </c>
      <c r="ALE29" s="7">
        <f t="shared" si="112"/>
        <v>0.83077220545657626</v>
      </c>
      <c r="ALF29" s="8">
        <f t="shared" si="113"/>
        <v>0.71477744133042154</v>
      </c>
      <c r="ALG29" s="7">
        <f t="shared" si="114"/>
        <v>-0.60170816645380532</v>
      </c>
      <c r="ALH29" s="6" t="s">
        <v>613</v>
      </c>
      <c r="ALI29" s="7">
        <f t="shared" si="155"/>
        <v>0.20152161758061241</v>
      </c>
      <c r="ALJ29" s="7">
        <f t="shared" si="155"/>
        <v>0.13441001129815838</v>
      </c>
      <c r="ALK29" s="7">
        <f t="shared" si="155"/>
        <v>8.5656289463385049E-2</v>
      </c>
      <c r="ALL29" s="7">
        <f t="shared" si="155"/>
        <v>5.0124706577071743E-2</v>
      </c>
      <c r="ALM29" s="7">
        <f t="shared" si="155"/>
        <v>7.4078819543777208E-2</v>
      </c>
      <c r="ALN29" s="20">
        <f t="shared" si="155"/>
        <v>5.4919675031950707E-2</v>
      </c>
      <c r="ALO29" s="7">
        <f t="shared" si="155"/>
        <v>0.10586345164543032</v>
      </c>
      <c r="ALP29" s="6" t="s">
        <v>613</v>
      </c>
      <c r="ALQ29" s="17">
        <f t="shared" si="116"/>
        <v>0.76706490487581414</v>
      </c>
      <c r="ALR29" s="17">
        <f t="shared" si="117"/>
        <v>0.63276044959558586</v>
      </c>
      <c r="ALS29" s="17">
        <f t="shared" si="118"/>
        <v>0.53283061571744872</v>
      </c>
      <c r="ALT29" s="17">
        <f t="shared" si="119"/>
        <v>0.72288104761304617</v>
      </c>
      <c r="ALU29" s="17">
        <f t="shared" si="120"/>
        <v>0.83077220545657626</v>
      </c>
      <c r="ALV29" s="21">
        <f t="shared" si="121"/>
        <v>0.71477744133042154</v>
      </c>
      <c r="ALW29" s="17">
        <f t="shared" si="122"/>
        <v>-0.60170816645380532</v>
      </c>
      <c r="ALX29" s="6" t="s">
        <v>613</v>
      </c>
      <c r="ALY29" s="17">
        <f t="shared" si="123"/>
        <v>0.23293509512418584</v>
      </c>
      <c r="ALZ29" s="17">
        <f t="shared" si="124"/>
        <v>0.36723955040441414</v>
      </c>
      <c r="AMA29" s="17">
        <f t="shared" si="125"/>
        <v>0.46716938428255128</v>
      </c>
      <c r="AMB29" s="17">
        <f t="shared" si="126"/>
        <v>0.27711895238695378</v>
      </c>
      <c r="AMC29" s="17">
        <f t="shared" si="127"/>
        <v>0.16922779454342377</v>
      </c>
      <c r="AMD29" s="21">
        <f t="shared" si="128"/>
        <v>0.28522255866957846</v>
      </c>
      <c r="AME29" s="17">
        <f t="shared" si="129"/>
        <v>1.6017081664538053</v>
      </c>
      <c r="AMF29" s="6" t="s">
        <v>613</v>
      </c>
      <c r="AMG29" s="18">
        <v>4.5713591950970072</v>
      </c>
      <c r="AMH29" s="18">
        <v>6.1982279139587186</v>
      </c>
      <c r="AMI29" s="18">
        <v>6.218300505319057</v>
      </c>
      <c r="AMJ29" s="18">
        <v>6.0281565269948612</v>
      </c>
      <c r="AMK29" s="18">
        <v>6.8453170762465918</v>
      </c>
      <c r="AML29" s="18">
        <v>7.4264531209904705</v>
      </c>
      <c r="AMM29" s="18">
        <v>7.1765482946952046</v>
      </c>
      <c r="AMN29" s="18">
        <v>5.8431999502304244</v>
      </c>
      <c r="AMO29" s="18">
        <v>4.5730186003318511</v>
      </c>
      <c r="AMP29" s="18">
        <v>5.7790687746391765</v>
      </c>
      <c r="AMQ29" s="18">
        <v>6.1667526536031421</v>
      </c>
      <c r="AMR29" s="18">
        <v>8.2581800191838628</v>
      </c>
      <c r="AMS29" s="18">
        <v>10.561990087171512</v>
      </c>
      <c r="AMT29" s="18">
        <v>8.0313813664126421</v>
      </c>
      <c r="AMU29" s="18">
        <v>11.291457076820459</v>
      </c>
      <c r="AMV29" s="19">
        <v>10.072101709964384</v>
      </c>
      <c r="AMW29" s="18">
        <v>8.1036149396627639</v>
      </c>
      <c r="AMX29" s="18">
        <v>6.1667526536031421</v>
      </c>
      <c r="AMY29" s="18">
        <v>8.2581800191838628</v>
      </c>
      <c r="AMZ29" s="18">
        <v>10.561990087171512</v>
      </c>
      <c r="ANA29" s="18">
        <v>8.0313813664126421</v>
      </c>
      <c r="ANB29" s="18">
        <v>11.291457076820459</v>
      </c>
      <c r="ANC29" s="18">
        <v>10.072101709964384</v>
      </c>
      <c r="AND29" s="18">
        <v>8.1036149396627639</v>
      </c>
      <c r="ANH29" s="6" t="s">
        <v>613</v>
      </c>
      <c r="ANI29" s="7">
        <f t="shared" si="130"/>
        <v>6.1667526536031421E-2</v>
      </c>
      <c r="ANJ29" s="7">
        <f t="shared" si="131"/>
        <v>8.2581800191838625E-2</v>
      </c>
      <c r="ANK29" s="7">
        <f t="shared" si="132"/>
        <v>0.10561990087171512</v>
      </c>
      <c r="ANL29" s="7">
        <f t="shared" si="133"/>
        <v>8.0313813664126418E-2</v>
      </c>
      <c r="ANM29" s="7">
        <f t="shared" si="134"/>
        <v>0.11291457076820459</v>
      </c>
      <c r="ANN29" s="20">
        <f t="shared" si="135"/>
        <v>0.10072101709964384</v>
      </c>
      <c r="ANO29" s="7">
        <f t="shared" si="136"/>
        <v>8.1036149396627635E-2</v>
      </c>
      <c r="ANP29" s="6" t="s">
        <v>613</v>
      </c>
      <c r="ANQ29" s="7">
        <v>-1.5137246404285265E-2</v>
      </c>
      <c r="ANR29" s="7">
        <v>2.5564672332883953E-2</v>
      </c>
      <c r="ANS29" s="7">
        <v>-1.0702546631930043E-2</v>
      </c>
      <c r="ANT29" s="7">
        <v>0.20954451611318192</v>
      </c>
      <c r="ANU29" s="7">
        <v>0.18215498634196114</v>
      </c>
      <c r="ANV29" s="7">
        <v>-0.11152965043334617</v>
      </c>
      <c r="ANW29" s="7">
        <v>0.2194132077705182</v>
      </c>
      <c r="ANX29" s="7">
        <v>5.1688907023796915E-3</v>
      </c>
      <c r="ANY29" s="7">
        <v>0.14404568362117454</v>
      </c>
      <c r="ANZ29" s="7">
        <v>5.3476746432414846E-2</v>
      </c>
      <c r="AOA29" s="7">
        <v>0.46856062067014981</v>
      </c>
      <c r="AOB29" s="7">
        <v>0.81701072071858527</v>
      </c>
      <c r="AOC29" s="7">
        <v>-0.46667980509208173</v>
      </c>
      <c r="AOD29" s="7">
        <v>0.53919448848064833</v>
      </c>
      <c r="AOE29" s="7">
        <v>0.57657229599624027</v>
      </c>
      <c r="AOF29" s="20">
        <v>0.18054832872882143</v>
      </c>
      <c r="AOG29" s="7">
        <v>0.45513802777357104</v>
      </c>
      <c r="AOH29" s="7">
        <v>0.46856062067014981</v>
      </c>
      <c r="AOI29" s="7">
        <v>0.81701072071858527</v>
      </c>
      <c r="AOJ29" s="7">
        <v>-0.46667980509208173</v>
      </c>
      <c r="AOK29" s="7">
        <v>0.53919448848064833</v>
      </c>
      <c r="AOL29" s="7">
        <v>0.57657229599624027</v>
      </c>
      <c r="AOM29" s="7">
        <v>0.18054832872882143</v>
      </c>
      <c r="AON29" s="7">
        <v>0.45513802777357104</v>
      </c>
      <c r="AOR29" s="6" t="s">
        <v>613</v>
      </c>
      <c r="AOS29" s="1">
        <v>6.1634599999999997</v>
      </c>
      <c r="AOT29" s="1">
        <v>5.6448099999999997</v>
      </c>
      <c r="AOU29" s="1">
        <v>1.6986600000000001</v>
      </c>
      <c r="AOV29" s="1">
        <v>2.3628300000000002</v>
      </c>
      <c r="AOW29" s="1">
        <v>1.88323</v>
      </c>
      <c r="AOX29" s="1">
        <v>0.23594999999999999</v>
      </c>
      <c r="AOY29" s="1">
        <v>1.5936699999999999</v>
      </c>
      <c r="AOZ29" s="1">
        <v>2.7962899999999999</v>
      </c>
      <c r="APA29" s="1">
        <v>2.1411799999999999</v>
      </c>
      <c r="APB29" s="1">
        <v>3.1312000000000002</v>
      </c>
      <c r="APC29" s="1">
        <v>0.64839000000000002</v>
      </c>
      <c r="APD29" s="1">
        <v>2.1239999999999998E-2</v>
      </c>
      <c r="APE29" s="1">
        <v>0.76619999999999999</v>
      </c>
      <c r="APF29" s="1">
        <v>0.38618999999999998</v>
      </c>
      <c r="APG29" s="1">
        <v>1.21455</v>
      </c>
      <c r="APH29" s="1">
        <v>1.3493900000000001</v>
      </c>
      <c r="API29" s="2">
        <v>3.9422299999999999</v>
      </c>
      <c r="APJ29" s="1">
        <v>7.3564499999999997</v>
      </c>
      <c r="APK29" s="1"/>
      <c r="APL29" s="1"/>
      <c r="APW29" s="22">
        <v>-8.4467968553191219E-2</v>
      </c>
      <c r="APX29" s="22">
        <v>0.17402073668005502</v>
      </c>
      <c r="APY29" s="22">
        <v>0.45612255793205414</v>
      </c>
      <c r="APZ29" s="22">
        <v>-3.1708760204760007E-3</v>
      </c>
      <c r="AQA29" s="22">
        <v>0.53375435621146361</v>
      </c>
      <c r="AQB29" s="39" t="s">
        <v>613</v>
      </c>
      <c r="AQC29" s="22">
        <v>-0.13770537148032183</v>
      </c>
      <c r="AQD29" s="6" t="s">
        <v>613</v>
      </c>
      <c r="AQE29" s="4">
        <f t="shared" si="137"/>
        <v>1598908536168.47</v>
      </c>
      <c r="AQF29" s="4">
        <f t="shared" si="138"/>
        <v>698865113360.72205</v>
      </c>
      <c r="AQG29" s="4">
        <f t="shared" si="139"/>
        <v>7021678533.0579987</v>
      </c>
      <c r="AQH29" s="4">
        <f t="shared" si="140"/>
        <v>558560650575.22302</v>
      </c>
      <c r="AQI29" s="4">
        <f t="shared" si="141"/>
        <v>135962020077.36899</v>
      </c>
      <c r="AQJ29" s="5">
        <f t="shared" si="142"/>
        <v>226434929884.74539</v>
      </c>
      <c r="AQK29" s="4">
        <f t="shared" si="143"/>
        <v>111030243256.5103</v>
      </c>
      <c r="AQL29" s="6" t="s">
        <v>613</v>
      </c>
      <c r="AQM29" s="7">
        <f t="shared" si="144"/>
        <v>65.238326971146037</v>
      </c>
      <c r="AQN29" s="7">
        <f t="shared" si="145"/>
        <v>1.0631462356855823</v>
      </c>
      <c r="AQO29" s="7">
        <f t="shared" si="146"/>
        <v>5.5777552285584925E-2</v>
      </c>
      <c r="AQP29" s="7">
        <f t="shared" si="147"/>
        <v>1.8610887266595122</v>
      </c>
      <c r="AQQ29" s="7">
        <f t="shared" si="148"/>
        <v>0.39946098120555756</v>
      </c>
      <c r="AQR29" s="20">
        <f t="shared" si="149"/>
        <v>0.87762324042120932</v>
      </c>
      <c r="AQS29" s="7">
        <f t="shared" si="150"/>
        <v>0.78207825858782243</v>
      </c>
      <c r="AQT29" s="6" t="s">
        <v>613</v>
      </c>
      <c r="AQU29" s="9">
        <f t="shared" si="156"/>
        <v>2.7298093456200032E-2</v>
      </c>
      <c r="AQV29" s="9">
        <f t="shared" si="156"/>
        <v>0.21038766198104064</v>
      </c>
      <c r="AQW29" s="9">
        <f t="shared" si="156"/>
        <v>-0.15541890491625437</v>
      </c>
      <c r="AQX29" s="9">
        <f t="shared" si="156"/>
        <v>7.8858759936090858E-2</v>
      </c>
      <c r="AQY29" s="9">
        <f t="shared" si="156"/>
        <v>0.36039390139976646</v>
      </c>
      <c r="AQZ29" s="10" t="e">
        <f t="shared" si="156"/>
        <v>#VALUE!</v>
      </c>
      <c r="ARA29" s="9">
        <f t="shared" si="156"/>
        <v>2.9520311263244461E-2</v>
      </c>
      <c r="ARB29" s="6" t="s">
        <v>613</v>
      </c>
      <c r="ARC29" s="17">
        <f t="shared" si="157"/>
        <v>-9.9236122043093413</v>
      </c>
      <c r="ARD29" s="17">
        <f t="shared" si="157"/>
        <v>7.189212477984229E-2</v>
      </c>
      <c r="ARE29" s="17">
        <f t="shared" si="157"/>
        <v>-2.9512364515254658E-2</v>
      </c>
      <c r="ARF29" s="17">
        <f t="shared" si="157"/>
        <v>-9.3476045454276326E-3</v>
      </c>
      <c r="ARG29" s="17">
        <f t="shared" si="157"/>
        <v>9.7947412305936329E-2</v>
      </c>
      <c r="ARH29" s="21" t="e">
        <f t="shared" si="157"/>
        <v>#VALUE!</v>
      </c>
      <c r="ARI29" s="17">
        <f t="shared" si="157"/>
        <v>3.3401547675100215E-2</v>
      </c>
      <c r="ARJ29" s="6" t="s">
        <v>613</v>
      </c>
    </row>
    <row r="30" spans="1:1154" collapsed="1" x14ac:dyDescent="0.15">
      <c r="A30" s="26" t="s">
        <v>192</v>
      </c>
      <c r="B30" s="34">
        <v>41221</v>
      </c>
      <c r="C30" s="34">
        <v>41221</v>
      </c>
      <c r="D30" s="35">
        <v>0</v>
      </c>
      <c r="E30" s="26" t="s">
        <v>193</v>
      </c>
      <c r="F30" s="26" t="s">
        <v>43</v>
      </c>
      <c r="G30" s="26" t="s">
        <v>44</v>
      </c>
      <c r="H30" s="26" t="s">
        <v>23</v>
      </c>
      <c r="I30" s="56" t="s">
        <v>194</v>
      </c>
      <c r="J30" s="26" t="s">
        <v>496</v>
      </c>
      <c r="K30" s="26" t="s">
        <v>427</v>
      </c>
      <c r="L30" s="26" t="s">
        <v>43</v>
      </c>
      <c r="M30" s="26" t="s">
        <v>159</v>
      </c>
      <c r="N30" s="26" t="s">
        <v>23</v>
      </c>
      <c r="O30" s="26"/>
      <c r="P30" s="26"/>
      <c r="Q30" s="26" t="s">
        <v>25</v>
      </c>
      <c r="R30" s="26" t="s">
        <v>195</v>
      </c>
      <c r="S30" s="35"/>
      <c r="T30" s="26" t="s">
        <v>27</v>
      </c>
      <c r="U30" s="26" t="s">
        <v>23</v>
      </c>
      <c r="V30" s="3">
        <v>2012</v>
      </c>
      <c r="W30" s="3">
        <f t="shared" si="0"/>
        <v>1</v>
      </c>
      <c r="AE30" s="35">
        <v>2026156862000</v>
      </c>
      <c r="AF30" s="35">
        <v>589333574000</v>
      </c>
      <c r="AG30" s="35">
        <v>289086837000</v>
      </c>
      <c r="AH30" s="35">
        <v>381364502000</v>
      </c>
      <c r="AI30" s="4">
        <v>626546232930</v>
      </c>
      <c r="AJ30" s="4">
        <v>144953810200</v>
      </c>
      <c r="AK30" s="4">
        <v>188816000550</v>
      </c>
      <c r="AL30" s="4">
        <v>114800445150</v>
      </c>
      <c r="AM30" s="4">
        <v>315927617620</v>
      </c>
      <c r="AN30" s="5">
        <v>200335535390</v>
      </c>
      <c r="AO30" s="4">
        <v>96882889950</v>
      </c>
      <c r="AP30" s="4">
        <v>76908495590</v>
      </c>
      <c r="AQ30" s="4">
        <v>22002140880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6" t="s">
        <v>613</v>
      </c>
      <c r="BC30" s="4"/>
      <c r="BD30" s="4"/>
      <c r="BE30" s="4"/>
      <c r="BF30" s="4"/>
      <c r="BG30" s="4"/>
      <c r="BH30" s="4"/>
      <c r="BI30" s="4"/>
      <c r="BJ30" s="4">
        <v>1011532245000</v>
      </c>
      <c r="BK30" s="4">
        <v>1042289841000</v>
      </c>
      <c r="BL30" s="4">
        <v>1417241246000</v>
      </c>
      <c r="BM30" s="4">
        <v>1570717317000</v>
      </c>
      <c r="BN30" s="4">
        <v>1441764097710</v>
      </c>
      <c r="BO30" s="4">
        <v>1888819225350</v>
      </c>
      <c r="BP30" s="4">
        <v>1255134903900</v>
      </c>
      <c r="BQ30" s="4">
        <v>900584230420</v>
      </c>
      <c r="BR30" s="4">
        <v>1074953303110</v>
      </c>
      <c r="BS30" s="5">
        <v>825904763460</v>
      </c>
      <c r="BT30" s="4">
        <v>502446917740</v>
      </c>
      <c r="BU30" s="4">
        <v>598869264210</v>
      </c>
      <c r="BV30" s="4">
        <v>989616566160</v>
      </c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6" t="s">
        <v>613</v>
      </c>
      <c r="CH30" s="4"/>
      <c r="CI30" s="4"/>
      <c r="CJ30" s="4"/>
      <c r="CK30" s="4"/>
      <c r="CL30" s="4"/>
      <c r="CM30" s="4"/>
      <c r="CN30" s="4"/>
      <c r="CO30" s="4">
        <v>7546995255000</v>
      </c>
      <c r="CP30" s="4">
        <v>6944525743000</v>
      </c>
      <c r="CQ30" s="4">
        <v>10053691913000</v>
      </c>
      <c r="CR30" s="4">
        <v>6684618036000</v>
      </c>
      <c r="CS30" s="4">
        <v>5168222743610</v>
      </c>
      <c r="CT30" s="4">
        <v>5465564078390</v>
      </c>
      <c r="CU30" s="4">
        <v>4295219908090</v>
      </c>
      <c r="CV30" s="4">
        <v>3777773341570</v>
      </c>
      <c r="CW30" s="4">
        <v>2839541216980</v>
      </c>
      <c r="CX30" s="5">
        <v>2208083448590</v>
      </c>
      <c r="CY30" s="4">
        <v>1159477260870</v>
      </c>
      <c r="CZ30" s="4">
        <v>1159038715350</v>
      </c>
      <c r="DA30" s="4">
        <v>1449020000630</v>
      </c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6" t="s">
        <v>613</v>
      </c>
      <c r="DM30" s="4"/>
      <c r="DN30" s="4"/>
      <c r="DO30" s="4"/>
      <c r="DP30" s="4"/>
      <c r="DQ30" s="4"/>
      <c r="DR30" s="4"/>
      <c r="DS30" s="4"/>
      <c r="DT30" s="4">
        <v>11211369042000</v>
      </c>
      <c r="DU30" s="4">
        <v>9747703198000</v>
      </c>
      <c r="DV30" s="4">
        <v>12682902626000</v>
      </c>
      <c r="DW30" s="4">
        <v>8873955770000</v>
      </c>
      <c r="DX30" s="4">
        <v>7424604403847</v>
      </c>
      <c r="DY30" s="4">
        <v>7800299841485</v>
      </c>
      <c r="DZ30" s="4">
        <v>6121790303175</v>
      </c>
      <c r="EA30" s="4">
        <v>5001634710690</v>
      </c>
      <c r="EB30" s="4">
        <v>3887421699847</v>
      </c>
      <c r="EC30" s="5">
        <v>2929524188783</v>
      </c>
      <c r="ED30" s="4">
        <v>1284991547365</v>
      </c>
      <c r="EE30" s="4">
        <v>1253514646831</v>
      </c>
      <c r="EF30" s="4">
        <v>1494954807740</v>
      </c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6" t="s">
        <v>613</v>
      </c>
      <c r="ER30" s="4"/>
      <c r="ES30" s="4"/>
      <c r="ET30" s="4"/>
      <c r="EU30" s="4"/>
      <c r="EV30" s="4"/>
      <c r="EW30" s="4"/>
      <c r="EX30" s="4"/>
      <c r="EY30" s="4">
        <v>5142950705000</v>
      </c>
      <c r="EZ30" s="4">
        <v>4615531135000</v>
      </c>
      <c r="FA30" s="4">
        <v>7740591920000</v>
      </c>
      <c r="FB30" s="4">
        <v>5048800299000</v>
      </c>
      <c r="FC30" s="4">
        <v>3935217294430</v>
      </c>
      <c r="FD30" s="4">
        <v>4399336252380</v>
      </c>
      <c r="FE30" s="4">
        <v>2913604302230</v>
      </c>
      <c r="FF30" s="4">
        <v>2198488858050</v>
      </c>
      <c r="FG30" s="4">
        <v>1269906927130</v>
      </c>
      <c r="FH30" s="5">
        <v>758752671670</v>
      </c>
      <c r="FI30" s="4">
        <v>255948287060</v>
      </c>
      <c r="FJ30" s="4">
        <v>376522738680</v>
      </c>
      <c r="FK30" s="4">
        <v>1327179023180</v>
      </c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6" t="s">
        <v>613</v>
      </c>
      <c r="FW30" s="4"/>
      <c r="FX30" s="4"/>
      <c r="FY30" s="4"/>
      <c r="FZ30" s="4"/>
      <c r="GA30" s="4"/>
      <c r="GB30" s="4"/>
      <c r="GC30" s="4"/>
      <c r="GD30" s="4">
        <v>2285805839000</v>
      </c>
      <c r="GE30" s="4">
        <v>2705113909000</v>
      </c>
      <c r="GF30" s="4">
        <v>4287299190000</v>
      </c>
      <c r="GG30" s="4">
        <v>1753960314000</v>
      </c>
      <c r="GH30" s="4">
        <v>905840457020</v>
      </c>
      <c r="GI30" s="4">
        <v>1600087063100</v>
      </c>
      <c r="GJ30" s="4">
        <v>1570568597770</v>
      </c>
      <c r="GK30" s="4">
        <v>1172634847370</v>
      </c>
      <c r="GL30" s="4">
        <v>629959405620</v>
      </c>
      <c r="GM30" s="5">
        <v>459099533260</v>
      </c>
      <c r="GN30" s="4">
        <v>181474531710</v>
      </c>
      <c r="GO30" s="4">
        <v>105274711310</v>
      </c>
      <c r="GP30" s="4">
        <v>33655007130</v>
      </c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6" t="s">
        <v>613</v>
      </c>
      <c r="HB30" s="4"/>
      <c r="HC30" s="4"/>
      <c r="HD30" s="4"/>
      <c r="HE30" s="4"/>
      <c r="HF30" s="4"/>
      <c r="HG30" s="4"/>
      <c r="HH30" s="4"/>
      <c r="HI30" s="4">
        <v>5408794245000</v>
      </c>
      <c r="HJ30" s="4">
        <v>4821803944000</v>
      </c>
      <c r="HK30" s="4">
        <v>4692790634000</v>
      </c>
      <c r="HL30" s="4">
        <v>3627310956000</v>
      </c>
      <c r="HM30" s="4">
        <v>3348523437850</v>
      </c>
      <c r="HN30" s="4">
        <v>3138272295560</v>
      </c>
      <c r="HO30" s="4">
        <v>2956297499900</v>
      </c>
      <c r="HP30" s="4">
        <v>2747371899250</v>
      </c>
      <c r="HQ30" s="4">
        <v>2572869184740</v>
      </c>
      <c r="HR30" s="5">
        <v>2142140445310</v>
      </c>
      <c r="HS30" s="4">
        <v>1003087199510</v>
      </c>
      <c r="HT30" s="4">
        <v>857045858310</v>
      </c>
      <c r="HU30" s="4">
        <v>151546836410</v>
      </c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6" t="s">
        <v>613</v>
      </c>
      <c r="IG30" s="4"/>
      <c r="IH30" s="4"/>
      <c r="II30" s="4"/>
      <c r="IJ30" s="4"/>
      <c r="IK30" s="4"/>
      <c r="IL30" s="4"/>
      <c r="IM30" s="4"/>
      <c r="IN30" s="4">
        <v>34113454845000</v>
      </c>
      <c r="IO30" s="4">
        <v>32944902671000</v>
      </c>
      <c r="IP30" s="4">
        <v>34744177481000</v>
      </c>
      <c r="IQ30" s="4">
        <v>24229915013930</v>
      </c>
      <c r="IR30" s="4">
        <v>20547128076480</v>
      </c>
      <c r="IS30" s="4">
        <v>20007597902210</v>
      </c>
      <c r="IT30" s="4">
        <v>14451413262240</v>
      </c>
      <c r="IU30" s="4">
        <v>12727247545030</v>
      </c>
      <c r="IV30" s="4">
        <v>12883578236790</v>
      </c>
      <c r="IW30" s="5">
        <v>6899545003370</v>
      </c>
      <c r="IX30" s="4">
        <v>4638514264720</v>
      </c>
      <c r="IY30" s="4">
        <v>5028728486870</v>
      </c>
      <c r="IZ30" s="4">
        <v>3415173415150</v>
      </c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6" t="s">
        <v>613</v>
      </c>
      <c r="JL30" s="4"/>
      <c r="JM30" s="4"/>
      <c r="JN30" s="4"/>
      <c r="JO30" s="4"/>
      <c r="JP30" s="4"/>
      <c r="JQ30" s="4"/>
      <c r="JR30" s="4"/>
      <c r="JS30" s="4">
        <v>1103309375000</v>
      </c>
      <c r="JT30" s="4">
        <v>777108166000</v>
      </c>
      <c r="JU30" s="4">
        <v>1527492147000</v>
      </c>
      <c r="JV30" s="4">
        <v>600049648360</v>
      </c>
      <c r="JW30" s="4">
        <v>533549210470</v>
      </c>
      <c r="JX30" s="4">
        <v>477545567900</v>
      </c>
      <c r="JY30" s="4">
        <v>478234114590</v>
      </c>
      <c r="JZ30" s="4">
        <v>546354684660</v>
      </c>
      <c r="KA30" s="4">
        <v>627279509140</v>
      </c>
      <c r="KB30" s="5">
        <v>394127472010</v>
      </c>
      <c r="KC30" s="4">
        <v>302167877470</v>
      </c>
      <c r="KD30" s="4">
        <v>178051494470</v>
      </c>
      <c r="KE30" s="4">
        <v>320596491510</v>
      </c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6" t="s">
        <v>613</v>
      </c>
      <c r="KQ30" s="4"/>
      <c r="KR30" s="4"/>
      <c r="KS30" s="4"/>
      <c r="KT30" s="4"/>
      <c r="KU30" s="4"/>
      <c r="KV30" s="4"/>
      <c r="KW30" s="4"/>
      <c r="KX30" s="4">
        <v>671172137000</v>
      </c>
      <c r="KY30" s="4">
        <v>325583191000</v>
      </c>
      <c r="KZ30" s="4">
        <v>889340783000</v>
      </c>
      <c r="LA30" s="4">
        <v>347149581987</v>
      </c>
      <c r="LB30" s="4">
        <v>261720607391</v>
      </c>
      <c r="LC30" s="4">
        <v>229811612575</v>
      </c>
      <c r="LD30" s="4">
        <v>215201424279</v>
      </c>
      <c r="LE30" s="4">
        <v>348614519621</v>
      </c>
      <c r="LF30" s="4">
        <v>434136088406</v>
      </c>
      <c r="LG30" s="5">
        <v>256301884570</v>
      </c>
      <c r="LH30" s="4">
        <v>220710459732</v>
      </c>
      <c r="LI30" s="4">
        <v>209349069820</v>
      </c>
      <c r="LJ30" s="4">
        <v>84054273832</v>
      </c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6" t="s">
        <v>613</v>
      </c>
      <c r="LV30" s="4"/>
      <c r="LW30" s="4"/>
      <c r="LX30" s="4"/>
      <c r="LY30" s="4"/>
      <c r="LZ30" s="4"/>
      <c r="MA30" s="4"/>
      <c r="MB30" s="4"/>
      <c r="MC30" s="4">
        <v>1489554794000</v>
      </c>
      <c r="MD30" s="4">
        <v>886895544000</v>
      </c>
      <c r="ME30" s="4">
        <v>1565166096000</v>
      </c>
      <c r="MF30" s="4">
        <v>671369617140</v>
      </c>
      <c r="MN30" s="1">
        <v>917316742000</v>
      </c>
      <c r="MO30" s="1">
        <v>472719996000</v>
      </c>
      <c r="MP30" s="1">
        <v>1203140844000</v>
      </c>
      <c r="MQ30" s="1">
        <v>479656198590</v>
      </c>
      <c r="MR30" s="4">
        <v>383536614050</v>
      </c>
      <c r="MS30" s="4">
        <v>320401302600</v>
      </c>
      <c r="MT30" s="4">
        <v>296946350690</v>
      </c>
      <c r="MU30" s="4">
        <v>456846969350</v>
      </c>
      <c r="MV30" s="4">
        <v>583929709370</v>
      </c>
      <c r="MW30" s="5">
        <v>353007104210</v>
      </c>
      <c r="MX30" s="4">
        <v>296718471090</v>
      </c>
      <c r="MY30" s="1">
        <v>292441436540</v>
      </c>
      <c r="MZ30" s="1">
        <v>119949927810</v>
      </c>
      <c r="NA30" s="1"/>
      <c r="NB30" s="1"/>
      <c r="NC30" s="1"/>
      <c r="ND30" s="1"/>
      <c r="NE30" s="1"/>
      <c r="NF30" s="1"/>
      <c r="NG30" s="1"/>
      <c r="NK30" s="6" t="s">
        <v>613</v>
      </c>
      <c r="NS30" s="35">
        <v>671172137000</v>
      </c>
      <c r="NT30" s="35">
        <v>325583191000</v>
      </c>
      <c r="NU30" s="35">
        <v>889340783000</v>
      </c>
      <c r="NV30" s="35">
        <v>347149581990</v>
      </c>
      <c r="NW30" s="47">
        <v>261720607390</v>
      </c>
      <c r="NX30" s="47">
        <v>229811612580</v>
      </c>
      <c r="NY30" s="47">
        <v>215201424280</v>
      </c>
      <c r="NZ30" s="47">
        <v>348614519620</v>
      </c>
      <c r="OA30" s="47">
        <v>434136088410</v>
      </c>
      <c r="OB30" s="48">
        <v>256301884570</v>
      </c>
      <c r="OC30" s="47">
        <v>220710459730</v>
      </c>
      <c r="OD30" s="35">
        <v>209349069820</v>
      </c>
      <c r="OE30" s="35">
        <v>84054273830</v>
      </c>
      <c r="OF30" s="35"/>
      <c r="OG30" s="35"/>
      <c r="OH30" s="35"/>
      <c r="OI30" s="35"/>
      <c r="OJ30" s="35"/>
      <c r="OK30" s="35"/>
      <c r="OL30" s="35"/>
      <c r="OP30" s="6" t="s">
        <v>613</v>
      </c>
      <c r="OQ30" s="4">
        <v>598967821020</v>
      </c>
      <c r="OR30" s="4">
        <v>529461676790</v>
      </c>
      <c r="OS30" s="4">
        <v>522084989570</v>
      </c>
      <c r="OT30" s="4">
        <v>577931848260</v>
      </c>
      <c r="OU30" s="4">
        <v>643262125120</v>
      </c>
      <c r="OV30" s="5">
        <v>403003636810</v>
      </c>
      <c r="OW30" s="4">
        <v>306531020840</v>
      </c>
      <c r="OX30" s="4">
        <v>180009113600</v>
      </c>
      <c r="OY30" s="4">
        <v>321311785370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6" t="s">
        <v>613</v>
      </c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5">
        <v>-31377765040</v>
      </c>
      <c r="QB30" s="4">
        <v>-11440116380</v>
      </c>
      <c r="QC30" s="4">
        <v>-14852083890</v>
      </c>
      <c r="QD30" s="4">
        <v>-15563722450</v>
      </c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6" t="s">
        <v>613</v>
      </c>
      <c r="QP30" s="4"/>
      <c r="QQ30" s="4"/>
      <c r="QR30" s="4"/>
      <c r="QS30" s="4"/>
      <c r="QT30" s="4"/>
      <c r="QU30" s="4"/>
      <c r="QV30" s="4"/>
      <c r="QW30" s="4">
        <v>2852705359000</v>
      </c>
      <c r="QX30" s="4">
        <v>2430790765000</v>
      </c>
      <c r="QY30" s="4">
        <v>-2427388011000</v>
      </c>
      <c r="QZ30" s="4">
        <v>-763722998000</v>
      </c>
      <c r="RA30" s="4">
        <v>1458882373916</v>
      </c>
      <c r="RB30" s="4">
        <v>193301681777</v>
      </c>
      <c r="RC30" s="4">
        <v>18529068921</v>
      </c>
      <c r="RD30" s="4">
        <v>-365599310857</v>
      </c>
      <c r="RE30" s="4">
        <v>288112726768</v>
      </c>
      <c r="RF30" s="5">
        <v>-76788588453</v>
      </c>
      <c r="RG30" s="4">
        <v>58662654352</v>
      </c>
      <c r="RH30" s="4">
        <v>-484590949211</v>
      </c>
      <c r="RI30" s="4">
        <v>105110742641</v>
      </c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6" t="s">
        <v>613</v>
      </c>
      <c r="RU30" s="4"/>
      <c r="RV30" s="4"/>
      <c r="RW30" s="4"/>
      <c r="RX30" s="4"/>
      <c r="RY30" s="4"/>
      <c r="RZ30" s="4"/>
      <c r="SA30" s="4"/>
      <c r="SB30" s="4">
        <v>-375131621000</v>
      </c>
      <c r="SC30" s="4">
        <v>-377007113000</v>
      </c>
      <c r="SD30" s="4">
        <v>-398640137000</v>
      </c>
      <c r="SE30" s="4">
        <v>-271009992000</v>
      </c>
      <c r="SF30" s="4">
        <v>-215646674100</v>
      </c>
      <c r="SG30" s="4">
        <v>-217172599260</v>
      </c>
      <c r="SH30" s="4">
        <v>-320756445240</v>
      </c>
      <c r="SI30" s="4">
        <v>-168785437790</v>
      </c>
      <c r="SJ30" s="4">
        <v>-267733414410</v>
      </c>
      <c r="SK30" s="5">
        <v>-858396413870</v>
      </c>
      <c r="SL30" s="4">
        <v>-71683579610</v>
      </c>
      <c r="SM30" s="4">
        <v>-63300000260</v>
      </c>
      <c r="SN30" s="4">
        <v>-4834429990</v>
      </c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6" t="s">
        <v>613</v>
      </c>
      <c r="SZ30" s="4"/>
      <c r="TA30" s="4"/>
      <c r="TB30" s="4"/>
      <c r="TC30" s="4"/>
      <c r="TD30" s="4"/>
      <c r="TE30" s="4"/>
      <c r="TF30" s="4"/>
      <c r="TG30" s="4">
        <v>-1301648676000</v>
      </c>
      <c r="TH30" s="4">
        <v>-1861393512000</v>
      </c>
      <c r="TI30" s="4">
        <v>2618523738000</v>
      </c>
      <c r="TJ30" s="4">
        <v>519640286000</v>
      </c>
      <c r="TK30" s="4">
        <v>-839861115670</v>
      </c>
      <c r="TL30" s="4">
        <v>-342701713010</v>
      </c>
      <c r="TM30" s="4">
        <v>592047372670</v>
      </c>
      <c r="TN30" s="4">
        <v>241210628410</v>
      </c>
      <c r="TO30" s="4">
        <v>171134613590</v>
      </c>
      <c r="TP30" s="5">
        <v>734344735950</v>
      </c>
      <c r="TQ30" s="4">
        <v>25021880610</v>
      </c>
      <c r="TR30" s="35">
        <v>482301274170</v>
      </c>
      <c r="TS30" s="35">
        <v>-87525145780</v>
      </c>
      <c r="TT30" s="35"/>
      <c r="TU30" s="35"/>
      <c r="TV30" s="35"/>
      <c r="TW30" s="35"/>
      <c r="TX30" s="35"/>
      <c r="TY30" s="35"/>
      <c r="TZ30" s="35"/>
      <c r="UD30" s="6" t="s">
        <v>613</v>
      </c>
      <c r="UL30" s="37">
        <v>0.174484377107576</v>
      </c>
      <c r="UM30" s="37">
        <v>0.282720663206178</v>
      </c>
      <c r="UN30" s="37">
        <v>0.31356008809223301</v>
      </c>
      <c r="UO30" s="37">
        <v>0.39041488968202498</v>
      </c>
      <c r="UP30" s="9">
        <v>0.38903582683438004</v>
      </c>
      <c r="UQ30" s="9">
        <v>0.38386553490459796</v>
      </c>
      <c r="UR30" s="9">
        <v>0.258074614619833</v>
      </c>
      <c r="US30" s="9"/>
      <c r="UT30" s="9"/>
      <c r="UU30" s="10"/>
      <c r="UV30" s="9"/>
      <c r="UW30" s="6" t="s">
        <v>613</v>
      </c>
      <c r="VE30" s="9">
        <v>3.7416580044068601E-2</v>
      </c>
      <c r="VF30" s="9">
        <v>1.23125313307718E-2</v>
      </c>
      <c r="VG30" s="9">
        <v>2.0734112760136897E-2</v>
      </c>
      <c r="VH30" s="9">
        <v>2.7686177185760302E-2</v>
      </c>
      <c r="VI30" s="9">
        <v>2.0087003506001403E-2</v>
      </c>
      <c r="VJ30" s="9">
        <v>1.7930759060148002E-2</v>
      </c>
      <c r="VK30" s="9">
        <v>7.9855258653489802E-2</v>
      </c>
      <c r="VL30" s="9"/>
      <c r="VM30" s="9"/>
      <c r="VN30" s="10"/>
      <c r="VO30" s="9"/>
      <c r="VP30" s="6" t="s">
        <v>613</v>
      </c>
      <c r="VX30" s="9">
        <v>0.82551562289242397</v>
      </c>
      <c r="VY30" s="9">
        <v>0.71727933679382205</v>
      </c>
      <c r="VZ30" s="9">
        <v>0.68643991190776699</v>
      </c>
      <c r="WA30" s="9">
        <v>0.60958511031797502</v>
      </c>
      <c r="WB30" s="52">
        <v>0.61096417316562002</v>
      </c>
      <c r="WC30" s="52">
        <v>0.61613446509540204</v>
      </c>
      <c r="WD30" s="52">
        <v>0.74192538538016706</v>
      </c>
      <c r="WG30" s="53"/>
      <c r="WI30" s="54" t="s">
        <v>613</v>
      </c>
      <c r="WQ30" s="9">
        <v>0.16732318464361801</v>
      </c>
      <c r="WR30" s="9">
        <v>0.165131264943887</v>
      </c>
      <c r="WS30" s="9">
        <v>0.134293528339436</v>
      </c>
      <c r="WT30" s="9">
        <v>9.6795563291838388E-2</v>
      </c>
      <c r="WU30" s="9">
        <v>0.163979887934357</v>
      </c>
      <c r="WV30" s="9">
        <v>0.15288898677606999</v>
      </c>
      <c r="WW30" s="9">
        <v>0.16447945260405197</v>
      </c>
      <c r="WX30" s="9"/>
      <c r="WY30" s="9"/>
      <c r="WZ30" s="10"/>
      <c r="XA30" s="9"/>
      <c r="XB30" s="6" t="s">
        <v>613</v>
      </c>
      <c r="XJ30" s="9">
        <v>0.27625330000000003</v>
      </c>
      <c r="XK30" s="9">
        <v>0.2827382</v>
      </c>
      <c r="XL30" s="9">
        <v>0.27625330000000003</v>
      </c>
      <c r="XM30" s="9">
        <v>0.27625330000000003</v>
      </c>
      <c r="XN30" s="9">
        <v>0.27528520000000001</v>
      </c>
      <c r="XO30" s="9">
        <v>0.273947</v>
      </c>
      <c r="XP30" s="9">
        <v>0.2565268</v>
      </c>
      <c r="XQ30" s="9"/>
      <c r="XR30" s="9"/>
      <c r="XS30" s="10"/>
      <c r="XT30" s="9"/>
      <c r="XU30" s="6" t="s">
        <v>613</v>
      </c>
      <c r="XV30" s="59">
        <f t="shared" si="153"/>
        <v>149241612183.81738</v>
      </c>
      <c r="XW30" s="59">
        <f t="shared" si="153"/>
        <v>151754967840.55014</v>
      </c>
      <c r="XX30" s="59">
        <f t="shared" si="153"/>
        <v>178246036000.74545</v>
      </c>
      <c r="XY30" s="59">
        <f t="shared" si="153"/>
        <v>91532029596.247269</v>
      </c>
      <c r="XZ30" s="59">
        <f t="shared" si="153"/>
        <v>51861897923.05867</v>
      </c>
      <c r="YA30" s="59">
        <f t="shared" si="153"/>
        <v>36418323396.379494</v>
      </c>
      <c r="YB30" s="59">
        <f t="shared" si="153"/>
        <v>2374164004.0517507</v>
      </c>
      <c r="YC30" s="6" t="s">
        <v>613</v>
      </c>
      <c r="YD30" s="4"/>
      <c r="YE30" s="4"/>
      <c r="YF30" s="4"/>
      <c r="YG30" s="4"/>
      <c r="YH30" s="4"/>
      <c r="YI30" s="4"/>
      <c r="YJ30" s="4"/>
      <c r="YK30" s="4">
        <v>2852705359000</v>
      </c>
      <c r="YL30" s="4">
        <v>2430790765000</v>
      </c>
      <c r="YM30" s="4">
        <v>-2427388011000</v>
      </c>
      <c r="YN30" s="4">
        <v>-763722998000</v>
      </c>
      <c r="YO30" s="4">
        <v>1458882373916</v>
      </c>
      <c r="YP30" s="4">
        <v>193301681777</v>
      </c>
      <c r="YQ30" s="4">
        <v>18529068921</v>
      </c>
      <c r="YR30" s="4">
        <v>-365599310857</v>
      </c>
      <c r="YS30" s="4">
        <v>288112726768</v>
      </c>
      <c r="YT30" s="5">
        <v>-76788588453</v>
      </c>
      <c r="YU30" s="4">
        <v>58662654352</v>
      </c>
      <c r="YV30" s="4">
        <v>-484590949211</v>
      </c>
      <c r="YW30" s="4">
        <v>105110742641</v>
      </c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6" t="s">
        <v>613</v>
      </c>
      <c r="ZI30" s="4"/>
      <c r="ZJ30" s="4"/>
      <c r="ZK30" s="4"/>
      <c r="ZL30" s="4"/>
      <c r="ZM30" s="4"/>
      <c r="ZN30" s="4"/>
      <c r="ZO30" s="4"/>
      <c r="ZP30" s="4">
        <v>-375131621000</v>
      </c>
      <c r="ZQ30" s="4">
        <v>-377007113000</v>
      </c>
      <c r="ZR30" s="4">
        <v>-398640137000</v>
      </c>
      <c r="ZS30" s="4">
        <v>-271009992000</v>
      </c>
      <c r="ZT30" s="4">
        <v>-215646674100</v>
      </c>
      <c r="ZU30" s="4">
        <v>-217172599260</v>
      </c>
      <c r="ZV30" s="4">
        <v>-320756445240</v>
      </c>
      <c r="ZW30" s="4">
        <v>-168785437790</v>
      </c>
      <c r="ZX30" s="4">
        <v>-267733414410</v>
      </c>
      <c r="ZY30" s="5">
        <v>-858396413870</v>
      </c>
      <c r="ZZ30" s="4">
        <v>-71683579610</v>
      </c>
      <c r="AAA30" s="4">
        <v>-63300000260</v>
      </c>
      <c r="AAB30" s="4">
        <v>-4834429990</v>
      </c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6" t="s">
        <v>613</v>
      </c>
      <c r="AAN30" s="4"/>
      <c r="AAO30" s="4"/>
      <c r="AAP30" s="4"/>
      <c r="AAQ30" s="4"/>
      <c r="AAR30" s="4"/>
      <c r="AAS30" s="4"/>
      <c r="AAT30" s="4"/>
      <c r="AAU30" s="4">
        <v>-1301648676000</v>
      </c>
      <c r="AAV30" s="4">
        <v>-1861393512000</v>
      </c>
      <c r="AAW30" s="4">
        <v>2618523738000</v>
      </c>
      <c r="AAX30" s="4">
        <v>519640286000</v>
      </c>
      <c r="AAY30" s="4">
        <v>-839861115670</v>
      </c>
      <c r="AAZ30" s="4">
        <v>-342701713010</v>
      </c>
      <c r="ABA30" s="4">
        <v>592047372670</v>
      </c>
      <c r="ABB30" s="4">
        <v>241210628410</v>
      </c>
      <c r="ABC30" s="4">
        <v>171134613590</v>
      </c>
      <c r="ABD30" s="5">
        <v>734344735950</v>
      </c>
      <c r="ABE30" s="4">
        <v>25021880610</v>
      </c>
      <c r="ABF30" s="35">
        <v>482301274170</v>
      </c>
      <c r="ABG30" s="35">
        <v>-87525145780</v>
      </c>
      <c r="ABH30" s="35"/>
      <c r="ABI30" s="35"/>
      <c r="ABJ30" s="35"/>
      <c r="ABK30" s="35"/>
      <c r="ABL30" s="35"/>
      <c r="ABM30" s="35"/>
      <c r="ABN30" s="35"/>
      <c r="ABR30" s="6" t="s">
        <v>613</v>
      </c>
      <c r="ABZ30" s="37">
        <v>0.174484377107576</v>
      </c>
      <c r="ACA30" s="37">
        <v>0.282720663206178</v>
      </c>
      <c r="ACB30" s="37">
        <v>0.31356008809223301</v>
      </c>
      <c r="ACC30" s="37">
        <v>0.39041488968202498</v>
      </c>
      <c r="ACD30" s="9">
        <v>0.38903582683438004</v>
      </c>
      <c r="ACE30" s="9">
        <v>0.38386553490459796</v>
      </c>
      <c r="ACF30" s="9">
        <v>0.258074614619833</v>
      </c>
      <c r="ACG30" s="9"/>
      <c r="ACH30" s="9"/>
      <c r="ACI30" s="10"/>
      <c r="ACJ30" s="9"/>
      <c r="ACK30" s="6" t="s">
        <v>613</v>
      </c>
      <c r="ACS30" s="9">
        <v>3.7416580044068601E-2</v>
      </c>
      <c r="ACT30" s="9">
        <v>1.23125313307718E-2</v>
      </c>
      <c r="ACU30" s="9">
        <v>2.0734112760136897E-2</v>
      </c>
      <c r="ACV30" s="9">
        <v>2.7686177185760302E-2</v>
      </c>
      <c r="ACW30" s="9">
        <v>2.0087003506001403E-2</v>
      </c>
      <c r="ACX30" s="9">
        <v>1.7930759060148002E-2</v>
      </c>
      <c r="ACY30" s="9">
        <v>7.9855258653489802E-2</v>
      </c>
      <c r="ACZ30" s="9"/>
      <c r="ADA30" s="9"/>
      <c r="ADB30" s="10"/>
      <c r="ADC30" s="9"/>
      <c r="ADD30" s="6" t="s">
        <v>613</v>
      </c>
      <c r="ADL30" s="9">
        <v>0.82551562289242397</v>
      </c>
      <c r="ADM30" s="9">
        <v>0.71727933679382205</v>
      </c>
      <c r="ADN30" s="9">
        <v>0.68643991190776699</v>
      </c>
      <c r="ADO30" s="9">
        <v>0.60958511031797502</v>
      </c>
      <c r="ADP30" s="52">
        <v>0.61096417316562002</v>
      </c>
      <c r="ADQ30" s="52">
        <v>0.61613446509540204</v>
      </c>
      <c r="ADR30" s="52">
        <v>0.74192538538016706</v>
      </c>
      <c r="ADU30" s="53"/>
      <c r="ADW30" s="54" t="s">
        <v>613</v>
      </c>
      <c r="AEE30" s="9">
        <v>0.16732318464361801</v>
      </c>
      <c r="AEF30" s="9">
        <v>0.165131264943887</v>
      </c>
      <c r="AEG30" s="9">
        <v>0.134293528339436</v>
      </c>
      <c r="AEH30" s="9">
        <v>9.6795563291838388E-2</v>
      </c>
      <c r="AEI30" s="9">
        <v>0.163979887934357</v>
      </c>
      <c r="AEJ30" s="9">
        <v>0.15288898677606999</v>
      </c>
      <c r="AEK30" s="9">
        <v>0.16447945260405197</v>
      </c>
      <c r="AEL30" s="9"/>
      <c r="AEM30" s="9"/>
      <c r="AEN30" s="10"/>
      <c r="AEO30" s="9"/>
      <c r="AEP30" s="6" t="s">
        <v>613</v>
      </c>
      <c r="AEX30" s="9">
        <v>0.27625330000000003</v>
      </c>
      <c r="AEY30" s="9">
        <v>0.2827382</v>
      </c>
      <c r="AEZ30" s="9">
        <v>0.27625330000000003</v>
      </c>
      <c r="AFA30" s="9">
        <v>0.27625330000000003</v>
      </c>
      <c r="AFB30" s="9">
        <v>0.27528520000000001</v>
      </c>
      <c r="AFC30" s="9">
        <v>0.273947</v>
      </c>
      <c r="AFD30" s="9">
        <v>0.2565268</v>
      </c>
      <c r="AFE30" s="9"/>
      <c r="AFF30" s="9"/>
      <c r="AFG30" s="10"/>
      <c r="AFH30" s="9"/>
      <c r="AFI30" s="6" t="s">
        <v>613</v>
      </c>
      <c r="AFJ30" s="7">
        <f t="shared" si="2"/>
        <v>3.525044475842936E-2</v>
      </c>
      <c r="AFK30" s="7">
        <f t="shared" si="3"/>
        <v>2.9461894702146357E-2</v>
      </c>
      <c r="AFL30" s="7">
        <f t="shared" si="4"/>
        <v>3.5153347896837973E-2</v>
      </c>
      <c r="AFM30" s="7">
        <f t="shared" si="5"/>
        <v>6.9700116019249816E-2</v>
      </c>
      <c r="AFN30" s="7">
        <f t="shared" si="6"/>
        <v>0.11167712739348207</v>
      </c>
      <c r="AFO30" s="8">
        <f t="shared" si="7"/>
        <v>8.7489253562529692E-2</v>
      </c>
      <c r="AFP30" s="7">
        <f t="shared" si="8"/>
        <v>0.17176024245808327</v>
      </c>
      <c r="AFQ30" s="6" t="s">
        <v>613</v>
      </c>
      <c r="AFR30" s="7">
        <f t="shared" si="9"/>
        <v>7.816000462551459E-2</v>
      </c>
      <c r="AFS30" s="7">
        <f t="shared" si="10"/>
        <v>7.322870386363077E-2</v>
      </c>
      <c r="AFT30" s="7">
        <f t="shared" si="11"/>
        <v>7.2794238159819641E-2</v>
      </c>
      <c r="AFU30" s="7">
        <f t="shared" si="12"/>
        <v>0.1268901817464784</v>
      </c>
      <c r="AFV30" s="7">
        <f t="shared" si="13"/>
        <v>0.16873616854712783</v>
      </c>
      <c r="AFW30" s="8">
        <f t="shared" si="14"/>
        <v>0.11964756331973801</v>
      </c>
      <c r="AFX30" s="7">
        <f t="shared" si="15"/>
        <v>0.22003117958220908</v>
      </c>
      <c r="AFY30" s="6" t="s">
        <v>613</v>
      </c>
      <c r="AFZ30" s="1">
        <f t="shared" si="16"/>
        <v>4254363894870</v>
      </c>
      <c r="AGA30" s="1">
        <f t="shared" si="17"/>
        <v>4738359358660</v>
      </c>
      <c r="AGB30" s="1">
        <f t="shared" si="18"/>
        <v>4526866097670</v>
      </c>
      <c r="AGC30" s="1">
        <f t="shared" si="19"/>
        <v>3920006746620</v>
      </c>
      <c r="AGD30" s="1">
        <f t="shared" si="20"/>
        <v>3202828590360</v>
      </c>
      <c r="AGE30" s="2">
        <f t="shared" si="21"/>
        <v>2601239978570</v>
      </c>
      <c r="AGF30" s="1">
        <f t="shared" si="22"/>
        <v>1184561731220</v>
      </c>
      <c r="AGG30" s="6" t="s">
        <v>613</v>
      </c>
      <c r="AGH30" s="7">
        <f t="shared" si="23"/>
        <v>0.12541221758518697</v>
      </c>
      <c r="AGI30" s="7">
        <f t="shared" si="24"/>
        <v>0.10078289377255023</v>
      </c>
      <c r="AGJ30" s="7">
        <f t="shared" si="25"/>
        <v>0.1056435300430356</v>
      </c>
      <c r="AGK30" s="7">
        <f t="shared" si="26"/>
        <v>0.13937595518964113</v>
      </c>
      <c r="AGL30" s="7">
        <f t="shared" si="27"/>
        <v>0.19585172651075072</v>
      </c>
      <c r="AGM30" s="8">
        <f t="shared" si="28"/>
        <v>0.15151522937405673</v>
      </c>
      <c r="AGN30" s="7">
        <f t="shared" si="29"/>
        <v>0.25508833309918955</v>
      </c>
      <c r="AGO30" s="6" t="s">
        <v>613</v>
      </c>
      <c r="AGP30" s="7">
        <f t="shared" si="30"/>
        <v>1.2737576094178719E-2</v>
      </c>
      <c r="AGQ30" s="7">
        <f t="shared" si="31"/>
        <v>1.1486217071046568E-2</v>
      </c>
      <c r="AGR30" s="7">
        <f t="shared" si="32"/>
        <v>1.4891375699655504E-2</v>
      </c>
      <c r="AGS30" s="7">
        <f t="shared" si="33"/>
        <v>2.7391195023713847E-2</v>
      </c>
      <c r="AGT30" s="7">
        <f t="shared" si="34"/>
        <v>3.369685660512331E-2</v>
      </c>
      <c r="AGU30" s="8">
        <f t="shared" si="35"/>
        <v>3.714765023560429E-2</v>
      </c>
      <c r="AGV30" s="7">
        <f t="shared" si="36"/>
        <v>4.7582145302580633E-2</v>
      </c>
      <c r="AGW30" s="6" t="s">
        <v>613</v>
      </c>
      <c r="AGX30" s="7">
        <f t="shared" si="37"/>
        <v>2.9150926532921638E-2</v>
      </c>
      <c r="AGY30" s="7">
        <f t="shared" si="38"/>
        <v>2.6463030663541907E-2</v>
      </c>
      <c r="AGZ30" s="7">
        <f t="shared" si="39"/>
        <v>3.6126915762221837E-2</v>
      </c>
      <c r="AHA30" s="7">
        <f t="shared" si="40"/>
        <v>4.5409020781220118E-2</v>
      </c>
      <c r="AHB30" s="7">
        <f t="shared" si="41"/>
        <v>4.9928840675885988E-2</v>
      </c>
      <c r="AHC30" s="8">
        <f t="shared" si="42"/>
        <v>5.8410175832342238E-2</v>
      </c>
      <c r="AHD30" s="7">
        <f t="shared" si="43"/>
        <v>6.6083880170734688E-2</v>
      </c>
      <c r="AHE30" s="6" t="s">
        <v>613</v>
      </c>
      <c r="AHF30" s="15">
        <f t="shared" si="158"/>
        <v>14.251380034442292</v>
      </c>
      <c r="AHG30" s="15">
        <f t="shared" si="159"/>
        <v>10.592648377190555</v>
      </c>
      <c r="AHH30" s="15">
        <f t="shared" si="160"/>
        <v>11.513832670365593</v>
      </c>
      <c r="AHI30" s="15">
        <f t="shared" si="161"/>
        <v>14.132212307442327</v>
      </c>
      <c r="AHJ30" s="15">
        <f t="shared" si="162"/>
        <v>11.985244567848566</v>
      </c>
      <c r="AHK30" s="16">
        <f t="shared" si="163"/>
        <v>8.3539232471131726</v>
      </c>
      <c r="AHL30" s="15">
        <f t="shared" si="164"/>
        <v>9.2318493774108106</v>
      </c>
      <c r="AHM30" s="6" t="s">
        <v>613</v>
      </c>
      <c r="AHN30" s="12">
        <f t="shared" si="51"/>
        <v>25.611554748935145</v>
      </c>
      <c r="AHO30" s="12">
        <f t="shared" si="52"/>
        <v>34.457860489919092</v>
      </c>
      <c r="AHP30" s="12">
        <f t="shared" si="53"/>
        <v>31.700999176359431</v>
      </c>
      <c r="AHQ30" s="12">
        <f t="shared" si="54"/>
        <v>25.827520282000233</v>
      </c>
      <c r="AHR30" s="12">
        <f t="shared" si="55"/>
        <v>30.454113633954822</v>
      </c>
      <c r="AHS30" s="13">
        <f t="shared" si="56"/>
        <v>43.692046144442543</v>
      </c>
      <c r="AHT30" s="12">
        <f t="shared" si="57"/>
        <v>39.537040204870507</v>
      </c>
      <c r="AHU30" s="6" t="s">
        <v>613</v>
      </c>
      <c r="AHV30" s="15">
        <f t="shared" si="58"/>
        <v>2.7674374227714633</v>
      </c>
      <c r="AHW30" s="15">
        <f t="shared" si="59"/>
        <v>2.5649780532540412</v>
      </c>
      <c r="AHX30" s="15">
        <f t="shared" si="60"/>
        <v>2.3606514673893568</v>
      </c>
      <c r="AHY30" s="15">
        <f t="shared" si="61"/>
        <v>2.544617566298482</v>
      </c>
      <c r="AHZ30" s="15">
        <f t="shared" si="62"/>
        <v>3.3141704789313358</v>
      </c>
      <c r="AIA30" s="16">
        <f t="shared" si="63"/>
        <v>2.3551759803820733</v>
      </c>
      <c r="AIB30" s="15">
        <f t="shared" si="64"/>
        <v>3.6097624721592325</v>
      </c>
      <c r="AIC30" s="6" t="s">
        <v>613</v>
      </c>
      <c r="AID30" s="4">
        <f t="shared" si="65"/>
        <v>1233005449180</v>
      </c>
      <c r="AIE30" s="4">
        <f t="shared" si="66"/>
        <v>1066227826010</v>
      </c>
      <c r="AIF30" s="4">
        <f t="shared" si="67"/>
        <v>1381615605860</v>
      </c>
      <c r="AIG30" s="4">
        <f t="shared" si="68"/>
        <v>1579284483520</v>
      </c>
      <c r="AIH30" s="4">
        <f t="shared" si="69"/>
        <v>1569634289850</v>
      </c>
      <c r="AII30" s="14">
        <f t="shared" si="70"/>
        <v>1449330776920</v>
      </c>
      <c r="AIJ30" s="4">
        <f t="shared" si="71"/>
        <v>903528973810</v>
      </c>
      <c r="AIK30" s="6" t="s">
        <v>613</v>
      </c>
      <c r="AIL30" s="15">
        <f t="shared" si="72"/>
        <v>16.664263803655285</v>
      </c>
      <c r="AIM30" s="15">
        <f t="shared" si="73"/>
        <v>18.76484313590063</v>
      </c>
      <c r="AIN30" s="15">
        <f t="shared" si="74"/>
        <v>10.459793014023303</v>
      </c>
      <c r="AIO30" s="15">
        <f t="shared" si="75"/>
        <v>8.0588694930141909</v>
      </c>
      <c r="AIP30" s="15">
        <f t="shared" si="76"/>
        <v>8.2080127327119001</v>
      </c>
      <c r="AIQ30" s="16">
        <f t="shared" si="77"/>
        <v>4.7605040293371488</v>
      </c>
      <c r="AIR30" s="15">
        <f t="shared" si="78"/>
        <v>5.1337747866128938</v>
      </c>
      <c r="AIS30" s="6" t="s">
        <v>613</v>
      </c>
      <c r="AIT30" s="15">
        <f t="shared" si="79"/>
        <v>1.3133258869656894</v>
      </c>
      <c r="AIU30" s="15">
        <f t="shared" si="80"/>
        <v>1.2423610664979701</v>
      </c>
      <c r="AIV30" s="15">
        <f t="shared" si="81"/>
        <v>1.474194661506556</v>
      </c>
      <c r="AIW30" s="15">
        <f t="shared" si="82"/>
        <v>1.7183500056128473</v>
      </c>
      <c r="AIX30" s="15">
        <f t="shared" si="83"/>
        <v>2.2360230945407835</v>
      </c>
      <c r="AIY30" s="16">
        <f t="shared" si="84"/>
        <v>2.9101491579990761</v>
      </c>
      <c r="AIZ30" s="15">
        <f t="shared" si="85"/>
        <v>4.530123151784144</v>
      </c>
      <c r="AJA30" s="6" t="s">
        <v>613</v>
      </c>
      <c r="AJB30" s="15">
        <f t="shared" si="86"/>
        <v>0.52558986604565283</v>
      </c>
      <c r="AJC30" s="15">
        <f t="shared" si="87"/>
        <v>0.46229088182330863</v>
      </c>
      <c r="AJD30" s="15">
        <f t="shared" si="88"/>
        <v>0.49558922717983223</v>
      </c>
      <c r="AJE30" s="15">
        <f t="shared" si="89"/>
        <v>0.4618557296081176</v>
      </c>
      <c r="AJF30" s="15">
        <f t="shared" si="90"/>
        <v>1.0952620944224647</v>
      </c>
      <c r="AJG30" s="16">
        <f t="shared" si="91"/>
        <v>1.352535993832173</v>
      </c>
      <c r="AJH30" s="15">
        <f t="shared" si="92"/>
        <v>2.3416050741121142</v>
      </c>
      <c r="AJI30" s="6" t="s">
        <v>613</v>
      </c>
      <c r="AJJ30" s="15" t="e">
        <f t="shared" si="154"/>
        <v>#DIV/0!</v>
      </c>
      <c r="AJK30" s="15" t="e">
        <f t="shared" si="154"/>
        <v>#DIV/0!</v>
      </c>
      <c r="AJL30" s="15" t="e">
        <f t="shared" si="154"/>
        <v>#DIV/0!</v>
      </c>
      <c r="AJM30" s="15" t="e">
        <f t="shared" si="154"/>
        <v>#DIV/0!</v>
      </c>
      <c r="AJN30" s="15" t="e">
        <f t="shared" si="154"/>
        <v>#DIV/0!</v>
      </c>
      <c r="AJO30" s="16">
        <f t="shared" si="154"/>
        <v>12.560724816046363</v>
      </c>
      <c r="AJP30" s="15">
        <f t="shared" si="154"/>
        <v>26.413007301067335</v>
      </c>
      <c r="AJQ30" s="6" t="s">
        <v>613</v>
      </c>
      <c r="AJY30" s="1">
        <v>5.9642299999999997</v>
      </c>
      <c r="AJZ30" s="1">
        <v>2.3716900000000001</v>
      </c>
      <c r="AKA30" s="1">
        <v>4.40299</v>
      </c>
      <c r="AKB30" s="1">
        <v>4.3769</v>
      </c>
      <c r="AKC30" s="1">
        <v>3.5750700000000002</v>
      </c>
      <c r="AKD30" s="1">
        <v>3.14682</v>
      </c>
      <c r="AKE30" s="1">
        <v>2.6829999999999998</v>
      </c>
      <c r="AKF30" s="1">
        <v>5.9690000000000003</v>
      </c>
      <c r="AKG30" s="1">
        <v>12.095190000000001</v>
      </c>
      <c r="AKH30" s="2">
        <v>10.822229999999999</v>
      </c>
      <c r="AKI30" s="1">
        <v>127.27338</v>
      </c>
      <c r="AKJ30" s="6" t="s">
        <v>613</v>
      </c>
      <c r="AKK30" s="15">
        <f t="shared" si="94"/>
        <v>2.2172771197964636</v>
      </c>
      <c r="AKL30" s="15">
        <f t="shared" si="95"/>
        <v>2.4855395283961803</v>
      </c>
      <c r="AKM30" s="15">
        <f t="shared" si="96"/>
        <v>2.0707626019986405</v>
      </c>
      <c r="AKN30" s="15">
        <f t="shared" si="97"/>
        <v>1.8205160764930977</v>
      </c>
      <c r="AKO30" s="15">
        <f t="shared" si="98"/>
        <v>1.5109286250944163</v>
      </c>
      <c r="AKP30" s="16">
        <f t="shared" si="99"/>
        <v>1.367568683555225</v>
      </c>
      <c r="AKQ30" s="15">
        <f t="shared" si="100"/>
        <v>1.2810367313955437</v>
      </c>
      <c r="AKR30" s="6" t="s">
        <v>613</v>
      </c>
      <c r="AKS30" s="15">
        <f t="shared" si="101"/>
        <v>0.27051937184636121</v>
      </c>
      <c r="AKT30" s="15">
        <f t="shared" si="102"/>
        <v>0.50986240593711041</v>
      </c>
      <c r="AKU30" s="15">
        <f t="shared" si="103"/>
        <v>0.53126202549747659</v>
      </c>
      <c r="AKV30" s="15">
        <f t="shared" si="104"/>
        <v>0.42682057266805251</v>
      </c>
      <c r="AKW30" s="15">
        <f t="shared" si="105"/>
        <v>0.24484704055548795</v>
      </c>
      <c r="AKX30" s="16">
        <f t="shared" si="106"/>
        <v>0.21431812945091999</v>
      </c>
      <c r="AKY30" s="15">
        <f t="shared" si="107"/>
        <v>0.18091600789906287</v>
      </c>
      <c r="AKZ30" s="6" t="s">
        <v>613</v>
      </c>
      <c r="ALA30" s="7">
        <f t="shared" si="108"/>
        <v>0.21292030475161777</v>
      </c>
      <c r="ALB30" s="7">
        <f t="shared" si="109"/>
        <v>0.33768799324509274</v>
      </c>
      <c r="ALC30" s="7">
        <f t="shared" si="110"/>
        <v>0.34694390421187393</v>
      </c>
      <c r="ALD30" s="7">
        <f t="shared" si="111"/>
        <v>0.29914102785182617</v>
      </c>
      <c r="ALE30" s="7">
        <f t="shared" si="112"/>
        <v>0.19668845454798195</v>
      </c>
      <c r="ALF30" s="8">
        <f t="shared" si="113"/>
        <v>0.17649257163592588</v>
      </c>
      <c r="ALG30" s="7">
        <f t="shared" si="114"/>
        <v>0.15319972520393371</v>
      </c>
      <c r="ALH30" s="6" t="s">
        <v>613</v>
      </c>
      <c r="ALI30" s="7">
        <f t="shared" si="155"/>
        <v>0.16475485393397735</v>
      </c>
      <c r="ALJ30" s="7">
        <f t="shared" si="155"/>
        <v>9.4841694142905511E-2</v>
      </c>
      <c r="ALK30" s="7">
        <f t="shared" si="155"/>
        <v>0.113491404484867</v>
      </c>
      <c r="ALL30" s="7">
        <f t="shared" si="155"/>
        <v>7.8056719703952546E-2</v>
      </c>
      <c r="ALM30" s="7">
        <f t="shared" si="155"/>
        <v>8.23257775983465E-2</v>
      </c>
      <c r="ALN30" s="20">
        <f t="shared" si="155"/>
        <v>7.9325550905656989E-2</v>
      </c>
      <c r="ALO30" s="7">
        <f t="shared" si="155"/>
        <v>1.308262918041697E-2</v>
      </c>
      <c r="ALP30" s="6" t="s">
        <v>613</v>
      </c>
      <c r="ALQ30" s="17">
        <f t="shared" si="116"/>
        <v>0.21292030475161777</v>
      </c>
      <c r="ALR30" s="17">
        <f t="shared" si="117"/>
        <v>0.33768799324509274</v>
      </c>
      <c r="ALS30" s="17">
        <f t="shared" si="118"/>
        <v>0.34694390421187393</v>
      </c>
      <c r="ALT30" s="17">
        <f t="shared" si="119"/>
        <v>0.29914102785182617</v>
      </c>
      <c r="ALU30" s="17">
        <f t="shared" si="120"/>
        <v>0.19668845454798195</v>
      </c>
      <c r="ALV30" s="21">
        <f t="shared" si="121"/>
        <v>0.17649257163592588</v>
      </c>
      <c r="ALW30" s="17">
        <f t="shared" si="122"/>
        <v>0.15319972520393371</v>
      </c>
      <c r="ALX30" s="6" t="s">
        <v>613</v>
      </c>
      <c r="ALY30" s="17">
        <f t="shared" si="123"/>
        <v>0.78707969524838217</v>
      </c>
      <c r="ALZ30" s="17">
        <f t="shared" si="124"/>
        <v>0.66231200675490731</v>
      </c>
      <c r="AMA30" s="17">
        <f t="shared" si="125"/>
        <v>0.65305609578812607</v>
      </c>
      <c r="AMB30" s="17">
        <f t="shared" si="126"/>
        <v>0.70085897214817383</v>
      </c>
      <c r="AMC30" s="17">
        <f t="shared" si="127"/>
        <v>0.80331154545201799</v>
      </c>
      <c r="AMD30" s="21">
        <f t="shared" si="128"/>
        <v>0.82350742836407409</v>
      </c>
      <c r="AME30" s="17">
        <f t="shared" si="129"/>
        <v>0.84680027479606623</v>
      </c>
      <c r="AMF30" s="6" t="s">
        <v>613</v>
      </c>
      <c r="AMN30" s="18">
        <v>4.5713591950970072</v>
      </c>
      <c r="AMO30" s="18">
        <v>6.1982279139587186</v>
      </c>
      <c r="AMP30" s="18">
        <v>6.218300505319057</v>
      </c>
      <c r="AMQ30" s="18">
        <v>6.0281565269948612</v>
      </c>
      <c r="AMR30" s="18">
        <v>6.8453170762465918</v>
      </c>
      <c r="AMS30" s="18">
        <v>7.4264531209904705</v>
      </c>
      <c r="AMT30" s="18">
        <v>7.1765482946952046</v>
      </c>
      <c r="AMU30" s="18">
        <v>5.8431999502304244</v>
      </c>
      <c r="AMV30" s="19">
        <v>4.5730186003318511</v>
      </c>
      <c r="AMW30" s="18">
        <v>5.7790687746391765</v>
      </c>
      <c r="AMX30" s="18">
        <v>6.1667526536031421</v>
      </c>
      <c r="AMY30" s="18">
        <v>8.2581800191838628</v>
      </c>
      <c r="AMZ30" s="18">
        <v>10.561990087171512</v>
      </c>
      <c r="ANA30" s="18">
        <v>8.0313813664126421</v>
      </c>
      <c r="ANB30" s="18">
        <v>11.291457076820459</v>
      </c>
      <c r="ANC30" s="18">
        <v>10.072101709964384</v>
      </c>
      <c r="AND30" s="18">
        <v>8.1036149396627639</v>
      </c>
      <c r="ANH30" s="6" t="s">
        <v>613</v>
      </c>
      <c r="ANI30" s="7">
        <f t="shared" si="130"/>
        <v>6.0281565269948614E-2</v>
      </c>
      <c r="ANJ30" s="7">
        <f t="shared" si="131"/>
        <v>6.8453170762465917E-2</v>
      </c>
      <c r="ANK30" s="7">
        <f t="shared" si="132"/>
        <v>7.4264531209904699E-2</v>
      </c>
      <c r="ANL30" s="7">
        <f t="shared" si="133"/>
        <v>7.176548294695205E-2</v>
      </c>
      <c r="ANM30" s="7">
        <f t="shared" si="134"/>
        <v>5.8431999502304245E-2</v>
      </c>
      <c r="ANN30" s="20">
        <f t="shared" si="135"/>
        <v>4.5730186003318511E-2</v>
      </c>
      <c r="ANO30" s="7">
        <f t="shared" si="136"/>
        <v>5.7790687746391761E-2</v>
      </c>
      <c r="ANP30" s="6" t="s">
        <v>613</v>
      </c>
      <c r="ANX30" s="7">
        <v>-1.5137246404285265E-2</v>
      </c>
      <c r="ANY30" s="7">
        <v>2.5564672332883953E-2</v>
      </c>
      <c r="ANZ30" s="7">
        <v>-1.0702546631930043E-2</v>
      </c>
      <c r="AOA30" s="7">
        <v>0.20954451611318192</v>
      </c>
      <c r="AOB30" s="7">
        <v>0.18215498634196114</v>
      </c>
      <c r="AOC30" s="7">
        <v>-0.11152965043334617</v>
      </c>
      <c r="AOD30" s="7">
        <v>0.2194132077705182</v>
      </c>
      <c r="AOE30" s="7">
        <v>5.1688907023796915E-3</v>
      </c>
      <c r="AOF30" s="20">
        <v>0.14404568362117454</v>
      </c>
      <c r="AOG30" s="7">
        <v>5.3476746432414846E-2</v>
      </c>
      <c r="AOH30" s="7">
        <v>0.46856062067014981</v>
      </c>
      <c r="AOI30" s="7">
        <v>0.81701072071858527</v>
      </c>
      <c r="AOJ30" s="7">
        <v>-0.46667980509208173</v>
      </c>
      <c r="AOK30" s="7">
        <v>0.53919448848064833</v>
      </c>
      <c r="AOL30" s="7">
        <v>0.57657229599624027</v>
      </c>
      <c r="AOM30" s="7">
        <v>0.18054832872882143</v>
      </c>
      <c r="AON30" s="7">
        <v>0.45513802777357104</v>
      </c>
      <c r="AOR30" s="6" t="s">
        <v>613</v>
      </c>
      <c r="AOZ30" s="1">
        <v>5.9642299999999997</v>
      </c>
      <c r="APA30" s="1">
        <v>2.3716900000000001</v>
      </c>
      <c r="APB30" s="1">
        <v>4.40299</v>
      </c>
      <c r="APC30" s="1">
        <v>4.3769</v>
      </c>
      <c r="APD30" s="1">
        <v>3.5750700000000002</v>
      </c>
      <c r="APE30" s="1">
        <v>3.14682</v>
      </c>
      <c r="APF30" s="1">
        <v>2.6829999999999998</v>
      </c>
      <c r="APG30" s="1">
        <v>5.9690000000000003</v>
      </c>
      <c r="APH30" s="1">
        <v>12.095190000000001</v>
      </c>
      <c r="API30" s="2">
        <v>10.822229999999999</v>
      </c>
      <c r="APJ30" s="1">
        <v>127.27338</v>
      </c>
      <c r="APK30" s="1">
        <v>21.315740000000002</v>
      </c>
      <c r="APL30" s="1">
        <v>14.846310000000001</v>
      </c>
      <c r="APM30" s="1"/>
      <c r="APN30" s="1"/>
      <c r="APO30" s="1"/>
      <c r="APP30" s="1"/>
      <c r="APQ30" s="1"/>
      <c r="APR30" s="1"/>
      <c r="APS30" s="1"/>
      <c r="APW30" s="22">
        <v>0.18559323654522475</v>
      </c>
      <c r="APX30" s="22">
        <v>0.1294561042462313</v>
      </c>
      <c r="APY30" s="22">
        <v>0.18959231806948307</v>
      </c>
      <c r="APZ30" s="22">
        <v>-1.9298860199305195E-2</v>
      </c>
      <c r="AQA30" s="22">
        <v>0.19766762392454504</v>
      </c>
      <c r="AQB30" s="39" t="s">
        <v>613</v>
      </c>
      <c r="AQC30" s="22">
        <v>-5.9926151185214382E-2</v>
      </c>
      <c r="AQD30" s="6" t="s">
        <v>613</v>
      </c>
      <c r="AQE30" s="4">
        <f t="shared" si="137"/>
        <v>271828603079</v>
      </c>
      <c r="AQF30" s="4">
        <f t="shared" si="138"/>
        <v>247733955325</v>
      </c>
      <c r="AQG30" s="4">
        <f t="shared" si="139"/>
        <v>263032690311</v>
      </c>
      <c r="AQH30" s="4">
        <f t="shared" si="140"/>
        <v>197740165039</v>
      </c>
      <c r="AQI30" s="4">
        <f t="shared" si="141"/>
        <v>193143420734</v>
      </c>
      <c r="AQJ30" s="5">
        <f t="shared" si="142"/>
        <v>137825587440</v>
      </c>
      <c r="AQK30" s="4">
        <f t="shared" si="143"/>
        <v>81457417738</v>
      </c>
      <c r="AQL30" s="6" t="s">
        <v>613</v>
      </c>
      <c r="AQM30" s="7">
        <f t="shared" si="144"/>
        <v>0.50947241181286351</v>
      </c>
      <c r="AQN30" s="7">
        <f t="shared" si="145"/>
        <v>0.51876506029446912</v>
      </c>
      <c r="AQO30" s="7">
        <f t="shared" si="146"/>
        <v>0.55000821205844619</v>
      </c>
      <c r="AQP30" s="7">
        <f t="shared" si="147"/>
        <v>0.36192636503529746</v>
      </c>
      <c r="AQQ30" s="7">
        <f t="shared" si="148"/>
        <v>0.30790647218621819</v>
      </c>
      <c r="AQR30" s="20">
        <f t="shared" si="149"/>
        <v>0.34969799678542335</v>
      </c>
      <c r="AQS30" s="7">
        <f t="shared" si="150"/>
        <v>0.269576694981707</v>
      </c>
      <c r="AQT30" s="6" t="s">
        <v>613</v>
      </c>
      <c r="AQU30" s="9">
        <f t="shared" si="156"/>
        <v>8.7983759413235066E-2</v>
      </c>
      <c r="AQV30" s="9">
        <f t="shared" si="156"/>
        <v>8.3172564853110822E-2</v>
      </c>
      <c r="AQW30" s="9">
        <f t="shared" si="156"/>
        <v>3.9039381628338171E-2</v>
      </c>
      <c r="AQX30" s="9">
        <f t="shared" si="156"/>
        <v>6.8916050146836563E-2</v>
      </c>
      <c r="AQY30" s="9">
        <f t="shared" si="156"/>
        <v>4.7903607342988631E-2</v>
      </c>
      <c r="AQZ30" s="10" t="e">
        <f t="shared" si="156"/>
        <v>#VALUE!</v>
      </c>
      <c r="ARA30" s="9">
        <f t="shared" si="156"/>
        <v>5.8049205645777285E-2</v>
      </c>
      <c r="ARB30" s="6" t="s">
        <v>613</v>
      </c>
      <c r="ARC30" s="17">
        <f t="shared" si="157"/>
        <v>8.6457768474057756E-2</v>
      </c>
      <c r="ARD30" s="17">
        <f t="shared" si="157"/>
        <v>7.0498652285084437E-2</v>
      </c>
      <c r="ARE30" s="17">
        <f t="shared" si="157"/>
        <v>4.3213400732055089E-2</v>
      </c>
      <c r="ARF30" s="17">
        <f t="shared" si="157"/>
        <v>6.3199430622029137E-2</v>
      </c>
      <c r="ARG30" s="17">
        <f t="shared" si="157"/>
        <v>4.96882660353236E-2</v>
      </c>
      <c r="ARH30" s="21" t="e">
        <f t="shared" si="157"/>
        <v>#VALUE!</v>
      </c>
      <c r="ARI30" s="17">
        <f t="shared" si="157"/>
        <v>5.0620037996450651E-2</v>
      </c>
      <c r="ARJ30" s="6" t="s">
        <v>613</v>
      </c>
    </row>
    <row r="31" spans="1:1154" collapsed="1" x14ac:dyDescent="0.15">
      <c r="A31" s="26" t="s">
        <v>340</v>
      </c>
      <c r="B31" s="34">
        <v>39979</v>
      </c>
      <c r="C31" s="34">
        <v>39979</v>
      </c>
      <c r="D31" s="35">
        <v>0</v>
      </c>
      <c r="E31" s="26" t="s">
        <v>341</v>
      </c>
      <c r="F31" s="26" t="s">
        <v>48</v>
      </c>
      <c r="G31" s="26" t="s">
        <v>49</v>
      </c>
      <c r="H31" s="26" t="s">
        <v>23</v>
      </c>
      <c r="I31" s="56" t="s">
        <v>473</v>
      </c>
      <c r="J31" s="26" t="s">
        <v>444</v>
      </c>
      <c r="K31" s="26" t="s">
        <v>426</v>
      </c>
      <c r="L31" s="26" t="s">
        <v>48</v>
      </c>
      <c r="M31" s="26" t="s">
        <v>49</v>
      </c>
      <c r="N31" s="26" t="s">
        <v>23</v>
      </c>
      <c r="O31" s="26"/>
      <c r="P31" s="26"/>
      <c r="Q31" s="26" t="s">
        <v>25</v>
      </c>
      <c r="R31" s="26" t="s">
        <v>68</v>
      </c>
      <c r="S31" s="35"/>
      <c r="T31" s="26" t="s">
        <v>91</v>
      </c>
      <c r="U31" s="26"/>
      <c r="V31" s="36">
        <v>2009</v>
      </c>
      <c r="W31" s="3">
        <f t="shared" si="0"/>
        <v>1</v>
      </c>
      <c r="AB31" s="35">
        <v>2821757936400</v>
      </c>
      <c r="AC31" s="35">
        <v>4154962038000</v>
      </c>
      <c r="AD31" s="35">
        <v>3637953125000</v>
      </c>
      <c r="AE31" s="35">
        <v>4147062635250</v>
      </c>
      <c r="AF31" s="35">
        <v>7624070781900</v>
      </c>
      <c r="AG31" s="35">
        <v>7167823118100</v>
      </c>
      <c r="AH31" s="35">
        <v>5376974450000</v>
      </c>
      <c r="AI31" s="4">
        <v>5842017248000</v>
      </c>
      <c r="AJ31" s="4">
        <v>3137308972200</v>
      </c>
      <c r="AK31" s="4">
        <v>3780308374800</v>
      </c>
      <c r="AL31" s="4">
        <v>1176859298695</v>
      </c>
      <c r="AM31" s="4">
        <v>1730925942000</v>
      </c>
      <c r="AN31" s="5">
        <v>2611679488950</v>
      </c>
      <c r="AO31" s="4">
        <v>2967353421810</v>
      </c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6" t="s">
        <v>613</v>
      </c>
      <c r="BC31" s="4"/>
      <c r="BD31" s="4"/>
      <c r="BE31" s="4"/>
      <c r="BF31" s="4"/>
      <c r="BG31" s="4">
        <v>1557134139600</v>
      </c>
      <c r="BH31" s="4">
        <v>3468007109600</v>
      </c>
      <c r="BI31" s="4">
        <v>4118412056250</v>
      </c>
      <c r="BJ31" s="4">
        <v>3109777470850</v>
      </c>
      <c r="BK31" s="4">
        <v>2576751327900</v>
      </c>
      <c r="BL31" s="4">
        <v>1675258517400</v>
      </c>
      <c r="BM31" s="4">
        <v>1493323015400</v>
      </c>
      <c r="BN31" s="4">
        <v>1769971052800</v>
      </c>
      <c r="BO31" s="4">
        <v>1246806693000</v>
      </c>
      <c r="BP31" s="4">
        <v>1589303206800</v>
      </c>
      <c r="BQ31" s="4">
        <v>1252964182710</v>
      </c>
      <c r="BR31" s="4">
        <v>1065031652700</v>
      </c>
      <c r="BS31" s="5">
        <v>830335776550</v>
      </c>
      <c r="BT31" s="4">
        <v>1081232489700</v>
      </c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6" t="s">
        <v>613</v>
      </c>
      <c r="CH31" s="4"/>
      <c r="CI31" s="4"/>
      <c r="CJ31" s="4"/>
      <c r="CK31" s="4"/>
      <c r="CL31" s="4">
        <v>7533122407200</v>
      </c>
      <c r="CM31" s="4">
        <v>15738428316400</v>
      </c>
      <c r="CN31" s="4">
        <v>15524211243750</v>
      </c>
      <c r="CO31" s="4">
        <v>13385150210950</v>
      </c>
      <c r="CP31" s="4">
        <v>15694345551000</v>
      </c>
      <c r="CQ31" s="4">
        <v>13893184817850</v>
      </c>
      <c r="CR31" s="4">
        <v>10034174957200</v>
      </c>
      <c r="CS31" s="4">
        <v>10172111289600</v>
      </c>
      <c r="CT31" s="4">
        <v>6130132698600</v>
      </c>
      <c r="CU31" s="4">
        <v>6860836936200</v>
      </c>
      <c r="CV31" s="4">
        <v>3799684396685</v>
      </c>
      <c r="CW31" s="4">
        <v>4206294400560</v>
      </c>
      <c r="CX31" s="5">
        <v>4618117095200</v>
      </c>
      <c r="CY31" s="4">
        <v>5399911422210</v>
      </c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6" t="s">
        <v>613</v>
      </c>
      <c r="DM31" s="4"/>
      <c r="DN31" s="4"/>
      <c r="DO31" s="4"/>
      <c r="DP31" s="4"/>
      <c r="DQ31" s="4">
        <v>151491324914280</v>
      </c>
      <c r="DR31" s="4">
        <v>61844779743120</v>
      </c>
      <c r="DS31" s="4">
        <v>59734950293125</v>
      </c>
      <c r="DT31" s="4">
        <v>51049057241545</v>
      </c>
      <c r="DU31" s="4">
        <v>50345059683300</v>
      </c>
      <c r="DV31" s="4">
        <v>45628501442010</v>
      </c>
      <c r="DW31" s="4">
        <v>38539921919700</v>
      </c>
      <c r="DX31" s="4">
        <v>36391392584960</v>
      </c>
      <c r="DY31" s="4">
        <v>24248318486580</v>
      </c>
      <c r="DZ31" s="4">
        <v>19279409957640</v>
      </c>
      <c r="EA31" s="4">
        <v>13666017921179</v>
      </c>
      <c r="EB31" s="4">
        <v>14802423237228</v>
      </c>
      <c r="EC31" s="5">
        <v>15303831403491</v>
      </c>
      <c r="ED31" s="4">
        <v>11952914305414</v>
      </c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6" t="s">
        <v>613</v>
      </c>
      <c r="ER31" s="4"/>
      <c r="ES31" s="4"/>
      <c r="ET31" s="4"/>
      <c r="EU31" s="4"/>
      <c r="EV31" s="4">
        <v>60298960550400</v>
      </c>
      <c r="EW31" s="4">
        <v>47134826753200</v>
      </c>
      <c r="EX31" s="4">
        <v>44007567500000</v>
      </c>
      <c r="EY31" s="4">
        <v>26069843024750</v>
      </c>
      <c r="EZ31" s="4">
        <v>21061370336400</v>
      </c>
      <c r="FA31" s="4">
        <v>16484780119200</v>
      </c>
      <c r="FB31" s="4">
        <v>15095743156800</v>
      </c>
      <c r="FC31" s="4">
        <v>12149049312000</v>
      </c>
      <c r="FD31" s="4">
        <v>7263013891500</v>
      </c>
      <c r="FE31" s="4">
        <v>5851261476000</v>
      </c>
      <c r="FF31" s="4">
        <v>5238943100885</v>
      </c>
      <c r="FG31" s="4">
        <v>6338282984400</v>
      </c>
      <c r="FH31" s="5">
        <v>7072401004900</v>
      </c>
      <c r="FI31" s="4">
        <v>6820632967320</v>
      </c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6" t="s">
        <v>613</v>
      </c>
      <c r="FW31" s="4"/>
      <c r="FX31" s="4"/>
      <c r="FY31" s="4"/>
      <c r="FZ31" s="4"/>
      <c r="GA31" s="4">
        <v>115892731000800</v>
      </c>
      <c r="GB31" s="4">
        <v>24753379497200</v>
      </c>
      <c r="GC31" s="4">
        <v>26425285637500</v>
      </c>
      <c r="GD31" s="4">
        <v>23270202013250</v>
      </c>
      <c r="GE31" s="4">
        <v>22819081681800</v>
      </c>
      <c r="GF31" s="4">
        <v>18683381750400</v>
      </c>
      <c r="GG31" s="4">
        <v>14479808940000</v>
      </c>
      <c r="GH31" s="4">
        <v>12244386752000</v>
      </c>
      <c r="GI31" s="4">
        <v>5902721404200</v>
      </c>
      <c r="GJ31" s="4">
        <v>4177677166200</v>
      </c>
      <c r="GK31" s="4">
        <v>4711328714535</v>
      </c>
      <c r="GL31" s="4">
        <v>5983996624260</v>
      </c>
      <c r="GM31" s="5">
        <v>7471196281150</v>
      </c>
      <c r="GN31" s="4">
        <v>7142306751330</v>
      </c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6" t="s">
        <v>613</v>
      </c>
      <c r="HB31" s="4"/>
      <c r="HC31" s="4"/>
      <c r="HD31" s="4"/>
      <c r="HE31" s="4"/>
      <c r="HF31" s="4">
        <v>-26952382454400</v>
      </c>
      <c r="HG31" s="4">
        <v>7922109519600</v>
      </c>
      <c r="HH31" s="4">
        <v>8605111181250</v>
      </c>
      <c r="HI31" s="4">
        <v>12137713896150</v>
      </c>
      <c r="HJ31" s="4">
        <v>13373096146500</v>
      </c>
      <c r="HK31" s="4">
        <v>12868583676600</v>
      </c>
      <c r="HL31" s="4">
        <v>10690104868600</v>
      </c>
      <c r="HM31" s="4">
        <v>13480700032000</v>
      </c>
      <c r="HN31" s="4">
        <v>10719048514500</v>
      </c>
      <c r="HO31" s="4">
        <v>8758986845400</v>
      </c>
      <c r="HP31" s="4">
        <v>3455723212240</v>
      </c>
      <c r="HQ31" s="4">
        <v>3209313788700</v>
      </c>
      <c r="HR31" s="5">
        <v>1364075367200</v>
      </c>
      <c r="HS31" s="4">
        <v>-1260816117630</v>
      </c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6" t="s">
        <v>613</v>
      </c>
      <c r="IG31" s="4"/>
      <c r="IH31" s="4"/>
      <c r="II31" s="4"/>
      <c r="IJ31" s="4"/>
      <c r="IK31" s="4">
        <v>20952328644000</v>
      </c>
      <c r="IL31" s="4">
        <v>63468216550400</v>
      </c>
      <c r="IM31" s="4">
        <v>62250090237500</v>
      </c>
      <c r="IN31" s="4">
        <v>56665424205700</v>
      </c>
      <c r="IO31" s="4">
        <v>52047023547900</v>
      </c>
      <c r="IP31" s="4">
        <v>52589633703750</v>
      </c>
      <c r="IQ31" s="4">
        <v>48697104742600</v>
      </c>
      <c r="IR31" s="4">
        <v>45714914918400</v>
      </c>
      <c r="IS31" s="4">
        <v>33439876084800</v>
      </c>
      <c r="IT31" s="4">
        <v>28052735394600</v>
      </c>
      <c r="IU31" s="4">
        <v>19349732049315</v>
      </c>
      <c r="IV31" s="4">
        <v>16151493067140</v>
      </c>
      <c r="IW31" s="5">
        <v>21834173747400</v>
      </c>
      <c r="IX31" s="4">
        <v>14372567923680</v>
      </c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6" t="s">
        <v>613</v>
      </c>
      <c r="JL31" s="4"/>
      <c r="JM31" s="4"/>
      <c r="JN31" s="4"/>
      <c r="JO31" s="4"/>
      <c r="JP31" s="4">
        <v>-30930957064800</v>
      </c>
      <c r="JQ31" s="4">
        <v>1332332733200</v>
      </c>
      <c r="JR31" s="4">
        <v>-2862142281250</v>
      </c>
      <c r="JS31" s="4">
        <v>-1033397706700</v>
      </c>
      <c r="JT31" s="4">
        <v>1334930071800</v>
      </c>
      <c r="JU31" s="4">
        <v>2326156028250</v>
      </c>
      <c r="JV31" s="4">
        <v>-4892924125600</v>
      </c>
      <c r="JW31" s="4">
        <v>765375571200</v>
      </c>
      <c r="JX31" s="4">
        <v>1618534323000</v>
      </c>
      <c r="JY31" s="4">
        <v>836669165400</v>
      </c>
      <c r="JZ31" s="4">
        <v>-66524698645</v>
      </c>
      <c r="KA31" s="4">
        <v>504888157980</v>
      </c>
      <c r="KB31" s="5">
        <v>1526959060900</v>
      </c>
      <c r="KC31" s="4">
        <v>749385251040</v>
      </c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6" t="s">
        <v>613</v>
      </c>
      <c r="KQ31" s="4"/>
      <c r="KR31" s="4"/>
      <c r="KS31" s="4"/>
      <c r="KT31" s="4"/>
      <c r="KU31" s="4">
        <v>-34771932219960</v>
      </c>
      <c r="KV31" s="4">
        <v>-618597108200</v>
      </c>
      <c r="KW31" s="4">
        <v>-3290286907500</v>
      </c>
      <c r="KX31" s="4">
        <v>-2894630982070</v>
      </c>
      <c r="KY31" s="4">
        <v>126144637260</v>
      </c>
      <c r="KZ31" s="4">
        <v>1074873809385</v>
      </c>
      <c r="LA31" s="4">
        <v>-4567121634020</v>
      </c>
      <c r="LB31" s="4">
        <v>165169352960</v>
      </c>
      <c r="LC31" s="4">
        <v>1067413977990</v>
      </c>
      <c r="LD31" s="4">
        <v>581883356160</v>
      </c>
      <c r="LE31" s="4">
        <v>513876692095.021</v>
      </c>
      <c r="LF31" s="4">
        <v>817395340900.18604</v>
      </c>
      <c r="LG31" s="5">
        <v>1107859534010.77</v>
      </c>
      <c r="LH31" s="4">
        <v>168706906634.228</v>
      </c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6" t="s">
        <v>613</v>
      </c>
      <c r="LV31" s="4"/>
      <c r="LW31" s="4"/>
      <c r="LX31" s="4"/>
      <c r="LY31" s="4"/>
      <c r="LZ31" s="4">
        <v>-9016519730400</v>
      </c>
      <c r="MA31" s="4">
        <v>3279894800800</v>
      </c>
      <c r="MB31" s="4">
        <v>-976369981250</v>
      </c>
      <c r="MC31" s="4">
        <v>732686751950</v>
      </c>
      <c r="MD31" s="4">
        <v>3887575083600</v>
      </c>
      <c r="ME31" s="4">
        <v>4532682104550</v>
      </c>
      <c r="MF31" s="4">
        <v>-2781713700800</v>
      </c>
      <c r="MK31" s="1">
        <v>-36399872901600</v>
      </c>
      <c r="ML31" s="1">
        <v>17143882000</v>
      </c>
      <c r="MM31" s="1">
        <v>-4116905843750</v>
      </c>
      <c r="MN31" s="1">
        <v>-2145720381600</v>
      </c>
      <c r="MO31" s="1">
        <v>239640729000</v>
      </c>
      <c r="MP31" s="1">
        <v>1470310167750</v>
      </c>
      <c r="MQ31" s="1">
        <v>-5650889378000</v>
      </c>
      <c r="MR31" s="4">
        <v>166029113600</v>
      </c>
      <c r="MS31" s="4">
        <v>1459239196500</v>
      </c>
      <c r="MT31" s="4">
        <v>878215426200</v>
      </c>
      <c r="MU31" s="4">
        <v>407556907785</v>
      </c>
      <c r="MV31" s="4">
        <v>792274017240</v>
      </c>
      <c r="MW31" s="5">
        <v>1160760971300</v>
      </c>
      <c r="MX31" s="4">
        <v>320467863870</v>
      </c>
      <c r="MY31" s="1"/>
      <c r="MZ31" s="1"/>
      <c r="NA31" s="1"/>
      <c r="NB31" s="1"/>
      <c r="NC31" s="1"/>
      <c r="ND31" s="1"/>
      <c r="NK31" s="6" t="s">
        <v>613</v>
      </c>
      <c r="NP31" s="35">
        <v>-34771932234000</v>
      </c>
      <c r="NQ31" s="35">
        <v>-618597177600</v>
      </c>
      <c r="NR31" s="35">
        <v>-3290286850000</v>
      </c>
      <c r="NS31" s="35">
        <v>-2894631009200</v>
      </c>
      <c r="NT31" s="35">
        <v>126144664200</v>
      </c>
      <c r="NU31" s="35">
        <v>1074873795600</v>
      </c>
      <c r="NV31" s="35">
        <v>-4567121646400</v>
      </c>
      <c r="NW31" s="47">
        <v>165169401600</v>
      </c>
      <c r="NX31" s="47">
        <v>1067413949100</v>
      </c>
      <c r="NY31" s="47">
        <v>581883392400</v>
      </c>
      <c r="NZ31" s="47">
        <v>513254653150</v>
      </c>
      <c r="OA31" s="47">
        <v>813394297800</v>
      </c>
      <c r="OB31" s="48">
        <v>1110563175050</v>
      </c>
      <c r="OC31" s="47">
        <v>167984348730</v>
      </c>
      <c r="OD31" s="35"/>
      <c r="OE31" s="35"/>
      <c r="OF31" s="35"/>
      <c r="OG31" s="35"/>
      <c r="OH31" s="35"/>
      <c r="OI31" s="35"/>
      <c r="OP31" s="6" t="s">
        <v>613</v>
      </c>
      <c r="OQ31" s="4">
        <v>2066032883200</v>
      </c>
      <c r="OR31" s="4">
        <v>2870016669900</v>
      </c>
      <c r="OS31" s="4">
        <v>2049199407000</v>
      </c>
      <c r="OT31" s="4">
        <v>1554711746165</v>
      </c>
      <c r="OU31" s="4">
        <v>1947711783780</v>
      </c>
      <c r="OV31" s="5">
        <v>2977928877350</v>
      </c>
      <c r="OW31" s="4">
        <v>1816848460710</v>
      </c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6" t="s">
        <v>613</v>
      </c>
      <c r="PK31" s="4"/>
      <c r="PL31" s="4"/>
      <c r="PM31" s="4"/>
      <c r="PN31" s="4"/>
      <c r="PO31" s="4">
        <v>-1679795863200</v>
      </c>
      <c r="PP31" s="4">
        <v>-1769153960800</v>
      </c>
      <c r="PQ31" s="4">
        <v>-1476038225000</v>
      </c>
      <c r="PR31" s="4">
        <v>-1265159665550</v>
      </c>
      <c r="PS31" s="4">
        <v>-1138511744100</v>
      </c>
      <c r="PT31" s="4">
        <v>-962961927300</v>
      </c>
      <c r="PU31" s="4">
        <v>-729374261400</v>
      </c>
      <c r="PV31" s="4">
        <v>-426092966400</v>
      </c>
      <c r="PW31" s="4">
        <v>-131501983500</v>
      </c>
      <c r="PX31" s="4">
        <v>-121455823200</v>
      </c>
      <c r="PY31" s="4">
        <v>-122509245754.58501</v>
      </c>
      <c r="PZ31" s="4">
        <v>-128643918621.89999</v>
      </c>
      <c r="QA31" s="5">
        <v>-237270169900.39999</v>
      </c>
      <c r="QB31" s="4">
        <v>-108727217798.31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6" t="s">
        <v>613</v>
      </c>
      <c r="QP31" s="4"/>
      <c r="QQ31" s="4"/>
      <c r="QR31" s="4"/>
      <c r="QS31" s="4"/>
      <c r="QT31" s="4">
        <v>1549841932080</v>
      </c>
      <c r="QU31" s="4">
        <v>7126224392840</v>
      </c>
      <c r="QV31" s="4">
        <v>416538653750</v>
      </c>
      <c r="QW31" s="4">
        <v>-746236314980</v>
      </c>
      <c r="QX31" s="4">
        <v>1551021496140</v>
      </c>
      <c r="QY31" s="4">
        <v>2711282419695</v>
      </c>
      <c r="QZ31" s="4">
        <v>-510477551380</v>
      </c>
      <c r="RA31" s="4">
        <v>1968784256000</v>
      </c>
      <c r="RB31" s="4">
        <v>3597640421760</v>
      </c>
      <c r="RC31" s="4">
        <v>2402794618140</v>
      </c>
      <c r="RD31" s="4">
        <v>1640879793969.01</v>
      </c>
      <c r="RE31" s="4">
        <v>1350381165138.4299</v>
      </c>
      <c r="RF31" s="5">
        <v>2111292530419.25</v>
      </c>
      <c r="RG31" s="4">
        <v>1314877525248.72</v>
      </c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6" t="s">
        <v>613</v>
      </c>
      <c r="RU31" s="4"/>
      <c r="RV31" s="4"/>
      <c r="RW31" s="4"/>
      <c r="RX31" s="4"/>
      <c r="RY31" s="4">
        <v>-785446740000</v>
      </c>
      <c r="RZ31" s="4">
        <v>-4405984752800</v>
      </c>
      <c r="SA31" s="4">
        <v>-4315764418750</v>
      </c>
      <c r="SB31" s="4">
        <v>-5103596168550</v>
      </c>
      <c r="SC31" s="4">
        <v>-4136517251700</v>
      </c>
      <c r="SD31" s="4">
        <v>-2756345212500</v>
      </c>
      <c r="SE31" s="4">
        <v>-3166556276200</v>
      </c>
      <c r="SF31" s="4">
        <v>-4812096620800</v>
      </c>
      <c r="SG31" s="4">
        <v>-5049961888500</v>
      </c>
      <c r="SH31" s="4">
        <v>-2362182633600</v>
      </c>
      <c r="SI31" s="4">
        <v>-936578982750</v>
      </c>
      <c r="SJ31" s="4">
        <v>-1437898812120</v>
      </c>
      <c r="SK31" s="5">
        <v>-1713682841150</v>
      </c>
      <c r="SL31" s="4">
        <v>-584002110720</v>
      </c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6" t="s">
        <v>613</v>
      </c>
      <c r="SZ31" s="4"/>
      <c r="TA31" s="4"/>
      <c r="TB31" s="4"/>
      <c r="TC31" s="4"/>
      <c r="TD31" s="4">
        <v>-2119091457600</v>
      </c>
      <c r="TE31" s="4">
        <v>-2036692626400</v>
      </c>
      <c r="TF31" s="4">
        <v>3400862081250</v>
      </c>
      <c r="TG31" s="4">
        <v>2192559784000</v>
      </c>
      <c r="TH31" s="4">
        <v>3602967857700</v>
      </c>
      <c r="TI31" s="4">
        <v>2500419519300</v>
      </c>
      <c r="TJ31" s="4">
        <v>3131142667200</v>
      </c>
      <c r="TK31" s="4">
        <v>5256463148800</v>
      </c>
      <c r="TL31" s="4">
        <v>726660154800</v>
      </c>
      <c r="TM31" s="4">
        <v>2651634412800</v>
      </c>
      <c r="TN31" s="4">
        <v>-1127140622545</v>
      </c>
      <c r="TO31" s="4">
        <v>-544140902340</v>
      </c>
      <c r="TP31" s="5">
        <v>-775377759800</v>
      </c>
      <c r="TQ31" s="4">
        <v>1031155694820</v>
      </c>
      <c r="TR31" s="35"/>
      <c r="TS31" s="35"/>
      <c r="TT31" s="35"/>
      <c r="TU31" s="35"/>
      <c r="TV31" s="35"/>
      <c r="TW31" s="35"/>
      <c r="UD31" s="6" t="s">
        <v>613</v>
      </c>
      <c r="UI31" s="37">
        <v>0.95499317162028408</v>
      </c>
      <c r="UJ31" s="37">
        <v>0.94718510157673907</v>
      </c>
      <c r="UK31" s="37">
        <v>0.52792447594869396</v>
      </c>
      <c r="UL31" s="37">
        <v>0.821058970348582</v>
      </c>
      <c r="UM31" s="37">
        <v>0.71222933340640793</v>
      </c>
      <c r="UN31" s="37">
        <v>0.66145364510165605</v>
      </c>
      <c r="UO31" s="37">
        <v>0.53566597114622094</v>
      </c>
      <c r="UP31" s="9"/>
      <c r="UQ31" s="9"/>
      <c r="UR31" s="9"/>
      <c r="US31" s="9"/>
      <c r="UT31" s="9"/>
      <c r="UU31" s="10"/>
      <c r="UV31" s="9"/>
      <c r="UW31" s="6" t="s">
        <v>613</v>
      </c>
      <c r="VB31" s="9">
        <v>4.2722284940576803E-2</v>
      </c>
      <c r="VC31" s="9">
        <v>3.9653076539387599E-2</v>
      </c>
      <c r="VD31" s="9">
        <v>2.0276185273575501E-2</v>
      </c>
      <c r="VE31" s="9">
        <v>3.5196280885691295E-2</v>
      </c>
      <c r="VF31" s="9">
        <v>2.41088346512194E-2</v>
      </c>
      <c r="VG31" s="9">
        <v>2.7145583271803501E-2</v>
      </c>
      <c r="VH31" s="9">
        <v>4.6923324331135996E-2</v>
      </c>
      <c r="VI31" s="9"/>
      <c r="VJ31" s="9"/>
      <c r="VK31" s="9"/>
      <c r="VL31" s="9"/>
      <c r="VM31" s="9"/>
      <c r="VN31" s="10"/>
      <c r="VO31" s="9"/>
      <c r="VP31" s="6" t="s">
        <v>613</v>
      </c>
      <c r="VU31" s="9">
        <v>4.5006828379716098E-2</v>
      </c>
      <c r="VV31" s="9">
        <v>5.2814898423260793E-2</v>
      </c>
      <c r="VW31" s="9">
        <v>0.47207552405130598</v>
      </c>
      <c r="VX31" s="9">
        <v>0.178941029651418</v>
      </c>
      <c r="VY31" s="9">
        <v>0.28777066659359202</v>
      </c>
      <c r="VZ31" s="9">
        <v>0.338546354898344</v>
      </c>
      <c r="WA31" s="9">
        <v>0.464334028853779</v>
      </c>
      <c r="WG31" s="53"/>
      <c r="WI31" s="54" t="s">
        <v>613</v>
      </c>
      <c r="WN31" s="9">
        <v>0.23225468878264199</v>
      </c>
      <c r="WO31" s="9">
        <v>0.173363863784495</v>
      </c>
      <c r="WP31" s="9">
        <v>8.2467793144911497E-2</v>
      </c>
      <c r="WQ31" s="9">
        <v>5.4221908967239198E-2</v>
      </c>
      <c r="WR31" s="9">
        <v>4.6622844361264806E-2</v>
      </c>
      <c r="WS31" s="9">
        <v>4.9307088809143799E-2</v>
      </c>
      <c r="WT31" s="9">
        <v>6.7576065529954099E-2</v>
      </c>
      <c r="WU31" s="9"/>
      <c r="WV31" s="9"/>
      <c r="WW31" s="9"/>
      <c r="WX31" s="9"/>
      <c r="WY31" s="9"/>
      <c r="WZ31" s="10"/>
      <c r="XA31" s="9"/>
      <c r="XB31" s="6" t="s">
        <v>613</v>
      </c>
      <c r="XG31" s="9">
        <v>0.2282508</v>
      </c>
      <c r="XH31" s="9">
        <v>0.24821459999999998</v>
      </c>
      <c r="XI31" s="9">
        <v>0.26950978064634501</v>
      </c>
      <c r="XJ31" s="9">
        <v>0.24801753904335999</v>
      </c>
      <c r="XK31" s="9">
        <v>0.24869672259592002</v>
      </c>
      <c r="XL31" s="9">
        <v>0.25930089976640003</v>
      </c>
      <c r="XM31" s="9">
        <v>0.24454630000000002</v>
      </c>
      <c r="XN31" s="9"/>
      <c r="XO31" s="9"/>
      <c r="XP31" s="9"/>
      <c r="XQ31" s="9"/>
      <c r="XR31" s="9"/>
      <c r="XS31" s="10"/>
      <c r="XT31" s="9"/>
      <c r="XU31" s="6" t="s">
        <v>613</v>
      </c>
      <c r="XV31" s="59">
        <f t="shared" si="153"/>
        <v>2321571133220.0923</v>
      </c>
      <c r="XW31" s="59">
        <f t="shared" si="153"/>
        <v>242915938459.59891</v>
      </c>
      <c r="XX31" s="59">
        <f t="shared" si="153"/>
        <v>179400297060.27402</v>
      </c>
      <c r="XY31" s="59">
        <f t="shared" si="153"/>
        <v>163684608643.76752</v>
      </c>
      <c r="XZ31" s="59">
        <f t="shared" si="153"/>
        <v>237445814139.85602</v>
      </c>
      <c r="YA31" s="59">
        <f t="shared" si="153"/>
        <v>426499859198.20343</v>
      </c>
      <c r="YB31" s="59">
        <f t="shared" si="153"/>
        <v>448569834395.81952</v>
      </c>
      <c r="YC31" s="6" t="s">
        <v>613</v>
      </c>
      <c r="YD31" s="4"/>
      <c r="YE31" s="4"/>
      <c r="YF31" s="4"/>
      <c r="YG31" s="4"/>
      <c r="YH31" s="4">
        <v>1549841932080</v>
      </c>
      <c r="YI31" s="4">
        <v>7126224392840</v>
      </c>
      <c r="YJ31" s="4">
        <v>416538653750</v>
      </c>
      <c r="YK31" s="4">
        <v>-746236314980</v>
      </c>
      <c r="YL31" s="4">
        <v>1551021496140</v>
      </c>
      <c r="YM31" s="4">
        <v>2711282419695</v>
      </c>
      <c r="YN31" s="4">
        <v>-510477551380</v>
      </c>
      <c r="YO31" s="4">
        <v>1968784256000</v>
      </c>
      <c r="YP31" s="4">
        <v>3597640421760</v>
      </c>
      <c r="YQ31" s="4">
        <v>2402794618140</v>
      </c>
      <c r="YR31" s="4">
        <v>1640879793969.01</v>
      </c>
      <c r="YS31" s="4">
        <v>1350381165138.4299</v>
      </c>
      <c r="YT31" s="5">
        <v>2111292530419.25</v>
      </c>
      <c r="YU31" s="4">
        <v>1314877525248.72</v>
      </c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6" t="s">
        <v>613</v>
      </c>
      <c r="ZI31" s="4"/>
      <c r="ZJ31" s="4"/>
      <c r="ZK31" s="4"/>
      <c r="ZL31" s="4"/>
      <c r="ZM31" s="4">
        <v>-785446740000</v>
      </c>
      <c r="ZN31" s="4">
        <v>-4405984752800</v>
      </c>
      <c r="ZO31" s="4">
        <v>-4315764418750</v>
      </c>
      <c r="ZP31" s="4">
        <v>-5103596168550</v>
      </c>
      <c r="ZQ31" s="4">
        <v>-4136517251700</v>
      </c>
      <c r="ZR31" s="4">
        <v>-2756345212500</v>
      </c>
      <c r="ZS31" s="4">
        <v>-3166556276200</v>
      </c>
      <c r="ZT31" s="4">
        <v>-4812096620800</v>
      </c>
      <c r="ZU31" s="4">
        <v>-5049961888500</v>
      </c>
      <c r="ZV31" s="4">
        <v>-2362182633600</v>
      </c>
      <c r="ZW31" s="4">
        <v>-936578982750</v>
      </c>
      <c r="ZX31" s="4">
        <v>-1437898812120</v>
      </c>
      <c r="ZY31" s="5">
        <v>-1713682841150</v>
      </c>
      <c r="ZZ31" s="4">
        <v>-584002110720</v>
      </c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6" t="s">
        <v>613</v>
      </c>
      <c r="AAN31" s="4"/>
      <c r="AAO31" s="4"/>
      <c r="AAP31" s="4"/>
      <c r="AAQ31" s="4"/>
      <c r="AAR31" s="4">
        <v>-2119091457600</v>
      </c>
      <c r="AAS31" s="4">
        <v>-2036692626400</v>
      </c>
      <c r="AAT31" s="4">
        <v>3400862081250</v>
      </c>
      <c r="AAU31" s="4">
        <v>2192559784000</v>
      </c>
      <c r="AAV31" s="4">
        <v>3602967857700</v>
      </c>
      <c r="AAW31" s="4">
        <v>2500419519300</v>
      </c>
      <c r="AAX31" s="4">
        <v>3131142667200</v>
      </c>
      <c r="AAY31" s="4">
        <v>5256463148800</v>
      </c>
      <c r="AAZ31" s="4">
        <v>726660154800</v>
      </c>
      <c r="ABA31" s="4">
        <v>2651634412800</v>
      </c>
      <c r="ABB31" s="4">
        <v>-1127140622545</v>
      </c>
      <c r="ABC31" s="4">
        <v>-544140902340</v>
      </c>
      <c r="ABD31" s="5">
        <v>-775377759800</v>
      </c>
      <c r="ABE31" s="4">
        <v>1031155694820</v>
      </c>
      <c r="ABF31" s="35"/>
      <c r="ABG31" s="35"/>
      <c r="ABH31" s="35"/>
      <c r="ABI31" s="35"/>
      <c r="ABJ31" s="35"/>
      <c r="ABK31" s="35"/>
      <c r="ABR31" s="6" t="s">
        <v>613</v>
      </c>
      <c r="ABW31" s="37">
        <v>0.95499317162028408</v>
      </c>
      <c r="ABX31" s="37">
        <v>0.94718510157673907</v>
      </c>
      <c r="ABY31" s="37">
        <v>0.52792447594869396</v>
      </c>
      <c r="ABZ31" s="37">
        <v>0.821058970348582</v>
      </c>
      <c r="ACA31" s="37">
        <v>0.71222933340640793</v>
      </c>
      <c r="ACB31" s="37">
        <v>0.66145364510165605</v>
      </c>
      <c r="ACC31" s="37">
        <v>0.53566597114622094</v>
      </c>
      <c r="ACD31" s="9"/>
      <c r="ACE31" s="9"/>
      <c r="ACF31" s="9"/>
      <c r="ACG31" s="9"/>
      <c r="ACH31" s="9"/>
      <c r="ACI31" s="10"/>
      <c r="ACJ31" s="9"/>
      <c r="ACK31" s="6" t="s">
        <v>613</v>
      </c>
      <c r="ACP31" s="9">
        <v>4.2722284940576803E-2</v>
      </c>
      <c r="ACQ31" s="9">
        <v>3.9653076539387599E-2</v>
      </c>
      <c r="ACR31" s="9">
        <v>2.0276185273575501E-2</v>
      </c>
      <c r="ACS31" s="9">
        <v>3.5196280885691295E-2</v>
      </c>
      <c r="ACT31" s="9">
        <v>2.41088346512194E-2</v>
      </c>
      <c r="ACU31" s="9">
        <v>2.7145583271803501E-2</v>
      </c>
      <c r="ACV31" s="9">
        <v>4.6923324331135996E-2</v>
      </c>
      <c r="ACW31" s="9"/>
      <c r="ACX31" s="9"/>
      <c r="ACY31" s="9"/>
      <c r="ACZ31" s="9"/>
      <c r="ADA31" s="9"/>
      <c r="ADB31" s="10"/>
      <c r="ADC31" s="9"/>
      <c r="ADD31" s="6" t="s">
        <v>613</v>
      </c>
      <c r="ADI31" s="9">
        <v>4.5006828379716098E-2</v>
      </c>
      <c r="ADJ31" s="9">
        <v>5.2814898423260793E-2</v>
      </c>
      <c r="ADK31" s="9">
        <v>0.47207552405130598</v>
      </c>
      <c r="ADL31" s="9">
        <v>0.178941029651418</v>
      </c>
      <c r="ADM31" s="9">
        <v>0.28777066659359202</v>
      </c>
      <c r="ADN31" s="9">
        <v>0.338546354898344</v>
      </c>
      <c r="ADO31" s="9">
        <v>0.464334028853779</v>
      </c>
      <c r="ADU31" s="53"/>
      <c r="ADW31" s="54" t="s">
        <v>613</v>
      </c>
      <c r="AEB31" s="9">
        <v>0.23225468878264199</v>
      </c>
      <c r="AEC31" s="9">
        <v>0.173363863784495</v>
      </c>
      <c r="AED31" s="9">
        <v>8.2467793144911497E-2</v>
      </c>
      <c r="AEE31" s="9">
        <v>5.4221908967239198E-2</v>
      </c>
      <c r="AEF31" s="9">
        <v>4.6622844361264806E-2</v>
      </c>
      <c r="AEG31" s="9">
        <v>4.9307088809143799E-2</v>
      </c>
      <c r="AEH31" s="9">
        <v>6.7576065529954099E-2</v>
      </c>
      <c r="AEI31" s="9"/>
      <c r="AEJ31" s="9"/>
      <c r="AEK31" s="9"/>
      <c r="AEL31" s="9"/>
      <c r="AEM31" s="9"/>
      <c r="AEN31" s="10"/>
      <c r="AEO31" s="9"/>
      <c r="AEP31" s="6" t="s">
        <v>613</v>
      </c>
      <c r="AEU31" s="9">
        <v>0.2282508</v>
      </c>
      <c r="AEV31" s="9">
        <v>0.24821459999999998</v>
      </c>
      <c r="AEW31" s="9">
        <v>0.26950978064634501</v>
      </c>
      <c r="AEX31" s="9">
        <v>0.24801753904335999</v>
      </c>
      <c r="AEY31" s="9">
        <v>0.24869672259592002</v>
      </c>
      <c r="AEZ31" s="9">
        <v>0.25930089976640003</v>
      </c>
      <c r="AFA31" s="9">
        <v>0.24454630000000002</v>
      </c>
      <c r="AFB31" s="9"/>
      <c r="AFC31" s="9"/>
      <c r="AFD31" s="9"/>
      <c r="AFE31" s="9"/>
      <c r="AFF31" s="9"/>
      <c r="AFG31" s="10"/>
      <c r="AFH31" s="9"/>
      <c r="AFI31" s="6" t="s">
        <v>613</v>
      </c>
      <c r="AFJ31" s="7">
        <f t="shared" si="2"/>
        <v>4.5386928399179186E-3</v>
      </c>
      <c r="AFK31" s="7">
        <f t="shared" si="3"/>
        <v>4.4020123646130352E-2</v>
      </c>
      <c r="AFL31" s="7">
        <f t="shared" si="4"/>
        <v>3.0181595673233381E-2</v>
      </c>
      <c r="AFM31" s="7">
        <f t="shared" si="5"/>
        <v>3.7602518528724982E-2</v>
      </c>
      <c r="AFN31" s="7">
        <f t="shared" si="6"/>
        <v>5.522037356994644E-2</v>
      </c>
      <c r="AFO31" s="8">
        <f t="shared" si="7"/>
        <v>7.2390991824312245E-2</v>
      </c>
      <c r="AFP31" s="7">
        <f t="shared" si="8"/>
        <v>1.4114290651093618E-2</v>
      </c>
      <c r="AFQ31" s="6" t="s">
        <v>613</v>
      </c>
      <c r="AFR31" s="7">
        <f t="shared" si="9"/>
        <v>1.2252283083810702E-2</v>
      </c>
      <c r="AFS31" s="7">
        <f t="shared" si="10"/>
        <v>9.9581038050725768E-2</v>
      </c>
      <c r="AFT31" s="7">
        <f t="shared" si="11"/>
        <v>6.6432724061640816E-2</v>
      </c>
      <c r="AFU31" s="7">
        <f t="shared" si="12"/>
        <v>0.14870308196990292</v>
      </c>
      <c r="AFV31" s="7">
        <f t="shared" si="13"/>
        <v>0.25469473997159037</v>
      </c>
      <c r="AFW31" s="8">
        <f t="shared" si="14"/>
        <v>0.81216885859088772</v>
      </c>
      <c r="AFX31" s="7">
        <f t="shared" si="15"/>
        <v>-0.13380770143655227</v>
      </c>
      <c r="AFY31" s="6" t="s">
        <v>613</v>
      </c>
      <c r="AFZ31" s="1">
        <f t="shared" si="16"/>
        <v>25725086784000</v>
      </c>
      <c r="AGA31" s="1">
        <f t="shared" si="17"/>
        <v>16621769918700</v>
      </c>
      <c r="AGB31" s="1">
        <f t="shared" si="18"/>
        <v>12936664011600</v>
      </c>
      <c r="AGC31" s="1">
        <f t="shared" si="19"/>
        <v>8167051926775</v>
      </c>
      <c r="AGD31" s="1">
        <f t="shared" si="20"/>
        <v>9193310412960</v>
      </c>
      <c r="AGE31" s="2">
        <f t="shared" si="21"/>
        <v>8835271648350</v>
      </c>
      <c r="AGF31" s="1">
        <f t="shared" si="22"/>
        <v>5881490633700</v>
      </c>
      <c r="AGG31" s="6" t="s">
        <v>613</v>
      </c>
      <c r="AGH31" s="7">
        <f t="shared" si="23"/>
        <v>2.9752108423441111E-2</v>
      </c>
      <c r="AGI31" s="7">
        <f t="shared" si="24"/>
        <v>9.7374366924613681E-2</v>
      </c>
      <c r="AGJ31" s="7">
        <f t="shared" si="25"/>
        <v>6.4674259503824064E-2</v>
      </c>
      <c r="AGK31" s="7">
        <f t="shared" si="26"/>
        <v>-8.1454972052895022E-3</v>
      </c>
      <c r="AGL31" s="7">
        <f t="shared" si="27"/>
        <v>5.4919080864304193E-2</v>
      </c>
      <c r="AGM31" s="8">
        <f t="shared" si="28"/>
        <v>0.17282536651662112</v>
      </c>
      <c r="AGN31" s="7">
        <f t="shared" si="29"/>
        <v>0.12741417060942722</v>
      </c>
      <c r="AGO31" s="6" t="s">
        <v>613</v>
      </c>
      <c r="AGP31" s="7">
        <f t="shared" si="30"/>
        <v>3.6130298668349977E-3</v>
      </c>
      <c r="AGQ31" s="7">
        <f t="shared" si="31"/>
        <v>3.1920392745569709E-2</v>
      </c>
      <c r="AGR31" s="7">
        <f t="shared" si="32"/>
        <v>2.0742481899715542E-2</v>
      </c>
      <c r="AGS31" s="7">
        <f t="shared" si="33"/>
        <v>2.6557302746381583E-2</v>
      </c>
      <c r="AGT31" s="7">
        <f t="shared" si="34"/>
        <v>5.0608035895032273E-2</v>
      </c>
      <c r="AGU31" s="8">
        <f t="shared" si="35"/>
        <v>5.0739704961022085E-2</v>
      </c>
      <c r="AGV31" s="7">
        <f t="shared" si="36"/>
        <v>1.1738118583267875E-2</v>
      </c>
      <c r="AGW31" s="6" t="s">
        <v>613</v>
      </c>
      <c r="AGX31" s="7">
        <f t="shared" si="37"/>
        <v>4.5193847279117065E-2</v>
      </c>
      <c r="AGY31" s="7">
        <f t="shared" si="38"/>
        <v>8.5826175390780163E-2</v>
      </c>
      <c r="AGZ31" s="7">
        <f t="shared" si="39"/>
        <v>7.3048113781961521E-2</v>
      </c>
      <c r="AHA31" s="7">
        <f t="shared" si="40"/>
        <v>8.0347972891957359E-2</v>
      </c>
      <c r="AHB31" s="7">
        <f t="shared" si="41"/>
        <v>0.12059020027953911</v>
      </c>
      <c r="AHC31" s="8">
        <f t="shared" si="42"/>
        <v>0.13638843914139914</v>
      </c>
      <c r="AHD31" s="7">
        <f t="shared" si="43"/>
        <v>0.12641084532406982</v>
      </c>
      <c r="AHE31" s="6" t="s">
        <v>613</v>
      </c>
      <c r="AHF31" s="15">
        <f t="shared" si="158"/>
        <v>25.828057948225446</v>
      </c>
      <c r="AHG31" s="15">
        <f t="shared" si="159"/>
        <v>26.820417529471829</v>
      </c>
      <c r="AHH31" s="15">
        <f t="shared" si="160"/>
        <v>17.650965073608006</v>
      </c>
      <c r="AHI31" s="15">
        <f t="shared" si="161"/>
        <v>15.443164550373679</v>
      </c>
      <c r="AHJ31" s="15">
        <f t="shared" si="162"/>
        <v>15.165270465148872</v>
      </c>
      <c r="AHK31" s="16">
        <f t="shared" si="163"/>
        <v>26.295595545840268</v>
      </c>
      <c r="AHL31" s="15">
        <f t="shared" si="164"/>
        <v>13.292763638343709</v>
      </c>
      <c r="AHM31" s="6" t="s">
        <v>613</v>
      </c>
      <c r="AHN31" s="12">
        <f t="shared" si="51"/>
        <v>14.131918115240168</v>
      </c>
      <c r="AHO31" s="12">
        <f t="shared" si="52"/>
        <v>13.609034967442875</v>
      </c>
      <c r="AHP31" s="12">
        <f t="shared" si="53"/>
        <v>20.678756004438171</v>
      </c>
      <c r="AHQ31" s="12">
        <f t="shared" si="54"/>
        <v>23.635052181786673</v>
      </c>
      <c r="AHR31" s="12">
        <f t="shared" si="55"/>
        <v>24.068149713439148</v>
      </c>
      <c r="AHS31" s="13">
        <f t="shared" si="56"/>
        <v>13.880651585308543</v>
      </c>
      <c r="AHT31" s="12">
        <f t="shared" si="57"/>
        <v>27.458548871442908</v>
      </c>
      <c r="AHU31" s="6" t="s">
        <v>613</v>
      </c>
      <c r="AHV31" s="15">
        <f t="shared" si="58"/>
        <v>1.2562013067148541</v>
      </c>
      <c r="AHW31" s="15">
        <f t="shared" si="59"/>
        <v>1.3790595872990938</v>
      </c>
      <c r="AHX31" s="15">
        <f t="shared" si="60"/>
        <v>1.4550619264923783</v>
      </c>
      <c r="AHY31" s="15">
        <f t="shared" si="61"/>
        <v>1.415901264063735</v>
      </c>
      <c r="AHZ31" s="15">
        <f t="shared" si="62"/>
        <v>1.0911384445837962</v>
      </c>
      <c r="AIA31" s="16">
        <f t="shared" si="63"/>
        <v>1.4267129042220985</v>
      </c>
      <c r="AIB31" s="15">
        <f t="shared" si="64"/>
        <v>1.2024321062161412</v>
      </c>
      <c r="AIC31" s="6" t="s">
        <v>613</v>
      </c>
      <c r="AID31" s="4">
        <f t="shared" si="65"/>
        <v>-1976938022400</v>
      </c>
      <c r="AIE31" s="4">
        <f t="shared" si="66"/>
        <v>-1132881192900</v>
      </c>
      <c r="AIF31" s="4">
        <f t="shared" si="67"/>
        <v>1009575460200</v>
      </c>
      <c r="AIG31" s="4">
        <f t="shared" si="68"/>
        <v>-1439258704200</v>
      </c>
      <c r="AIH31" s="4">
        <f t="shared" si="69"/>
        <v>-2131988583840</v>
      </c>
      <c r="AII31" s="14">
        <f t="shared" si="70"/>
        <v>-2454283909700</v>
      </c>
      <c r="AIJ31" s="4">
        <f t="shared" si="71"/>
        <v>-1420721545110</v>
      </c>
      <c r="AIK31" s="6" t="s">
        <v>613</v>
      </c>
      <c r="AIL31" s="15">
        <f t="shared" si="72"/>
        <v>-23.124101211277306</v>
      </c>
      <c r="AIM31" s="15">
        <f t="shared" si="73"/>
        <v>-29.517548966630038</v>
      </c>
      <c r="AIN31" s="15">
        <f t="shared" si="74"/>
        <v>27.786665287053101</v>
      </c>
      <c r="AIO31" s="15">
        <f t="shared" si="75"/>
        <v>-13.44423486399576</v>
      </c>
      <c r="AIP31" s="15">
        <f t="shared" si="76"/>
        <v>-7.575787783088864</v>
      </c>
      <c r="AIQ31" s="16">
        <f t="shared" si="77"/>
        <v>-8.8963520728410366</v>
      </c>
      <c r="AIR31" s="15">
        <f t="shared" si="78"/>
        <v>-10.116386263831311</v>
      </c>
      <c r="AIS31" s="6" t="s">
        <v>613</v>
      </c>
      <c r="AIT31" s="15">
        <f t="shared" si="79"/>
        <v>0.83727631918924583</v>
      </c>
      <c r="AIU31" s="15">
        <f t="shared" si="80"/>
        <v>0.84402051134366884</v>
      </c>
      <c r="AIV31" s="15">
        <f t="shared" si="81"/>
        <v>1.1725397957929167</v>
      </c>
      <c r="AIW31" s="15">
        <f t="shared" si="82"/>
        <v>0.72527689717476218</v>
      </c>
      <c r="AIX31" s="15">
        <f t="shared" si="83"/>
        <v>0.66363310235795347</v>
      </c>
      <c r="AIY31" s="16">
        <f t="shared" si="84"/>
        <v>0.65297726924709321</v>
      </c>
      <c r="AIZ31" s="15">
        <f t="shared" si="85"/>
        <v>0.79170239009822607</v>
      </c>
      <c r="AJA31" s="6" t="s">
        <v>613</v>
      </c>
      <c r="AJB31" s="15">
        <f t="shared" si="86"/>
        <v>0.62655011971030516</v>
      </c>
      <c r="AJC31" s="15">
        <f t="shared" si="87"/>
        <v>0.60362209555055202</v>
      </c>
      <c r="AJD31" s="15">
        <f t="shared" si="88"/>
        <v>0.91768443499310814</v>
      </c>
      <c r="AJE31" s="15">
        <f t="shared" si="89"/>
        <v>0.4638003189984134</v>
      </c>
      <c r="AJF31" s="15">
        <f t="shared" si="90"/>
        <v>0.44112224108350906</v>
      </c>
      <c r="AJG31" s="16">
        <f t="shared" si="91"/>
        <v>0.48668270692163168</v>
      </c>
      <c r="AJH31" s="15">
        <f t="shared" si="92"/>
        <v>0.59357920751756743</v>
      </c>
      <c r="AJI31" s="6" t="s">
        <v>613</v>
      </c>
      <c r="AJJ31" s="15">
        <f t="shared" si="154"/>
        <v>1.7962642698999502</v>
      </c>
      <c r="AJK31" s="15">
        <f t="shared" si="154"/>
        <v>12.308060151807521</v>
      </c>
      <c r="AJL31" s="15">
        <f t="shared" si="154"/>
        <v>6.8886706570031304</v>
      </c>
      <c r="AJM31" s="15">
        <f t="shared" si="154"/>
        <v>-0.54301777988466848</v>
      </c>
      <c r="AJN31" s="15">
        <f t="shared" si="154"/>
        <v>3.9246951071502045</v>
      </c>
      <c r="AJO31" s="16">
        <f t="shared" si="154"/>
        <v>6.4355290070428097</v>
      </c>
      <c r="AJP31" s="15">
        <f t="shared" si="154"/>
        <v>6.8923427474261008</v>
      </c>
      <c r="AJQ31" s="6" t="s">
        <v>613</v>
      </c>
      <c r="AJV31" s="1">
        <v>-4.01539</v>
      </c>
      <c r="AJW31" s="1">
        <v>0.48058000000000001</v>
      </c>
      <c r="AJX31" s="1">
        <v>-2.3975599999999999</v>
      </c>
      <c r="AJY31" s="1">
        <v>-0.91627000000000003</v>
      </c>
      <c r="AJZ31" s="1">
        <v>1.33226</v>
      </c>
      <c r="AKA31" s="1">
        <v>2.38449</v>
      </c>
      <c r="AKB31" s="1">
        <v>-5.9067100000000003</v>
      </c>
      <c r="AKC31" s="1">
        <v>0.32967999999999997</v>
      </c>
      <c r="AKD31" s="1">
        <v>6.6629399999999999</v>
      </c>
      <c r="AKE31" s="1">
        <v>4.6637000000000004</v>
      </c>
      <c r="AKF31" s="1">
        <v>-0.40642</v>
      </c>
      <c r="AKG31" s="1">
        <v>2.1263299999999998</v>
      </c>
      <c r="AKH31" s="2">
        <v>3.5802100000000001</v>
      </c>
      <c r="AKI31" s="1">
        <v>1.6706099999999999</v>
      </c>
      <c r="AKJ31" s="6" t="s">
        <v>613</v>
      </c>
      <c r="AKK31" s="15">
        <f t="shared" si="94"/>
        <v>2.6995180145374813</v>
      </c>
      <c r="AKL31" s="15">
        <f t="shared" si="95"/>
        <v>2.2621707937769404</v>
      </c>
      <c r="AKM31" s="15">
        <f t="shared" si="96"/>
        <v>2.2011004580701092</v>
      </c>
      <c r="AKN31" s="15">
        <f t="shared" si="97"/>
        <v>3.9546043134399893</v>
      </c>
      <c r="AKO31" s="15">
        <f t="shared" si="98"/>
        <v>4.6123327950502571</v>
      </c>
      <c r="AKP31" s="16">
        <f t="shared" si="99"/>
        <v>11.219197832818251</v>
      </c>
      <c r="AKQ31" s="15">
        <f t="shared" si="100"/>
        <v>-9.4802994173982409</v>
      </c>
      <c r="AKR31" s="6" t="s">
        <v>613</v>
      </c>
      <c r="AKS31" s="15">
        <f t="shared" si="101"/>
        <v>0.90829012758497085</v>
      </c>
      <c r="AKT31" s="15">
        <f t="shared" si="102"/>
        <v>0.55067587353627512</v>
      </c>
      <c r="AKU31" s="15">
        <f t="shared" si="103"/>
        <v>0.47695894969793351</v>
      </c>
      <c r="AKV31" s="15">
        <f t="shared" si="104"/>
        <v>1.3633408769104272</v>
      </c>
      <c r="AKW31" s="15">
        <f t="shared" si="105"/>
        <v>1.8645719983286344</v>
      </c>
      <c r="AKX31" s="16">
        <f t="shared" si="106"/>
        <v>5.4771139929650072</v>
      </c>
      <c r="AKY31" s="15">
        <f t="shared" si="107"/>
        <v>-5.6648282421671787</v>
      </c>
      <c r="AKZ31" s="6" t="s">
        <v>613</v>
      </c>
      <c r="ALA31" s="7">
        <f t="shared" si="108"/>
        <v>0.4759706684299907</v>
      </c>
      <c r="ALB31" s="7">
        <f t="shared" si="109"/>
        <v>0.35511990799242493</v>
      </c>
      <c r="ALC31" s="7">
        <f t="shared" si="110"/>
        <v>0.3229331118481531</v>
      </c>
      <c r="ALD31" s="7">
        <f t="shared" si="111"/>
        <v>0.57687017993473277</v>
      </c>
      <c r="ALE31" s="7">
        <f t="shared" si="112"/>
        <v>0.6509077095693665</v>
      </c>
      <c r="ALF31" s="8">
        <f t="shared" si="113"/>
        <v>0.84561025155862146</v>
      </c>
      <c r="ALG31" s="7">
        <f t="shared" si="114"/>
        <v>1.2143701650064229</v>
      </c>
      <c r="ALH31" s="6" t="s">
        <v>613</v>
      </c>
      <c r="ALI31" s="7">
        <f t="shared" si="155"/>
        <v>0.18960289153239027</v>
      </c>
      <c r="ALJ31" s="7">
        <f t="shared" si="155"/>
        <v>4.1153210837081927E-2</v>
      </c>
      <c r="ALK31" s="7">
        <f t="shared" si="155"/>
        <v>4.2942594634102826E-2</v>
      </c>
      <c r="ALL31" s="7">
        <f t="shared" si="155"/>
        <v>3.4742769728374367E-2</v>
      </c>
      <c r="ALM31" s="7">
        <f t="shared" si="155"/>
        <v>3.968013838397165E-2</v>
      </c>
      <c r="ALN31" s="20">
        <f t="shared" si="155"/>
        <v>5.7085886001184624E-2</v>
      </c>
      <c r="ALO31" s="7">
        <f t="shared" si="155"/>
        <v>6.2804616213422843E-2</v>
      </c>
      <c r="ALP31" s="6" t="s">
        <v>613</v>
      </c>
      <c r="ALQ31" s="17">
        <f t="shared" si="116"/>
        <v>0.4759706684299907</v>
      </c>
      <c r="ALR31" s="17">
        <f t="shared" si="117"/>
        <v>0.35511990799242493</v>
      </c>
      <c r="ALS31" s="17">
        <f t="shared" si="118"/>
        <v>0.3229331118481531</v>
      </c>
      <c r="ALT31" s="17">
        <f t="shared" si="119"/>
        <v>0.57687017993473277</v>
      </c>
      <c r="ALU31" s="17">
        <f t="shared" si="120"/>
        <v>0.6509077095693665</v>
      </c>
      <c r="ALV31" s="21">
        <f t="shared" si="121"/>
        <v>0.84561025155862146</v>
      </c>
      <c r="ALW31" s="17">
        <f t="shared" si="122"/>
        <v>1.2143701650064229</v>
      </c>
      <c r="ALX31" s="6" t="s">
        <v>613</v>
      </c>
      <c r="ALY31" s="17">
        <f t="shared" si="123"/>
        <v>0.5240293315700093</v>
      </c>
      <c r="ALZ31" s="17">
        <f t="shared" si="124"/>
        <v>0.64488009200757512</v>
      </c>
      <c r="AMA31" s="17">
        <f t="shared" si="125"/>
        <v>0.6770668881518469</v>
      </c>
      <c r="AMB31" s="17">
        <f t="shared" si="126"/>
        <v>0.42312982006526728</v>
      </c>
      <c r="AMC31" s="17">
        <f t="shared" si="127"/>
        <v>0.34909229043063356</v>
      </c>
      <c r="AMD31" s="21">
        <f t="shared" si="128"/>
        <v>0.15438974844137848</v>
      </c>
      <c r="AME31" s="17">
        <f t="shared" si="129"/>
        <v>-0.21437016500642295</v>
      </c>
      <c r="AMF31" s="6" t="s">
        <v>613</v>
      </c>
      <c r="AMK31" s="18">
        <v>4.5713591950970072</v>
      </c>
      <c r="AML31" s="18">
        <v>6.1982279139587186</v>
      </c>
      <c r="AMM31" s="18">
        <v>6.218300505319057</v>
      </c>
      <c r="AMN31" s="18">
        <v>6.0281565269948612</v>
      </c>
      <c r="AMO31" s="18">
        <v>6.8453170762465918</v>
      </c>
      <c r="AMP31" s="18">
        <v>7.4264531209904705</v>
      </c>
      <c r="AMQ31" s="18">
        <v>7.1765482946952046</v>
      </c>
      <c r="AMR31" s="18">
        <v>5.8431999502304244</v>
      </c>
      <c r="AMS31" s="18">
        <v>4.5730186003318511</v>
      </c>
      <c r="AMT31" s="18">
        <v>5.7790687746391765</v>
      </c>
      <c r="AMU31" s="18">
        <v>6.1667526536031421</v>
      </c>
      <c r="AMV31" s="19">
        <v>8.2581800191838628</v>
      </c>
      <c r="AMW31" s="18">
        <v>10.561990087171512</v>
      </c>
      <c r="AMX31" s="18">
        <v>6.1667526536031421</v>
      </c>
      <c r="AMY31" s="18">
        <v>8.2581800191838628</v>
      </c>
      <c r="AMZ31" s="18">
        <v>10.561990087171512</v>
      </c>
      <c r="ANA31" s="18">
        <v>8.0313813664126421</v>
      </c>
      <c r="ANB31" s="18">
        <v>11.291457076820459</v>
      </c>
      <c r="ANC31" s="18">
        <v>10.072101709964384</v>
      </c>
      <c r="AND31" s="18">
        <v>8.1036149396627639</v>
      </c>
      <c r="ANH31" s="6" t="s">
        <v>613</v>
      </c>
      <c r="ANI31" s="7">
        <f t="shared" si="130"/>
        <v>7.176548294695205E-2</v>
      </c>
      <c r="ANJ31" s="7">
        <f t="shared" si="131"/>
        <v>5.8431999502304245E-2</v>
      </c>
      <c r="ANK31" s="7">
        <f t="shared" si="132"/>
        <v>4.5730186003318511E-2</v>
      </c>
      <c r="ANL31" s="7">
        <f t="shared" si="133"/>
        <v>5.7790687746391761E-2</v>
      </c>
      <c r="ANM31" s="7">
        <f t="shared" si="134"/>
        <v>6.1667526536031421E-2</v>
      </c>
      <c r="ANN31" s="20">
        <f t="shared" si="135"/>
        <v>8.2581800191838625E-2</v>
      </c>
      <c r="ANO31" s="7">
        <f t="shared" si="136"/>
        <v>0.10561990087171512</v>
      </c>
      <c r="ANP31" s="6" t="s">
        <v>613</v>
      </c>
      <c r="ANU31" s="7">
        <v>-1.5137246404285265E-2</v>
      </c>
      <c r="ANV31" s="7">
        <v>2.5564672332883953E-2</v>
      </c>
      <c r="ANW31" s="7">
        <v>-1.0702546631930043E-2</v>
      </c>
      <c r="ANX31" s="7">
        <v>0.20954451611318192</v>
      </c>
      <c r="ANY31" s="7">
        <v>0.18215498634196114</v>
      </c>
      <c r="ANZ31" s="7">
        <v>-0.11152965043334617</v>
      </c>
      <c r="AOA31" s="7">
        <v>0.2194132077705182</v>
      </c>
      <c r="AOB31" s="7">
        <v>5.1688907023796915E-3</v>
      </c>
      <c r="AOC31" s="7">
        <v>0.14404568362117454</v>
      </c>
      <c r="AOD31" s="7">
        <v>5.3476746432414846E-2</v>
      </c>
      <c r="AOE31" s="7">
        <v>0.46856062067014981</v>
      </c>
      <c r="AOF31" s="20">
        <v>0.81701072071858527</v>
      </c>
      <c r="AOG31" s="7">
        <v>-0.46667980509208173</v>
      </c>
      <c r="AOH31" s="7">
        <v>0.46856062067014981</v>
      </c>
      <c r="AOI31" s="7">
        <v>0.81701072071858527</v>
      </c>
      <c r="AOJ31" s="7">
        <v>-0.46667980509208173</v>
      </c>
      <c r="AOK31" s="7">
        <v>0.53919448848064833</v>
      </c>
      <c r="AOL31" s="7">
        <v>0.57657229599624027</v>
      </c>
      <c r="AOM31" s="7">
        <v>0.18054832872882143</v>
      </c>
      <c r="AON31" s="7">
        <v>0.45513802777357104</v>
      </c>
      <c r="AOR31" s="6" t="s">
        <v>613</v>
      </c>
      <c r="AOW31" s="1">
        <v>-4.01539</v>
      </c>
      <c r="AOX31" s="1">
        <v>0.48058000000000001</v>
      </c>
      <c r="AOY31" s="1">
        <v>-2.3975599999999999</v>
      </c>
      <c r="AOZ31" s="1">
        <v>-0.91627000000000003</v>
      </c>
      <c r="APA31" s="1">
        <v>1.33226</v>
      </c>
      <c r="APB31" s="1">
        <v>2.38449</v>
      </c>
      <c r="APC31" s="1">
        <v>-5.9067100000000003</v>
      </c>
      <c r="APD31" s="1">
        <v>0.32967999999999997</v>
      </c>
      <c r="APE31" s="1">
        <v>6.6629399999999999</v>
      </c>
      <c r="APF31" s="1">
        <v>4.6637000000000004</v>
      </c>
      <c r="APG31" s="1">
        <v>-0.40642</v>
      </c>
      <c r="APH31" s="1">
        <v>2.1263299999999998</v>
      </c>
      <c r="API31" s="2">
        <v>3.5802100000000001</v>
      </c>
      <c r="APJ31" s="1">
        <v>1.6706099999999999</v>
      </c>
      <c r="APK31" s="1"/>
      <c r="APL31" s="1"/>
      <c r="APM31" s="1"/>
      <c r="APN31" s="1"/>
      <c r="APO31" s="1"/>
      <c r="APP31" s="1"/>
      <c r="APW31" s="22">
        <v>0.12252915368510341</v>
      </c>
      <c r="APX31" s="22">
        <v>0.40754856401748146</v>
      </c>
      <c r="APY31" s="22">
        <v>0.38931429414302149</v>
      </c>
      <c r="APZ31" s="22">
        <v>0.38931429414302149</v>
      </c>
      <c r="AQA31" s="22">
        <v>0.38931429414302149</v>
      </c>
      <c r="AQB31" s="39" t="s">
        <v>613</v>
      </c>
      <c r="AQC31" s="22">
        <v>0.38931429414302149</v>
      </c>
      <c r="AQD31" s="6" t="s">
        <v>613</v>
      </c>
      <c r="AQE31" s="4">
        <f t="shared" si="137"/>
        <v>600206218240</v>
      </c>
      <c r="AQF31" s="4">
        <f t="shared" si="138"/>
        <v>551120345010</v>
      </c>
      <c r="AQG31" s="4">
        <f t="shared" si="139"/>
        <v>254785809240</v>
      </c>
      <c r="AQH31" s="4">
        <f t="shared" si="140"/>
        <v>-580401390740.021</v>
      </c>
      <c r="AQI31" s="4">
        <f t="shared" si="141"/>
        <v>-312507182920.18604</v>
      </c>
      <c r="AQJ31" s="5">
        <f t="shared" si="142"/>
        <v>419099526889.22998</v>
      </c>
      <c r="AQK31" s="4">
        <f t="shared" si="143"/>
        <v>580678344405.77197</v>
      </c>
      <c r="AQL31" s="6" t="s">
        <v>613</v>
      </c>
      <c r="AQM31" s="7">
        <f t="shared" si="144"/>
        <v>0.78419829535317154</v>
      </c>
      <c r="AQN31" s="7">
        <f t="shared" si="145"/>
        <v>0.34050581268396124</v>
      </c>
      <c r="AQO31" s="7">
        <f t="shared" si="146"/>
        <v>0.30452396213046817</v>
      </c>
      <c r="AQP31" s="7">
        <f t="shared" si="147"/>
        <v>8.7246000742860037</v>
      </c>
      <c r="AQQ31" s="7">
        <f t="shared" si="148"/>
        <v>-0.61896318616481649</v>
      </c>
      <c r="AQR31" s="20">
        <f t="shared" si="149"/>
        <v>0.27446677361618976</v>
      </c>
      <c r="AQS31" s="7">
        <f t="shared" si="150"/>
        <v>0.77487292897732396</v>
      </c>
      <c r="AQT31" s="6" t="s">
        <v>613</v>
      </c>
      <c r="AQU31" s="9">
        <f t="shared" si="156"/>
        <v>8.9856633713114642E-2</v>
      </c>
      <c r="AQV31" s="9">
        <f t="shared" si="156"/>
        <v>3.6724695995788113E-2</v>
      </c>
      <c r="AQW31" s="9">
        <f t="shared" si="156"/>
        <v>8.4005814561734032E-2</v>
      </c>
      <c r="AQX31" s="9">
        <f t="shared" si="156"/>
        <v>5.6111208728766418E-2</v>
      </c>
      <c r="AQY31" s="9">
        <f t="shared" si="156"/>
        <v>0.22007682427052572</v>
      </c>
      <c r="AQZ31" s="10" t="e">
        <f t="shared" si="156"/>
        <v>#VALUE!</v>
      </c>
      <c r="ARA31" s="9">
        <f t="shared" si="156"/>
        <v>-0.1171845551938392</v>
      </c>
      <c r="ARB31" s="6" t="s">
        <v>613</v>
      </c>
      <c r="ARC31" s="17">
        <f t="shared" si="157"/>
        <v>6.6562626099460398E-2</v>
      </c>
      <c r="ARD31" s="17">
        <f t="shared" si="157"/>
        <v>3.3321087356439606E-2</v>
      </c>
      <c r="ARE31" s="17">
        <f t="shared" si="157"/>
        <v>6.6522129020571294E-2</v>
      </c>
      <c r="ARF31" s="17">
        <f t="shared" si="157"/>
        <v>-0.1310746329539986</v>
      </c>
      <c r="ARG31" s="17">
        <f t="shared" si="157"/>
        <v>0.1186418786608648</v>
      </c>
      <c r="ARH31" s="21" t="e">
        <f t="shared" si="157"/>
        <v>#VALUE!</v>
      </c>
      <c r="ARI31" s="17">
        <f t="shared" si="157"/>
        <v>4.2290875627200693E-2</v>
      </c>
      <c r="ARJ31" s="6" t="s">
        <v>613</v>
      </c>
    </row>
    <row r="32" spans="1:1154" collapsed="1" x14ac:dyDescent="0.15">
      <c r="A32" s="26" t="s">
        <v>212</v>
      </c>
      <c r="B32" s="34">
        <v>40921</v>
      </c>
      <c r="C32" s="34">
        <v>40921</v>
      </c>
      <c r="D32" s="35">
        <v>19.393939393939402</v>
      </c>
      <c r="E32" s="26" t="s">
        <v>213</v>
      </c>
      <c r="F32" s="26" t="s">
        <v>21</v>
      </c>
      <c r="G32" s="26" t="s">
        <v>22</v>
      </c>
      <c r="H32" s="26" t="s">
        <v>23</v>
      </c>
      <c r="I32" s="56" t="s">
        <v>214</v>
      </c>
      <c r="J32" s="26" t="s">
        <v>498</v>
      </c>
      <c r="K32" s="26" t="s">
        <v>427</v>
      </c>
      <c r="L32" s="26" t="s">
        <v>28</v>
      </c>
      <c r="M32" s="26" t="s">
        <v>29</v>
      </c>
      <c r="N32" s="26" t="s">
        <v>23</v>
      </c>
      <c r="O32" s="26"/>
      <c r="P32" s="26"/>
      <c r="Q32" s="26" t="s">
        <v>25</v>
      </c>
      <c r="R32" s="26" t="s">
        <v>30</v>
      </c>
      <c r="S32" s="35" t="s">
        <v>215</v>
      </c>
      <c r="T32" s="26" t="s">
        <v>27</v>
      </c>
      <c r="U32" s="26" t="s">
        <v>23</v>
      </c>
      <c r="V32" s="3">
        <v>2012</v>
      </c>
      <c r="W32" s="3">
        <f t="shared" si="0"/>
        <v>0</v>
      </c>
      <c r="AE32" s="35">
        <v>146936000000</v>
      </c>
      <c r="AF32" s="35">
        <v>137545000000</v>
      </c>
      <c r="AG32" s="35">
        <v>6819000000</v>
      </c>
      <c r="AH32" s="35">
        <v>75047000000</v>
      </c>
      <c r="AI32" s="4">
        <v>46954000000</v>
      </c>
      <c r="AJ32" s="4">
        <v>113062000000</v>
      </c>
      <c r="AK32" s="4">
        <v>102125000000</v>
      </c>
      <c r="AL32" s="4">
        <v>175533000000</v>
      </c>
      <c r="AM32" s="4">
        <v>231269709950</v>
      </c>
      <c r="AN32" s="5">
        <v>178475342100</v>
      </c>
      <c r="AO32" s="4">
        <v>174562486580</v>
      </c>
      <c r="AP32" s="4">
        <v>305000546070</v>
      </c>
      <c r="AQ32" s="4">
        <v>326275977000</v>
      </c>
      <c r="AR32" s="4">
        <v>18218936000</v>
      </c>
      <c r="AS32" s="4">
        <v>3405219000</v>
      </c>
      <c r="AT32" s="4">
        <v>2124623000</v>
      </c>
      <c r="AU32" s="4"/>
      <c r="AV32" s="4"/>
      <c r="AW32" s="4"/>
      <c r="AX32" s="4"/>
      <c r="AY32" s="4"/>
      <c r="AZ32" s="4"/>
      <c r="BA32" s="4"/>
      <c r="BB32" s="6" t="s">
        <v>613</v>
      </c>
      <c r="BC32" s="4"/>
      <c r="BD32" s="4"/>
      <c r="BE32" s="4"/>
      <c r="BF32" s="4"/>
      <c r="BG32" s="4"/>
      <c r="BH32" s="4"/>
      <c r="BI32" s="4"/>
      <c r="BJ32" s="4">
        <v>5954000000</v>
      </c>
      <c r="BK32" s="4">
        <v>5646000000</v>
      </c>
      <c r="BL32" s="4">
        <v>2050000000</v>
      </c>
      <c r="BM32" s="4">
        <v>1906000000</v>
      </c>
      <c r="BN32" s="4">
        <v>3365000000</v>
      </c>
      <c r="BO32" s="4">
        <v>966000000</v>
      </c>
      <c r="BP32" s="4">
        <v>1274000000</v>
      </c>
      <c r="BQ32" s="4">
        <v>2615000000</v>
      </c>
      <c r="BR32" s="4">
        <v>5724000</v>
      </c>
      <c r="BS32" s="5"/>
      <c r="BT32" s="4">
        <v>1246453</v>
      </c>
      <c r="BU32" s="4">
        <v>6216105</v>
      </c>
      <c r="BV32" s="4">
        <v>2065000000</v>
      </c>
      <c r="BW32" s="4">
        <v>33279150000</v>
      </c>
      <c r="BX32" s="4">
        <v>261561000</v>
      </c>
      <c r="BY32" s="4">
        <v>10444286000</v>
      </c>
      <c r="BZ32" s="4"/>
      <c r="CA32" s="4"/>
      <c r="CB32" s="4"/>
      <c r="CC32" s="4"/>
      <c r="CD32" s="4"/>
      <c r="CE32" s="4"/>
      <c r="CF32" s="4"/>
      <c r="CG32" s="6" t="s">
        <v>613</v>
      </c>
      <c r="CH32" s="4"/>
      <c r="CI32" s="4"/>
      <c r="CJ32" s="4"/>
      <c r="CK32" s="4"/>
      <c r="CL32" s="4"/>
      <c r="CM32" s="4"/>
      <c r="CN32" s="4"/>
      <c r="CO32" s="4">
        <v>234002000000</v>
      </c>
      <c r="CP32" s="4">
        <v>321615000000</v>
      </c>
      <c r="CQ32" s="4">
        <v>85085000000</v>
      </c>
      <c r="CR32" s="4">
        <v>241830000000</v>
      </c>
      <c r="CS32" s="4">
        <v>187395000000</v>
      </c>
      <c r="CT32" s="4">
        <v>257384000000</v>
      </c>
      <c r="CU32" s="4">
        <v>206172000000</v>
      </c>
      <c r="CV32" s="4">
        <v>283354000000</v>
      </c>
      <c r="CW32" s="4">
        <v>374881172390</v>
      </c>
      <c r="CX32" s="5">
        <v>231317324490</v>
      </c>
      <c r="CY32" s="4">
        <v>246347717920</v>
      </c>
      <c r="CZ32" s="4">
        <v>363843288700</v>
      </c>
      <c r="DA32" s="4">
        <v>374382778000</v>
      </c>
      <c r="DB32" s="4">
        <v>75056927000</v>
      </c>
      <c r="DC32" s="4">
        <v>16670485000</v>
      </c>
      <c r="DD32" s="4">
        <v>25431251000</v>
      </c>
      <c r="DE32" s="4"/>
      <c r="DF32" s="4"/>
      <c r="DG32" s="4"/>
      <c r="DH32" s="4"/>
      <c r="DI32" s="4"/>
      <c r="DJ32" s="4"/>
      <c r="DK32" s="4"/>
      <c r="DL32" s="6" t="s">
        <v>613</v>
      </c>
      <c r="DM32" s="4"/>
      <c r="DN32" s="4"/>
      <c r="DO32" s="4"/>
      <c r="DP32" s="4"/>
      <c r="DQ32" s="4"/>
      <c r="DR32" s="4"/>
      <c r="DS32" s="4"/>
      <c r="DT32" s="4">
        <v>2143393000000</v>
      </c>
      <c r="DU32" s="4">
        <v>1946438000000</v>
      </c>
      <c r="DV32" s="4">
        <v>2910873000000</v>
      </c>
      <c r="DW32" s="4">
        <v>3480256000000</v>
      </c>
      <c r="DX32" s="4">
        <v>3516691000000</v>
      </c>
      <c r="DY32" s="4">
        <v>4964076000000</v>
      </c>
      <c r="DZ32" s="4">
        <v>3232644000000</v>
      </c>
      <c r="EA32" s="4">
        <v>3201105000000</v>
      </c>
      <c r="EB32" s="4">
        <v>3187521383295</v>
      </c>
      <c r="EC32" s="5">
        <v>2834598202394</v>
      </c>
      <c r="ED32" s="4">
        <v>2095795869754</v>
      </c>
      <c r="EE32" s="4">
        <v>1993045927634</v>
      </c>
      <c r="EF32" s="4">
        <v>1428610335000</v>
      </c>
      <c r="EG32" s="4">
        <v>1018105837000</v>
      </c>
      <c r="EH32" s="4">
        <v>433698149000</v>
      </c>
      <c r="EI32" s="4">
        <v>387697618000</v>
      </c>
      <c r="EJ32" s="4"/>
      <c r="EK32" s="4"/>
      <c r="EL32" s="4"/>
      <c r="EM32" s="4"/>
      <c r="EN32" s="4"/>
      <c r="EO32" s="4"/>
      <c r="EP32" s="4"/>
      <c r="EQ32" s="6" t="s">
        <v>613</v>
      </c>
      <c r="ER32" s="4"/>
      <c r="ES32" s="4"/>
      <c r="ET32" s="4"/>
      <c r="EU32" s="4"/>
      <c r="EV32" s="4"/>
      <c r="EW32" s="4"/>
      <c r="EX32" s="4"/>
      <c r="EY32" s="4">
        <v>324113000000</v>
      </c>
      <c r="EZ32" s="4">
        <v>226687000000</v>
      </c>
      <c r="FA32" s="4">
        <v>343336000000</v>
      </c>
      <c r="FB32" s="4">
        <v>260500000000</v>
      </c>
      <c r="FC32" s="4">
        <v>288173000000</v>
      </c>
      <c r="FD32" s="4">
        <v>204503000000</v>
      </c>
      <c r="FE32" s="4">
        <v>233819000000</v>
      </c>
      <c r="FF32" s="4">
        <v>379305000000</v>
      </c>
      <c r="FG32" s="4">
        <v>247860982160</v>
      </c>
      <c r="FH32" s="5">
        <v>293848910510</v>
      </c>
      <c r="FI32" s="4">
        <v>149769953230</v>
      </c>
      <c r="FJ32" s="4">
        <v>127362627250</v>
      </c>
      <c r="FK32" s="4">
        <v>71730080000</v>
      </c>
      <c r="FL32" s="4">
        <v>50495778000</v>
      </c>
      <c r="FM32" s="4">
        <v>36961122000</v>
      </c>
      <c r="FN32" s="4">
        <v>15608991000</v>
      </c>
      <c r="FO32" s="4"/>
      <c r="FP32" s="4"/>
      <c r="FQ32" s="4"/>
      <c r="FR32" s="4"/>
      <c r="FS32" s="4"/>
      <c r="FT32" s="4"/>
      <c r="FU32" s="4"/>
      <c r="FV32" s="6" t="s">
        <v>613</v>
      </c>
      <c r="FW32" s="4"/>
      <c r="FX32" s="4"/>
      <c r="FY32" s="4"/>
      <c r="FZ32" s="4"/>
      <c r="GA32" s="4"/>
      <c r="GB32" s="4"/>
      <c r="GC32" s="4"/>
      <c r="GD32" s="4">
        <v>639401000000</v>
      </c>
      <c r="GE32" s="4">
        <v>727705000000</v>
      </c>
      <c r="GF32" s="4">
        <v>1340705000000</v>
      </c>
      <c r="GG32" s="4">
        <v>1449043000000</v>
      </c>
      <c r="GH32" s="4">
        <v>1926438000000</v>
      </c>
      <c r="GI32" s="4">
        <v>1816269000000</v>
      </c>
      <c r="GJ32" s="4">
        <v>1508148000000</v>
      </c>
      <c r="GK32" s="4">
        <v>1463086000000</v>
      </c>
      <c r="GL32" s="4">
        <v>1444419012990</v>
      </c>
      <c r="GM32" s="5">
        <v>1131418212470</v>
      </c>
      <c r="GN32" s="4">
        <v>716132114330</v>
      </c>
      <c r="GO32" s="4">
        <v>699032915670</v>
      </c>
      <c r="GP32" s="4">
        <v>399968560000</v>
      </c>
      <c r="GQ32" s="4">
        <v>374106834000</v>
      </c>
      <c r="GR32" s="4">
        <v>328321501000</v>
      </c>
      <c r="GS32" s="4">
        <v>354562517000</v>
      </c>
      <c r="GT32" s="4"/>
      <c r="GU32" s="4"/>
      <c r="GV32" s="4"/>
      <c r="GW32" s="4"/>
      <c r="GX32" s="4"/>
      <c r="GY32" s="4"/>
      <c r="GZ32" s="4"/>
      <c r="HA32" s="6" t="s">
        <v>613</v>
      </c>
      <c r="HB32" s="4"/>
      <c r="HC32" s="4"/>
      <c r="HD32" s="4"/>
      <c r="HE32" s="4"/>
      <c r="HF32" s="4"/>
      <c r="HG32" s="4"/>
      <c r="HH32" s="4"/>
      <c r="HI32" s="4">
        <v>981505000000</v>
      </c>
      <c r="HJ32" s="4">
        <v>756565000000</v>
      </c>
      <c r="HK32" s="4">
        <v>1015376000000</v>
      </c>
      <c r="HL32" s="4">
        <v>1448896000000</v>
      </c>
      <c r="HM32" s="4">
        <v>1062254000000</v>
      </c>
      <c r="HN32" s="4">
        <v>2625501000000</v>
      </c>
      <c r="HO32" s="4">
        <v>1540398000000</v>
      </c>
      <c r="HP32" s="4">
        <v>1492259000000</v>
      </c>
      <c r="HQ32" s="4">
        <v>1584308732670</v>
      </c>
      <c r="HR32" s="5">
        <v>1492276182290</v>
      </c>
      <c r="HS32" s="4">
        <v>1170779091050</v>
      </c>
      <c r="HT32" s="4">
        <v>1069981887760</v>
      </c>
      <c r="HU32" s="4">
        <v>881771541000</v>
      </c>
      <c r="HV32" s="4">
        <v>506317168000</v>
      </c>
      <c r="HW32" s="4">
        <v>-193964483000</v>
      </c>
      <c r="HX32" s="4">
        <v>-173732293000</v>
      </c>
      <c r="HY32" s="4"/>
      <c r="HZ32" s="4"/>
      <c r="IA32" s="4"/>
      <c r="IB32" s="4"/>
      <c r="IC32" s="4"/>
      <c r="ID32" s="4"/>
      <c r="IE32" s="4"/>
      <c r="IF32" s="6" t="s">
        <v>613</v>
      </c>
      <c r="IG32" s="4"/>
      <c r="IH32" s="4"/>
      <c r="II32" s="4"/>
      <c r="IJ32" s="4"/>
      <c r="IK32" s="4"/>
      <c r="IL32" s="4"/>
      <c r="IM32" s="4"/>
      <c r="IN32" s="4">
        <v>406924000000</v>
      </c>
      <c r="IO32" s="4">
        <v>385047000000</v>
      </c>
      <c r="IP32" s="4">
        <v>565455000000</v>
      </c>
      <c r="IQ32" s="4">
        <v>646945000000</v>
      </c>
      <c r="IR32" s="4">
        <v>544884000000</v>
      </c>
      <c r="IS32" s="4">
        <v>491605000000</v>
      </c>
      <c r="IT32" s="4">
        <v>462840000000</v>
      </c>
      <c r="IU32" s="4">
        <v>427623000000</v>
      </c>
      <c r="IV32" s="4">
        <v>405328300050</v>
      </c>
      <c r="IW32" s="5">
        <v>492947020000</v>
      </c>
      <c r="IX32" s="4">
        <v>454523171820</v>
      </c>
      <c r="IY32" s="4">
        <v>407905583640</v>
      </c>
      <c r="IZ32" s="4">
        <v>290790810000</v>
      </c>
      <c r="JA32" s="4">
        <v>132795047000</v>
      </c>
      <c r="JB32" s="4">
        <v>87554502000</v>
      </c>
      <c r="JC32" s="4">
        <v>57249481000</v>
      </c>
      <c r="JD32" s="4"/>
      <c r="JE32" s="4"/>
      <c r="JF32" s="4"/>
      <c r="JG32" s="4"/>
      <c r="JH32" s="4"/>
      <c r="JI32" s="4"/>
      <c r="JJ32" s="4"/>
      <c r="JK32" s="6" t="s">
        <v>613</v>
      </c>
      <c r="JL32" s="4"/>
      <c r="JM32" s="4"/>
      <c r="JN32" s="4"/>
      <c r="JO32" s="4"/>
      <c r="JP32" s="4"/>
      <c r="JQ32" s="4"/>
      <c r="JR32" s="4"/>
      <c r="JS32" s="4">
        <v>-222090000000</v>
      </c>
      <c r="JT32" s="4">
        <v>-623806000000</v>
      </c>
      <c r="JU32" s="4">
        <v>-420262000000</v>
      </c>
      <c r="JV32" s="4">
        <v>-216689000000</v>
      </c>
      <c r="JW32" s="4">
        <v>-1593545000000</v>
      </c>
      <c r="JX32" s="4">
        <v>-55116000000</v>
      </c>
      <c r="JY32" s="4">
        <v>47712000000</v>
      </c>
      <c r="JZ32" s="4">
        <v>-88540000000</v>
      </c>
      <c r="KA32" s="4">
        <v>115209284260</v>
      </c>
      <c r="KB32" s="5">
        <v>186736928230</v>
      </c>
      <c r="KC32" s="4">
        <v>190084360620</v>
      </c>
      <c r="KD32" s="4">
        <v>203065153980</v>
      </c>
      <c r="KE32" s="4">
        <v>63880044000</v>
      </c>
      <c r="KF32" s="4">
        <v>40553197000</v>
      </c>
      <c r="KG32" s="4">
        <v>-23936951000</v>
      </c>
      <c r="KH32" s="4">
        <v>-63947923000</v>
      </c>
      <c r="KI32" s="4"/>
      <c r="KJ32" s="4"/>
      <c r="KK32" s="4"/>
      <c r="KL32" s="4"/>
      <c r="KM32" s="4"/>
      <c r="KN32" s="4"/>
      <c r="KO32" s="4"/>
      <c r="KP32" s="6" t="s">
        <v>613</v>
      </c>
      <c r="KQ32" s="4"/>
      <c r="KR32" s="4"/>
      <c r="KS32" s="4"/>
      <c r="KT32" s="4"/>
      <c r="KU32" s="4"/>
      <c r="KV32" s="4"/>
      <c r="KW32" s="4"/>
      <c r="KX32" s="4">
        <v>-182592000000</v>
      </c>
      <c r="KY32" s="4">
        <v>-584490000000</v>
      </c>
      <c r="KZ32" s="4">
        <v>-353277000000</v>
      </c>
      <c r="LA32" s="4">
        <v>-175516000000</v>
      </c>
      <c r="LB32" s="4">
        <v>-1547604000000</v>
      </c>
      <c r="LC32" s="4">
        <v>-31816000000</v>
      </c>
      <c r="LD32" s="4">
        <v>50900000000</v>
      </c>
      <c r="LE32" s="4">
        <v>-95845000000</v>
      </c>
      <c r="LF32" s="4">
        <v>98421118425</v>
      </c>
      <c r="LG32" s="5">
        <v>167998741306</v>
      </c>
      <c r="LH32" s="4">
        <v>161632096657</v>
      </c>
      <c r="LI32" s="4">
        <v>172299058329</v>
      </c>
      <c r="LJ32" s="4">
        <v>53242926536</v>
      </c>
      <c r="LK32" s="4">
        <v>26486702000</v>
      </c>
      <c r="LL32" s="4">
        <v>-24256620000</v>
      </c>
      <c r="LM32" s="4">
        <v>-64056310000</v>
      </c>
      <c r="LN32" s="4"/>
      <c r="LO32" s="4"/>
      <c r="LP32" s="4"/>
      <c r="LQ32" s="4"/>
      <c r="LR32" s="4"/>
      <c r="LS32" s="4"/>
      <c r="LT32" s="4"/>
      <c r="LU32" s="6" t="s">
        <v>613</v>
      </c>
      <c r="LV32" s="4"/>
      <c r="LW32" s="4"/>
      <c r="LX32" s="4"/>
      <c r="LY32" s="4"/>
      <c r="LZ32" s="4"/>
      <c r="MA32" s="4"/>
      <c r="MB32" s="4"/>
      <c r="MC32" s="4">
        <v>45161000000</v>
      </c>
      <c r="MD32" s="4">
        <v>65715000000</v>
      </c>
      <c r="ME32" s="4">
        <v>186171000000</v>
      </c>
      <c r="MF32" s="4">
        <v>131595000000</v>
      </c>
      <c r="MN32" s="1">
        <v>-222090000000</v>
      </c>
      <c r="MO32" s="1">
        <v>-623806000000</v>
      </c>
      <c r="MP32" s="1">
        <v>-420261000000</v>
      </c>
      <c r="MQ32" s="1">
        <v>-216689000000</v>
      </c>
      <c r="MR32" s="4">
        <v>-1593545000000</v>
      </c>
      <c r="MS32" s="4">
        <v>-55116000000</v>
      </c>
      <c r="MT32" s="4">
        <v>47712000000</v>
      </c>
      <c r="MU32" s="4">
        <v>-88540000000</v>
      </c>
      <c r="MV32" s="4">
        <v>115209284250</v>
      </c>
      <c r="MW32" s="5">
        <v>186736928230</v>
      </c>
      <c r="MX32" s="4">
        <v>190084360620</v>
      </c>
      <c r="MY32" s="1">
        <v>203065153980</v>
      </c>
      <c r="MZ32" s="1">
        <v>63880044000</v>
      </c>
      <c r="NA32" s="1">
        <v>40553197000</v>
      </c>
      <c r="NB32" s="1">
        <v>-23936951000</v>
      </c>
      <c r="NC32" s="1">
        <v>-63947923000</v>
      </c>
      <c r="ND32" s="1"/>
      <c r="NE32" s="1"/>
      <c r="NF32" s="1"/>
      <c r="NG32" s="1"/>
      <c r="NK32" s="6" t="s">
        <v>613</v>
      </c>
      <c r="NS32" s="35">
        <v>-182592000000</v>
      </c>
      <c r="NT32" s="35">
        <v>-584490000000</v>
      </c>
      <c r="NU32" s="35">
        <v>-353277000000</v>
      </c>
      <c r="NV32" s="35">
        <v>-175516000000</v>
      </c>
      <c r="NW32" s="47">
        <v>-1547604000000</v>
      </c>
      <c r="NX32" s="47">
        <v>-31816000000</v>
      </c>
      <c r="NY32" s="47">
        <v>50900000000</v>
      </c>
      <c r="NZ32" s="47">
        <v>-95845000000</v>
      </c>
      <c r="OA32" s="47">
        <v>98421118430</v>
      </c>
      <c r="OB32" s="48">
        <v>167998741310</v>
      </c>
      <c r="OC32" s="47">
        <v>161632096660</v>
      </c>
      <c r="OD32" s="35">
        <v>172299058330</v>
      </c>
      <c r="OE32" s="35">
        <v>53242926000</v>
      </c>
      <c r="OF32" s="35">
        <v>26486702000</v>
      </c>
      <c r="OG32" s="35">
        <v>-24256620000</v>
      </c>
      <c r="OH32" s="35">
        <v>-64056310000</v>
      </c>
      <c r="OI32" s="35"/>
      <c r="OJ32" s="35"/>
      <c r="OK32" s="35"/>
      <c r="OL32" s="35"/>
      <c r="OP32" s="6" t="s">
        <v>613</v>
      </c>
      <c r="OQ32" s="4">
        <v>-1146467000000</v>
      </c>
      <c r="OR32" s="4">
        <v>117103000000</v>
      </c>
      <c r="OS32" s="4">
        <v>157578000000</v>
      </c>
      <c r="OT32" s="4">
        <v>70720000000</v>
      </c>
      <c r="OU32" s="4">
        <v>157310573910</v>
      </c>
      <c r="OV32" s="5">
        <v>266497628830</v>
      </c>
      <c r="OW32" s="4">
        <v>267763011520</v>
      </c>
      <c r="OX32" s="4">
        <v>269535136950</v>
      </c>
      <c r="OY32" s="4">
        <v>115610289000</v>
      </c>
      <c r="OZ32" s="4">
        <v>73311202000</v>
      </c>
      <c r="PA32" s="4">
        <v>-13275168000</v>
      </c>
      <c r="PB32" s="4">
        <v>-54405736000</v>
      </c>
      <c r="PC32" s="4"/>
      <c r="PD32" s="4"/>
      <c r="PE32" s="4"/>
      <c r="PF32" s="4"/>
      <c r="PG32" s="4"/>
      <c r="PH32" s="4"/>
      <c r="PI32" s="4"/>
      <c r="PJ32" s="6" t="s">
        <v>613</v>
      </c>
      <c r="PK32" s="4"/>
      <c r="PL32" s="4"/>
      <c r="PM32" s="4"/>
      <c r="PN32" s="4"/>
      <c r="PO32" s="4"/>
      <c r="PP32" s="4"/>
      <c r="PQ32" s="4"/>
      <c r="PR32" s="4">
        <v>-71733000000.000107</v>
      </c>
      <c r="PS32" s="4">
        <v>-115427000000</v>
      </c>
      <c r="PT32" s="4">
        <v>-147708000000</v>
      </c>
      <c r="PU32" s="4">
        <v>-154987000000</v>
      </c>
      <c r="PV32" s="4">
        <v>-168037000000</v>
      </c>
      <c r="PW32" s="4">
        <v>-169506000000</v>
      </c>
      <c r="PX32" s="4">
        <v>-147370000000</v>
      </c>
      <c r="PY32" s="4">
        <v>-122481000000</v>
      </c>
      <c r="PZ32" s="4">
        <v>-77873937330</v>
      </c>
      <c r="QA32" s="5">
        <v>-64156155400</v>
      </c>
      <c r="QB32" s="4">
        <v>-69651355970</v>
      </c>
      <c r="QC32" s="4">
        <v>-22429828340</v>
      </c>
      <c r="QD32" s="4">
        <v>-13713940000</v>
      </c>
      <c r="QE32" s="4">
        <v>62907000</v>
      </c>
      <c r="QF32" s="4">
        <v>29757000</v>
      </c>
      <c r="QG32" s="4">
        <v>38205000</v>
      </c>
      <c r="QH32" s="4"/>
      <c r="QI32" s="4"/>
      <c r="QJ32" s="4"/>
      <c r="QK32" s="4"/>
      <c r="QL32" s="4"/>
      <c r="QM32" s="4"/>
      <c r="QN32" s="4"/>
      <c r="QO32" s="6" t="s">
        <v>613</v>
      </c>
      <c r="QP32" s="4"/>
      <c r="QQ32" s="4"/>
      <c r="QR32" s="4"/>
      <c r="QS32" s="4"/>
      <c r="QT32" s="4"/>
      <c r="QU32" s="4"/>
      <c r="QV32" s="4"/>
      <c r="QW32" s="4">
        <v>12193000000</v>
      </c>
      <c r="QX32" s="4">
        <v>-85712000000</v>
      </c>
      <c r="QY32" s="4">
        <v>138641000000</v>
      </c>
      <c r="QZ32" s="4">
        <v>23705000000</v>
      </c>
      <c r="RA32" s="4">
        <v>-58243000000</v>
      </c>
      <c r="RB32" s="4">
        <v>-143238000000</v>
      </c>
      <c r="RC32" s="4">
        <v>-28765000000</v>
      </c>
      <c r="RD32" s="4">
        <v>128083000000</v>
      </c>
      <c r="RE32" s="4">
        <v>12136087745</v>
      </c>
      <c r="RF32" s="5">
        <v>161677255157</v>
      </c>
      <c r="RG32" s="4">
        <v>124188176850</v>
      </c>
      <c r="RH32" s="4">
        <v>156213085974</v>
      </c>
      <c r="RI32" s="4">
        <v>93043565000</v>
      </c>
      <c r="RJ32" s="4">
        <v>10408778000</v>
      </c>
      <c r="RK32" s="4">
        <v>13127841000</v>
      </c>
      <c r="RL32" s="4">
        <v>-44352916000</v>
      </c>
      <c r="RM32" s="4"/>
      <c r="RN32" s="4"/>
      <c r="RO32" s="4"/>
      <c r="RP32" s="4"/>
      <c r="RQ32" s="4"/>
      <c r="RR32" s="4"/>
      <c r="RS32" s="4"/>
      <c r="RT32" s="6" t="s">
        <v>613</v>
      </c>
      <c r="RU32" s="4"/>
      <c r="RV32" s="4"/>
      <c r="RW32" s="4"/>
      <c r="RX32" s="4"/>
      <c r="RY32" s="4"/>
      <c r="RZ32" s="4"/>
      <c r="SA32" s="4"/>
      <c r="SB32" s="4">
        <v>90960000000</v>
      </c>
      <c r="SC32" s="4">
        <v>282268000000</v>
      </c>
      <c r="SD32" s="4">
        <v>-116039000000</v>
      </c>
      <c r="SE32" s="4">
        <v>29328000000</v>
      </c>
      <c r="SF32" s="4">
        <v>-102395000000</v>
      </c>
      <c r="SG32" s="4">
        <v>-126286000000</v>
      </c>
      <c r="SH32" s="4">
        <v>-82714000000</v>
      </c>
      <c r="SI32" s="4">
        <v>-184781000000</v>
      </c>
      <c r="SJ32" s="4">
        <v>-254920155730</v>
      </c>
      <c r="SK32" s="5">
        <v>-517986002250</v>
      </c>
      <c r="SL32" s="4">
        <v>-208492776800</v>
      </c>
      <c r="SM32" s="4">
        <v>-528004593460</v>
      </c>
      <c r="SN32" s="4">
        <v>-139570358000</v>
      </c>
      <c r="SO32" s="4">
        <v>-115179401000</v>
      </c>
      <c r="SP32" s="4">
        <v>-98162152000</v>
      </c>
      <c r="SQ32" s="4">
        <v>-23282097000</v>
      </c>
      <c r="SR32" s="4"/>
      <c r="SS32" s="4"/>
      <c r="ST32" s="4"/>
      <c r="SU32" s="4"/>
      <c r="SV32" s="4"/>
      <c r="SW32" s="4"/>
      <c r="SX32" s="4"/>
      <c r="SY32" s="6" t="s">
        <v>613</v>
      </c>
      <c r="SZ32" s="4"/>
      <c r="TA32" s="4"/>
      <c r="TB32" s="4"/>
      <c r="TC32" s="4"/>
      <c r="TD32" s="4"/>
      <c r="TE32" s="4"/>
      <c r="TF32" s="4"/>
      <c r="TG32" s="4">
        <v>-93762000000</v>
      </c>
      <c r="TH32" s="4">
        <v>-65830000000</v>
      </c>
      <c r="TI32" s="4">
        <v>-90830000000</v>
      </c>
      <c r="TJ32" s="4">
        <v>-24940000000</v>
      </c>
      <c r="TK32" s="4">
        <v>94530000000</v>
      </c>
      <c r="TL32" s="4">
        <v>280461000000</v>
      </c>
      <c r="TM32" s="4">
        <v>38071000000</v>
      </c>
      <c r="TN32" s="4">
        <v>961000000</v>
      </c>
      <c r="TO32" s="4">
        <v>295578435840</v>
      </c>
      <c r="TP32" s="5">
        <v>360221602610</v>
      </c>
      <c r="TQ32" s="4">
        <v>-46133459540</v>
      </c>
      <c r="TR32" s="35">
        <v>350516076810</v>
      </c>
      <c r="TS32" s="35">
        <v>354583833000</v>
      </c>
      <c r="TT32" s="35">
        <v>119584341000</v>
      </c>
      <c r="TU32" s="35">
        <v>86314907000</v>
      </c>
      <c r="TV32" s="35">
        <v>67260427000</v>
      </c>
      <c r="TW32" s="35"/>
      <c r="TX32" s="35"/>
      <c r="TY32" s="35"/>
      <c r="TZ32" s="35"/>
      <c r="UD32" s="6" t="s">
        <v>613</v>
      </c>
      <c r="UL32" s="37">
        <v>0.63753341488831505</v>
      </c>
      <c r="UM32" s="37">
        <v>0.68764218787905906</v>
      </c>
      <c r="UN32" s="37">
        <v>0.71212832167932805</v>
      </c>
      <c r="UO32" s="37">
        <v>0.79597298762750901</v>
      </c>
      <c r="UP32" s="9">
        <v>0.7748488157364819</v>
      </c>
      <c r="UQ32" s="9">
        <v>0.81979613458355904</v>
      </c>
      <c r="UR32" s="9">
        <v>0.68747593063657608</v>
      </c>
      <c r="US32" s="9"/>
      <c r="UT32" s="9"/>
      <c r="UU32" s="10"/>
      <c r="UV32" s="9"/>
      <c r="UW32" s="6" t="s">
        <v>613</v>
      </c>
      <c r="VE32" s="9">
        <v>3.0721149712038903E-2</v>
      </c>
      <c r="VF32" s="9">
        <v>1.9043498542703801E-2</v>
      </c>
      <c r="VG32" s="9">
        <v>2.5011969800501001E-2</v>
      </c>
      <c r="VH32" s="9">
        <v>5.16874128235561E-2</v>
      </c>
      <c r="VI32" s="9">
        <v>3.4708207754998804E-2</v>
      </c>
      <c r="VJ32" s="9">
        <v>4.98649335745045E-2</v>
      </c>
      <c r="VK32" s="9">
        <v>5.3811230840696299E-2</v>
      </c>
      <c r="VL32" s="9"/>
      <c r="VM32" s="9"/>
      <c r="VN32" s="10"/>
      <c r="VO32" s="9"/>
      <c r="VP32" s="6" t="s">
        <v>613</v>
      </c>
      <c r="VX32" s="9">
        <v>0.362466585111685</v>
      </c>
      <c r="VY32" s="9">
        <v>0.31235781212094099</v>
      </c>
      <c r="VZ32" s="9">
        <v>0.28787167832067201</v>
      </c>
      <c r="WA32" s="9">
        <v>0.20402701237249102</v>
      </c>
      <c r="WB32" s="52">
        <v>0.22515118426351802</v>
      </c>
      <c r="WC32" s="52">
        <v>0.18020386541644101</v>
      </c>
      <c r="WD32" s="52">
        <v>0.31252406936342397</v>
      </c>
      <c r="WG32" s="53"/>
      <c r="WI32" s="54" t="s">
        <v>613</v>
      </c>
      <c r="WQ32" s="9">
        <v>2.1814473837195498E-2</v>
      </c>
      <c r="WR32" s="9">
        <v>2.1994617847522199E-2</v>
      </c>
      <c r="WS32" s="9">
        <v>6.0386533866462103E-2</v>
      </c>
      <c r="WT32" s="9">
        <v>6.7954822134800502E-2</v>
      </c>
      <c r="WU32" s="9">
        <v>6.3961960375144192E-2</v>
      </c>
      <c r="WV32" s="9">
        <v>9.9468736764232304E-2</v>
      </c>
      <c r="WW32" s="9">
        <v>0.10222451326644499</v>
      </c>
      <c r="WX32" s="9"/>
      <c r="WY32" s="9"/>
      <c r="WZ32" s="10"/>
      <c r="XA32" s="9"/>
      <c r="XB32" s="6" t="s">
        <v>613</v>
      </c>
      <c r="XJ32" s="9">
        <v>0.2282508</v>
      </c>
      <c r="XK32" s="9">
        <v>0.24821459999999998</v>
      </c>
      <c r="XL32" s="9">
        <v>0.24713225000000003</v>
      </c>
      <c r="XM32" s="9">
        <v>0.24582789999999999</v>
      </c>
      <c r="XN32" s="9">
        <v>0.24660084999999998</v>
      </c>
      <c r="XO32" s="9">
        <v>0.12090454827994999</v>
      </c>
      <c r="XP32" s="9">
        <v>0.140178707921125</v>
      </c>
      <c r="XQ32" s="9"/>
      <c r="XR32" s="9"/>
      <c r="XS32" s="10"/>
      <c r="XT32" s="9"/>
      <c r="XU32" s="6" t="s">
        <v>613</v>
      </c>
      <c r="XV32" s="59">
        <f t="shared" si="153"/>
        <v>216361108508.78656</v>
      </c>
      <c r="XW32" s="59">
        <f t="shared" si="153"/>
        <v>-717562817341.49194</v>
      </c>
      <c r="XX32" s="59">
        <f t="shared" si="153"/>
        <v>116575449569.97655</v>
      </c>
      <c r="XY32" s="59">
        <f t="shared" si="153"/>
        <v>-1017467248908.297</v>
      </c>
      <c r="XZ32" s="59">
        <f t="shared" si="153"/>
        <v>87592306076.986816</v>
      </c>
      <c r="YA32" s="59">
        <f t="shared" si="153"/>
        <v>115903601319.56255</v>
      </c>
      <c r="YB32" s="59">
        <f t="shared" si="153"/>
        <v>89705171152.29425</v>
      </c>
      <c r="YC32" s="6" t="s">
        <v>613</v>
      </c>
      <c r="YD32" s="4"/>
      <c r="YE32" s="4"/>
      <c r="YF32" s="4"/>
      <c r="YG32" s="4"/>
      <c r="YH32" s="4"/>
      <c r="YI32" s="4"/>
      <c r="YJ32" s="4"/>
      <c r="YK32" s="4">
        <v>12193000000</v>
      </c>
      <c r="YL32" s="4">
        <v>-85712000000</v>
      </c>
      <c r="YM32" s="4">
        <v>138641000000</v>
      </c>
      <c r="YN32" s="4">
        <v>23705000000</v>
      </c>
      <c r="YO32" s="4">
        <v>-58243000000</v>
      </c>
      <c r="YP32" s="4">
        <v>-143238000000</v>
      </c>
      <c r="YQ32" s="4">
        <v>-28765000000</v>
      </c>
      <c r="YR32" s="4">
        <v>128083000000</v>
      </c>
      <c r="YS32" s="4">
        <v>12136087745</v>
      </c>
      <c r="YT32" s="5">
        <v>161677255157</v>
      </c>
      <c r="YU32" s="4">
        <v>124188176850</v>
      </c>
      <c r="YV32" s="4">
        <v>156213085974</v>
      </c>
      <c r="YW32" s="4">
        <v>93043565000</v>
      </c>
      <c r="YX32" s="4">
        <v>10408778000</v>
      </c>
      <c r="YY32" s="4">
        <v>13127841000</v>
      </c>
      <c r="YZ32" s="4">
        <v>-44352916000</v>
      </c>
      <c r="ZA32" s="4"/>
      <c r="ZB32" s="4"/>
      <c r="ZC32" s="4"/>
      <c r="ZD32" s="4"/>
      <c r="ZE32" s="4"/>
      <c r="ZF32" s="4"/>
      <c r="ZG32" s="4"/>
      <c r="ZH32" s="6" t="s">
        <v>613</v>
      </c>
      <c r="ZI32" s="4"/>
      <c r="ZJ32" s="4"/>
      <c r="ZK32" s="4"/>
      <c r="ZL32" s="4"/>
      <c r="ZM32" s="4"/>
      <c r="ZN32" s="4"/>
      <c r="ZO32" s="4"/>
      <c r="ZP32" s="4">
        <v>90960000000</v>
      </c>
      <c r="ZQ32" s="4">
        <v>282268000000</v>
      </c>
      <c r="ZR32" s="4">
        <v>-116039000000</v>
      </c>
      <c r="ZS32" s="4">
        <v>29328000000</v>
      </c>
      <c r="ZT32" s="4">
        <v>-102395000000</v>
      </c>
      <c r="ZU32" s="4">
        <v>-126286000000</v>
      </c>
      <c r="ZV32" s="4">
        <v>-82714000000</v>
      </c>
      <c r="ZW32" s="4">
        <v>-184781000000</v>
      </c>
      <c r="ZX32" s="4">
        <v>-254920155730</v>
      </c>
      <c r="ZY32" s="5">
        <v>-517986002250</v>
      </c>
      <c r="ZZ32" s="4">
        <v>-208492776800</v>
      </c>
      <c r="AAA32" s="4">
        <v>-528004593460</v>
      </c>
      <c r="AAB32" s="4">
        <v>-139570358000</v>
      </c>
      <c r="AAC32" s="4">
        <v>-115179401000</v>
      </c>
      <c r="AAD32" s="4">
        <v>-98162152000</v>
      </c>
      <c r="AAE32" s="4">
        <v>-23282097000</v>
      </c>
      <c r="AAF32" s="4"/>
      <c r="AAG32" s="4"/>
      <c r="AAH32" s="4"/>
      <c r="AAI32" s="4"/>
      <c r="AAJ32" s="4"/>
      <c r="AAK32" s="4"/>
      <c r="AAL32" s="4"/>
      <c r="AAM32" s="6" t="s">
        <v>613</v>
      </c>
      <c r="AAN32" s="4"/>
      <c r="AAO32" s="4"/>
      <c r="AAP32" s="4"/>
      <c r="AAQ32" s="4"/>
      <c r="AAR32" s="4"/>
      <c r="AAS32" s="4"/>
      <c r="AAT32" s="4"/>
      <c r="AAU32" s="4">
        <v>-93762000000</v>
      </c>
      <c r="AAV32" s="4">
        <v>-65830000000</v>
      </c>
      <c r="AAW32" s="4">
        <v>-90830000000</v>
      </c>
      <c r="AAX32" s="4">
        <v>-24940000000</v>
      </c>
      <c r="AAY32" s="4">
        <v>94530000000</v>
      </c>
      <c r="AAZ32" s="4">
        <v>280461000000</v>
      </c>
      <c r="ABA32" s="4">
        <v>38071000000</v>
      </c>
      <c r="ABB32" s="4">
        <v>961000000</v>
      </c>
      <c r="ABC32" s="4">
        <v>295578435840</v>
      </c>
      <c r="ABD32" s="5">
        <v>360221602610</v>
      </c>
      <c r="ABE32" s="4">
        <v>-46133459540</v>
      </c>
      <c r="ABF32" s="35">
        <v>350516076810</v>
      </c>
      <c r="ABG32" s="35">
        <v>354583833000</v>
      </c>
      <c r="ABH32" s="35">
        <v>119584341000</v>
      </c>
      <c r="ABI32" s="35">
        <v>86314907000</v>
      </c>
      <c r="ABJ32" s="35">
        <v>67260427000</v>
      </c>
      <c r="ABK32" s="35"/>
      <c r="ABL32" s="35"/>
      <c r="ABM32" s="35"/>
      <c r="ABN32" s="35"/>
      <c r="ABR32" s="6" t="s">
        <v>613</v>
      </c>
      <c r="ABZ32" s="37">
        <v>0.63753341488831505</v>
      </c>
      <c r="ACA32" s="37">
        <v>0.68764218787905906</v>
      </c>
      <c r="ACB32" s="37">
        <v>0.71212832167932805</v>
      </c>
      <c r="ACC32" s="37">
        <v>0.79597298762750901</v>
      </c>
      <c r="ACD32" s="9">
        <v>0.7748488157364819</v>
      </c>
      <c r="ACE32" s="9">
        <v>0.81979613458355904</v>
      </c>
      <c r="ACF32" s="9">
        <v>0.68747593063657608</v>
      </c>
      <c r="ACG32" s="9"/>
      <c r="ACH32" s="9"/>
      <c r="ACI32" s="10"/>
      <c r="ACJ32" s="9"/>
      <c r="ACK32" s="6" t="s">
        <v>613</v>
      </c>
      <c r="ACS32" s="9">
        <v>3.0721149712038903E-2</v>
      </c>
      <c r="ACT32" s="9">
        <v>1.9043498542703801E-2</v>
      </c>
      <c r="ACU32" s="9">
        <v>2.5011969800501001E-2</v>
      </c>
      <c r="ACV32" s="9">
        <v>5.16874128235561E-2</v>
      </c>
      <c r="ACW32" s="9">
        <v>3.4708207754998804E-2</v>
      </c>
      <c r="ACX32" s="9">
        <v>4.98649335745045E-2</v>
      </c>
      <c r="ACY32" s="9">
        <v>5.3811230840696299E-2</v>
      </c>
      <c r="ACZ32" s="9"/>
      <c r="ADA32" s="9"/>
      <c r="ADB32" s="10"/>
      <c r="ADC32" s="9"/>
      <c r="ADD32" s="6" t="s">
        <v>613</v>
      </c>
      <c r="ADL32" s="9">
        <v>0.362466585111685</v>
      </c>
      <c r="ADM32" s="9">
        <v>0.31235781212094099</v>
      </c>
      <c r="ADN32" s="9">
        <v>0.28787167832067201</v>
      </c>
      <c r="ADO32" s="9">
        <v>0.20402701237249102</v>
      </c>
      <c r="ADP32" s="52">
        <v>0.22515118426351802</v>
      </c>
      <c r="ADQ32" s="52">
        <v>0.18020386541644101</v>
      </c>
      <c r="ADR32" s="52">
        <v>0.31252406936342397</v>
      </c>
      <c r="ADU32" s="53"/>
      <c r="ADW32" s="54" t="s">
        <v>613</v>
      </c>
      <c r="AEE32" s="9">
        <v>2.1814473837195498E-2</v>
      </c>
      <c r="AEF32" s="9">
        <v>2.1994617847522199E-2</v>
      </c>
      <c r="AEG32" s="9">
        <v>6.0386533866462103E-2</v>
      </c>
      <c r="AEH32" s="9">
        <v>6.7954822134800502E-2</v>
      </c>
      <c r="AEI32" s="9">
        <v>6.3961960375144192E-2</v>
      </c>
      <c r="AEJ32" s="9">
        <v>9.9468736764232304E-2</v>
      </c>
      <c r="AEK32" s="9">
        <v>0.10222451326644499</v>
      </c>
      <c r="AEL32" s="9"/>
      <c r="AEM32" s="9"/>
      <c r="AEN32" s="10"/>
      <c r="AEO32" s="9"/>
      <c r="AEP32" s="6" t="s">
        <v>613</v>
      </c>
      <c r="AEX32" s="9">
        <v>0.2282508</v>
      </c>
      <c r="AEY32" s="9">
        <v>0.24821459999999998</v>
      </c>
      <c r="AEZ32" s="9">
        <v>0.24713225000000003</v>
      </c>
      <c r="AFA32" s="9">
        <v>0.24582789999999999</v>
      </c>
      <c r="AFB32" s="9">
        <v>0.24660084999999998</v>
      </c>
      <c r="AFC32" s="9">
        <v>0.12090454827994999</v>
      </c>
      <c r="AFD32" s="9">
        <v>0.140178707921125</v>
      </c>
      <c r="AFE32" s="9"/>
      <c r="AFF32" s="9"/>
      <c r="AFG32" s="10"/>
      <c r="AFH32" s="9"/>
      <c r="AFI32" s="6" t="s">
        <v>613</v>
      </c>
      <c r="AFJ32" s="7">
        <f t="shared" si="2"/>
        <v>-0.44007392176338495</v>
      </c>
      <c r="AFK32" s="7">
        <f t="shared" si="3"/>
        <v>-6.4092491734614862E-3</v>
      </c>
      <c r="AFL32" s="7">
        <f t="shared" si="4"/>
        <v>1.5745624943544666E-2</v>
      </c>
      <c r="AFM32" s="7">
        <f t="shared" si="5"/>
        <v>-2.9941223421287338E-2</v>
      </c>
      <c r="AFN32" s="7">
        <f t="shared" si="6"/>
        <v>3.0877006485603639E-2</v>
      </c>
      <c r="AFO32" s="8">
        <f t="shared" si="7"/>
        <v>5.926721507270917E-2</v>
      </c>
      <c r="AFP32" s="7">
        <f t="shared" si="8"/>
        <v>7.7122060878940482E-2</v>
      </c>
      <c r="AFQ32" s="6" t="s">
        <v>613</v>
      </c>
      <c r="AFR32" s="7">
        <f t="shared" si="9"/>
        <v>-1.4569057871281257</v>
      </c>
      <c r="AFS32" s="7">
        <f t="shared" si="10"/>
        <v>-1.2118068132520232E-2</v>
      </c>
      <c r="AFT32" s="7">
        <f t="shared" si="11"/>
        <v>3.3043408262020596E-2</v>
      </c>
      <c r="AFU32" s="7">
        <f t="shared" si="12"/>
        <v>-6.4228126618770601E-2</v>
      </c>
      <c r="AFV32" s="7">
        <f t="shared" si="13"/>
        <v>6.2122436363228964E-2</v>
      </c>
      <c r="AFW32" s="8">
        <f t="shared" si="14"/>
        <v>0.11257885323090423</v>
      </c>
      <c r="AFX32" s="7">
        <f t="shared" si="15"/>
        <v>0.13805516163774506</v>
      </c>
      <c r="AFY32" s="6" t="s">
        <v>613</v>
      </c>
      <c r="AFZ32" s="1">
        <f t="shared" si="16"/>
        <v>2988692000000</v>
      </c>
      <c r="AGA32" s="1">
        <f t="shared" si="17"/>
        <v>4441770000000</v>
      </c>
      <c r="AGB32" s="1">
        <f t="shared" si="18"/>
        <v>3048546000000</v>
      </c>
      <c r="AGC32" s="1">
        <f t="shared" si="19"/>
        <v>2955345000000</v>
      </c>
      <c r="AGD32" s="1">
        <f t="shared" si="20"/>
        <v>3028727745660</v>
      </c>
      <c r="AGE32" s="2">
        <f t="shared" si="21"/>
        <v>2623694394760</v>
      </c>
      <c r="AGF32" s="1">
        <f t="shared" si="22"/>
        <v>1886911205380</v>
      </c>
      <c r="AGG32" s="6" t="s">
        <v>613</v>
      </c>
      <c r="AGH32" s="7">
        <f t="shared" si="23"/>
        <v>-0.53319144294560961</v>
      </c>
      <c r="AGI32" s="7">
        <f t="shared" si="24"/>
        <v>-1.2408566855105059E-2</v>
      </c>
      <c r="AGJ32" s="7">
        <f t="shared" si="25"/>
        <v>1.565073972969409E-2</v>
      </c>
      <c r="AGK32" s="7">
        <f t="shared" si="26"/>
        <v>-2.9959277174069356E-2</v>
      </c>
      <c r="AGL32" s="7">
        <f t="shared" si="27"/>
        <v>3.8038838064956004E-2</v>
      </c>
      <c r="AGM32" s="8">
        <f t="shared" si="28"/>
        <v>7.1173277117543857E-2</v>
      </c>
      <c r="AGN32" s="7">
        <f t="shared" si="29"/>
        <v>0.10073837077125175</v>
      </c>
      <c r="AGO32" s="6" t="s">
        <v>613</v>
      </c>
      <c r="AGP32" s="7">
        <f t="shared" si="30"/>
        <v>-2.8402448961613849</v>
      </c>
      <c r="AGQ32" s="7">
        <f t="shared" si="31"/>
        <v>-6.4718625725938506E-2</v>
      </c>
      <c r="AGR32" s="7">
        <f t="shared" si="32"/>
        <v>0.10997320888427967</v>
      </c>
      <c r="AGS32" s="7">
        <f t="shared" si="33"/>
        <v>-0.22413434263358145</v>
      </c>
      <c r="AGT32" s="7">
        <f t="shared" si="34"/>
        <v>0.24281827450207422</v>
      </c>
      <c r="AGU32" s="8">
        <f t="shared" si="35"/>
        <v>0.34080486236837376</v>
      </c>
      <c r="AGV32" s="7">
        <f t="shared" si="36"/>
        <v>0.35560804526157236</v>
      </c>
      <c r="AGW32" s="6" t="s">
        <v>613</v>
      </c>
      <c r="AGX32" s="7">
        <f t="shared" si="37"/>
        <v>-2.10405701029944</v>
      </c>
      <c r="AGY32" s="7">
        <f t="shared" si="38"/>
        <v>0.23820546983858992</v>
      </c>
      <c r="AGZ32" s="7">
        <f t="shared" si="39"/>
        <v>0.34045890588540317</v>
      </c>
      <c r="AHA32" s="7">
        <f t="shared" si="40"/>
        <v>0.16537931776354406</v>
      </c>
      <c r="AHB32" s="7">
        <f t="shared" si="41"/>
        <v>0.38810656421126943</v>
      </c>
      <c r="AHC32" s="8">
        <f t="shared" si="42"/>
        <v>0.54062123923581074</v>
      </c>
      <c r="AHD32" s="7">
        <f t="shared" si="43"/>
        <v>0.5891075045697326</v>
      </c>
      <c r="AHE32" s="6" t="s">
        <v>613</v>
      </c>
      <c r="AHF32" s="15">
        <f t="shared" si="158"/>
        <v>161.92689450222883</v>
      </c>
      <c r="AHG32" s="15">
        <f t="shared" si="159"/>
        <v>508.90786749482402</v>
      </c>
      <c r="AHH32" s="15">
        <f t="shared" si="160"/>
        <v>363.2967032967033</v>
      </c>
      <c r="AHI32" s="15">
        <f t="shared" si="161"/>
        <v>163.52695984703632</v>
      </c>
      <c r="AHJ32" s="15">
        <f t="shared" si="162"/>
        <v>70812.071986373165</v>
      </c>
      <c r="AHK32" s="16" t="e">
        <f t="shared" si="163"/>
        <v>#DIV/0!</v>
      </c>
      <c r="AHL32" s="15">
        <f t="shared" si="164"/>
        <v>364653.27759650786</v>
      </c>
      <c r="AHM32" s="6" t="s">
        <v>613</v>
      </c>
      <c r="AHN32" s="12">
        <f t="shared" si="51"/>
        <v>2.2541036257258424</v>
      </c>
      <c r="AHO32" s="12">
        <f t="shared" si="52"/>
        <v>0.71722216006753392</v>
      </c>
      <c r="AHP32" s="12">
        <f t="shared" si="53"/>
        <v>1.0046884452510587</v>
      </c>
      <c r="AHQ32" s="12">
        <f t="shared" si="54"/>
        <v>2.2320478552369729</v>
      </c>
      <c r="AHR32" s="12">
        <f t="shared" si="55"/>
        <v>5.1544883486849442E-3</v>
      </c>
      <c r="AHS32" s="13" t="e">
        <f t="shared" si="56"/>
        <v>#DIV/0!</v>
      </c>
      <c r="AHT32" s="12">
        <f t="shared" si="57"/>
        <v>1.0009508276074672E-3</v>
      </c>
      <c r="AHU32" s="6" t="s">
        <v>613</v>
      </c>
      <c r="AHV32" s="15">
        <f t="shared" si="58"/>
        <v>0.15494224542332552</v>
      </c>
      <c r="AHW32" s="15">
        <f t="shared" si="59"/>
        <v>9.903252891373944E-2</v>
      </c>
      <c r="AHX32" s="15">
        <f t="shared" si="60"/>
        <v>0.14317691648075073</v>
      </c>
      <c r="AHY32" s="15">
        <f t="shared" si="61"/>
        <v>0.13358605856415207</v>
      </c>
      <c r="AHZ32" s="15">
        <f t="shared" si="62"/>
        <v>0.12716096656613002</v>
      </c>
      <c r="AIA32" s="16">
        <f t="shared" si="63"/>
        <v>0.17390366634102661</v>
      </c>
      <c r="AIB32" s="15">
        <f t="shared" si="64"/>
        <v>0.21687377973187386</v>
      </c>
      <c r="AIC32" s="6" t="s">
        <v>613</v>
      </c>
      <c r="AID32" s="4">
        <f t="shared" si="65"/>
        <v>-100778000000</v>
      </c>
      <c r="AIE32" s="4">
        <f t="shared" si="66"/>
        <v>52881000000</v>
      </c>
      <c r="AIF32" s="4">
        <f t="shared" si="67"/>
        <v>-27647000000</v>
      </c>
      <c r="AIG32" s="4">
        <f t="shared" si="68"/>
        <v>-95951000000</v>
      </c>
      <c r="AIH32" s="4">
        <f t="shared" si="69"/>
        <v>127020190230</v>
      </c>
      <c r="AII32" s="14">
        <f t="shared" si="70"/>
        <v>-62531586020</v>
      </c>
      <c r="AIJ32" s="4">
        <f t="shared" si="71"/>
        <v>96577764690</v>
      </c>
      <c r="AIK32" s="6" t="s">
        <v>613</v>
      </c>
      <c r="AIL32" s="15">
        <f t="shared" si="72"/>
        <v>-5.4067752882573581</v>
      </c>
      <c r="AIM32" s="15">
        <f t="shared" si="73"/>
        <v>9.296439174750855</v>
      </c>
      <c r="AIN32" s="15">
        <f t="shared" si="74"/>
        <v>-16.741056895865736</v>
      </c>
      <c r="AIO32" s="15">
        <f t="shared" si="75"/>
        <v>-4.4566810142676996</v>
      </c>
      <c r="AIP32" s="15">
        <f t="shared" si="76"/>
        <v>3.1910541097132477</v>
      </c>
      <c r="AIQ32" s="16">
        <f t="shared" si="77"/>
        <v>-7.8831683533876244</v>
      </c>
      <c r="AIR32" s="15">
        <f t="shared" si="78"/>
        <v>4.7062921085298521</v>
      </c>
      <c r="AIS32" s="6" t="s">
        <v>613</v>
      </c>
      <c r="AIT32" s="15">
        <f t="shared" si="79"/>
        <v>0.65028645986959221</v>
      </c>
      <c r="AIU32" s="15">
        <f t="shared" si="80"/>
        <v>1.2585830036723178</v>
      </c>
      <c r="AIV32" s="15">
        <f t="shared" si="81"/>
        <v>0.88175896740641269</v>
      </c>
      <c r="AIW32" s="15">
        <f t="shared" si="82"/>
        <v>0.7470347082163431</v>
      </c>
      <c r="AIX32" s="15">
        <f t="shared" si="83"/>
        <v>1.5124654518959564</v>
      </c>
      <c r="AIY32" s="16">
        <f t="shared" si="84"/>
        <v>0.78719816959174338</v>
      </c>
      <c r="AIZ32" s="15">
        <f t="shared" si="85"/>
        <v>1.6448407214342027</v>
      </c>
      <c r="AJA32" s="6" t="s">
        <v>613</v>
      </c>
      <c r="AJB32" s="15">
        <f t="shared" si="86"/>
        <v>0.17461386042412022</v>
      </c>
      <c r="AJC32" s="15">
        <f t="shared" si="87"/>
        <v>0.55758595228431862</v>
      </c>
      <c r="AJD32" s="15">
        <f t="shared" si="88"/>
        <v>0.44221812598633986</v>
      </c>
      <c r="AJE32" s="15">
        <f t="shared" si="89"/>
        <v>0.46966952716151911</v>
      </c>
      <c r="AJF32" s="15">
        <f t="shared" si="90"/>
        <v>0.93308528004099633</v>
      </c>
      <c r="AJG32" s="16">
        <f t="shared" si="91"/>
        <v>0.60737112072405075</v>
      </c>
      <c r="AJH32" s="15">
        <f t="shared" si="92"/>
        <v>1.1655457537929819</v>
      </c>
      <c r="AJI32" s="6" t="s">
        <v>613</v>
      </c>
      <c r="AJJ32" s="15">
        <f t="shared" si="154"/>
        <v>-9.483298321203069</v>
      </c>
      <c r="AJK32" s="15">
        <f t="shared" si="154"/>
        <v>-0.32515663162365932</v>
      </c>
      <c r="AJL32" s="15">
        <f t="shared" si="154"/>
        <v>0.32375653118002307</v>
      </c>
      <c r="AJM32" s="15">
        <f t="shared" si="154"/>
        <v>-0.7228876315510161</v>
      </c>
      <c r="AJN32" s="15">
        <f t="shared" si="154"/>
        <v>1.4794331481120193</v>
      </c>
      <c r="AJO32" s="16">
        <f t="shared" si="154"/>
        <v>2.9106626958198309</v>
      </c>
      <c r="AJP32" s="15">
        <f t="shared" si="154"/>
        <v>2.7290834180151857</v>
      </c>
      <c r="AJQ32" s="6" t="s">
        <v>613</v>
      </c>
      <c r="AJY32" s="1">
        <v>-2.8843800000000002</v>
      </c>
      <c r="AJZ32" s="1">
        <v>-2.2338900000000002</v>
      </c>
      <c r="AKA32" s="1">
        <v>-1.25515</v>
      </c>
      <c r="AKB32" s="1">
        <v>-0.61989000000000005</v>
      </c>
      <c r="AKC32" s="1">
        <v>-7.3652100000000003</v>
      </c>
      <c r="AKD32" s="1">
        <v>7.6810000000000003E-2</v>
      </c>
      <c r="AKE32" s="1">
        <v>0.40927999999999998</v>
      </c>
      <c r="AKF32" s="1">
        <v>8.702E-2</v>
      </c>
      <c r="AKG32" s="1">
        <v>1.3152900000000001</v>
      </c>
      <c r="AKH32" s="2">
        <v>1.61114</v>
      </c>
      <c r="AKI32" s="1">
        <v>2.1189900000000002</v>
      </c>
      <c r="AKJ32" s="6" t="s">
        <v>613</v>
      </c>
      <c r="AKK32" s="15">
        <f t="shared" si="94"/>
        <v>3.3105933232541371</v>
      </c>
      <c r="AKL32" s="15">
        <f t="shared" si="95"/>
        <v>1.8907157148292839</v>
      </c>
      <c r="AKM32" s="15">
        <f t="shared" si="96"/>
        <v>2.0985771209778252</v>
      </c>
      <c r="AKN32" s="15">
        <f t="shared" si="97"/>
        <v>2.1451403543218706</v>
      </c>
      <c r="AKO32" s="15">
        <f t="shared" si="98"/>
        <v>2.0119319660146933</v>
      </c>
      <c r="AKP32" s="16">
        <f t="shared" si="99"/>
        <v>1.8995131303671382</v>
      </c>
      <c r="AKQ32" s="15">
        <f t="shared" si="100"/>
        <v>1.790086520826409</v>
      </c>
      <c r="AKR32" s="6" t="s">
        <v>613</v>
      </c>
      <c r="AKS32" s="15">
        <f t="shared" si="101"/>
        <v>1.8135380050345775</v>
      </c>
      <c r="AKT32" s="15">
        <f t="shared" si="102"/>
        <v>0.69177996885165915</v>
      </c>
      <c r="AKU32" s="15">
        <f t="shared" si="103"/>
        <v>0.97906385232907345</v>
      </c>
      <c r="AKV32" s="15">
        <f t="shared" si="104"/>
        <v>0.98045044459440356</v>
      </c>
      <c r="AKW32" s="15">
        <f t="shared" si="105"/>
        <v>0.91170299273409483</v>
      </c>
      <c r="AKX32" s="16">
        <f t="shared" si="106"/>
        <v>0.75818285240856775</v>
      </c>
      <c r="AKY32" s="15">
        <f t="shared" si="107"/>
        <v>0.61167142444245826</v>
      </c>
      <c r="AKZ32" s="6" t="s">
        <v>613</v>
      </c>
      <c r="ALA32" s="7">
        <f t="shared" si="108"/>
        <v>0.64457562037172111</v>
      </c>
      <c r="ALB32" s="7">
        <f t="shared" si="109"/>
        <v>0.40890658453724527</v>
      </c>
      <c r="ALC32" s="7">
        <f t="shared" si="110"/>
        <v>0.49471059318114274</v>
      </c>
      <c r="ALD32" s="7">
        <f t="shared" si="111"/>
        <v>0.49506436642760826</v>
      </c>
      <c r="ALE32" s="7">
        <f t="shared" si="112"/>
        <v>0.47690619107635968</v>
      </c>
      <c r="ALF32" s="8">
        <f t="shared" si="113"/>
        <v>0.43123094470516465</v>
      </c>
      <c r="ALG32" s="7">
        <f t="shared" si="114"/>
        <v>0.37952613365597143</v>
      </c>
      <c r="ALH32" s="6" t="s">
        <v>613</v>
      </c>
      <c r="ALI32" s="7">
        <f t="shared" si="155"/>
        <v>0.11231148290720312</v>
      </c>
      <c r="ALJ32" s="7">
        <f t="shared" si="155"/>
        <v>-0.39507518838976602</v>
      </c>
      <c r="ALK32" s="7">
        <f t="shared" si="155"/>
        <v>7.7297088594737745E-2</v>
      </c>
      <c r="ALL32" s="7">
        <f t="shared" si="155"/>
        <v>-0.69542545613060136</v>
      </c>
      <c r="ALM32" s="7">
        <f t="shared" si="155"/>
        <v>6.0641894969014253E-2</v>
      </c>
      <c r="ALN32" s="20">
        <f t="shared" si="155"/>
        <v>0.10244098958468531</v>
      </c>
      <c r="ALO32" s="7">
        <f t="shared" si="155"/>
        <v>0.12526343862713202</v>
      </c>
      <c r="ALP32" s="6" t="s">
        <v>613</v>
      </c>
      <c r="ALQ32" s="17">
        <f t="shared" si="116"/>
        <v>0.64457562037172111</v>
      </c>
      <c r="ALR32" s="17">
        <f t="shared" si="117"/>
        <v>0.40890658453724527</v>
      </c>
      <c r="ALS32" s="17">
        <f t="shared" si="118"/>
        <v>0.49471059318114274</v>
      </c>
      <c r="ALT32" s="17">
        <f t="shared" si="119"/>
        <v>0.49506436642760826</v>
      </c>
      <c r="ALU32" s="17">
        <f t="shared" si="120"/>
        <v>0.47690619107635968</v>
      </c>
      <c r="ALV32" s="21">
        <f t="shared" si="121"/>
        <v>0.43123094470516465</v>
      </c>
      <c r="ALW32" s="17">
        <f t="shared" si="122"/>
        <v>0.37952613365597143</v>
      </c>
      <c r="ALX32" s="6" t="s">
        <v>613</v>
      </c>
      <c r="ALY32" s="17">
        <f t="shared" si="123"/>
        <v>0.35542437962827889</v>
      </c>
      <c r="ALZ32" s="17">
        <f t="shared" si="124"/>
        <v>0.59109341546275473</v>
      </c>
      <c r="AMA32" s="17">
        <f t="shared" si="125"/>
        <v>0.50528940681885726</v>
      </c>
      <c r="AMB32" s="17">
        <f t="shared" si="126"/>
        <v>0.50493563357239168</v>
      </c>
      <c r="AMC32" s="17">
        <f t="shared" si="127"/>
        <v>0.52309380892364032</v>
      </c>
      <c r="AMD32" s="21">
        <f t="shared" si="128"/>
        <v>0.56876905529483535</v>
      </c>
      <c r="AME32" s="17">
        <f t="shared" si="129"/>
        <v>0.62047386634402857</v>
      </c>
      <c r="AMF32" s="6" t="s">
        <v>613</v>
      </c>
      <c r="AMN32" s="18">
        <v>4.5713591950970072</v>
      </c>
      <c r="AMO32" s="18">
        <v>6.1982279139587186</v>
      </c>
      <c r="AMP32" s="18">
        <v>6.218300505319057</v>
      </c>
      <c r="AMQ32" s="18">
        <v>6.0281565269948612</v>
      </c>
      <c r="AMR32" s="18">
        <v>6.8453170762465918</v>
      </c>
      <c r="AMS32" s="18">
        <v>7.4264531209904705</v>
      </c>
      <c r="AMT32" s="18">
        <v>7.1765482946952046</v>
      </c>
      <c r="AMU32" s="18">
        <v>5.8431999502304244</v>
      </c>
      <c r="AMV32" s="19">
        <v>4.5730186003318511</v>
      </c>
      <c r="AMW32" s="18">
        <v>5.7790687746391765</v>
      </c>
      <c r="AMX32" s="18">
        <v>6.1667526536031421</v>
      </c>
      <c r="AMY32" s="18">
        <v>8.2581800191838628</v>
      </c>
      <c r="AMZ32" s="18">
        <v>10.561990087171512</v>
      </c>
      <c r="ANA32" s="18">
        <v>8.0313813664126421</v>
      </c>
      <c r="ANB32" s="18">
        <v>11.291457076820459</v>
      </c>
      <c r="ANC32" s="18">
        <v>10.072101709964384</v>
      </c>
      <c r="AND32" s="18">
        <v>8.1036149396627639</v>
      </c>
      <c r="ANH32" s="6" t="s">
        <v>613</v>
      </c>
      <c r="ANI32" s="7">
        <f t="shared" si="130"/>
        <v>6.0281565269948614E-2</v>
      </c>
      <c r="ANJ32" s="7">
        <f t="shared" si="131"/>
        <v>6.8453170762465917E-2</v>
      </c>
      <c r="ANK32" s="7">
        <f t="shared" si="132"/>
        <v>7.4264531209904699E-2</v>
      </c>
      <c r="ANL32" s="7">
        <f t="shared" si="133"/>
        <v>7.176548294695205E-2</v>
      </c>
      <c r="ANM32" s="7">
        <f t="shared" si="134"/>
        <v>5.8431999502304245E-2</v>
      </c>
      <c r="ANN32" s="20">
        <f t="shared" si="135"/>
        <v>4.5730186003318511E-2</v>
      </c>
      <c r="ANO32" s="7">
        <f t="shared" si="136"/>
        <v>5.7790687746391761E-2</v>
      </c>
      <c r="ANP32" s="6" t="s">
        <v>613</v>
      </c>
      <c r="ANX32" s="7">
        <v>-1.5137246404285265E-2</v>
      </c>
      <c r="ANY32" s="7">
        <v>2.5564672332883953E-2</v>
      </c>
      <c r="ANZ32" s="7">
        <v>-1.0702546631930043E-2</v>
      </c>
      <c r="AOA32" s="7">
        <v>0.20954451611318192</v>
      </c>
      <c r="AOB32" s="7">
        <v>0.18215498634196114</v>
      </c>
      <c r="AOC32" s="7">
        <v>-0.11152965043334617</v>
      </c>
      <c r="AOD32" s="7">
        <v>0.2194132077705182</v>
      </c>
      <c r="AOE32" s="7">
        <v>5.1688907023796915E-3</v>
      </c>
      <c r="AOF32" s="20">
        <v>0.14404568362117454</v>
      </c>
      <c r="AOG32" s="7">
        <v>5.3476746432414846E-2</v>
      </c>
      <c r="AOH32" s="7">
        <v>0.46856062067014981</v>
      </c>
      <c r="AOI32" s="7">
        <v>0.81701072071858527</v>
      </c>
      <c r="AOJ32" s="7">
        <v>-0.46667980509208173</v>
      </c>
      <c r="AOK32" s="7">
        <v>0.53919448848064833</v>
      </c>
      <c r="AOL32" s="7">
        <v>0.57657229599624027</v>
      </c>
      <c r="AOM32" s="7">
        <v>0.18054832872882143</v>
      </c>
      <c r="AON32" s="7">
        <v>0.45513802777357104</v>
      </c>
      <c r="AOR32" s="6" t="s">
        <v>613</v>
      </c>
      <c r="AOZ32" s="1">
        <v>-2.8843800000000002</v>
      </c>
      <c r="APA32" s="1">
        <v>-2.2338900000000002</v>
      </c>
      <c r="APB32" s="1">
        <v>-1.25515</v>
      </c>
      <c r="APC32" s="1">
        <v>-0.61989000000000005</v>
      </c>
      <c r="APD32" s="1">
        <v>-7.3652100000000003</v>
      </c>
      <c r="APE32" s="1">
        <v>7.6810000000000003E-2</v>
      </c>
      <c r="APF32" s="1">
        <v>0.40927999999999998</v>
      </c>
      <c r="APG32" s="1">
        <v>8.702E-2</v>
      </c>
      <c r="APH32" s="1">
        <v>1.3152900000000001</v>
      </c>
      <c r="API32" s="2">
        <v>1.61114</v>
      </c>
      <c r="APJ32" s="1">
        <v>2.1189900000000002</v>
      </c>
      <c r="APK32" s="1">
        <v>5.2503700000000002</v>
      </c>
      <c r="APL32" s="1">
        <v>7.17143</v>
      </c>
      <c r="APM32" s="1">
        <v>17.28689</v>
      </c>
      <c r="APN32" s="1">
        <v>-2.1275200000000001</v>
      </c>
      <c r="APO32" s="1">
        <v>-0.62995999999999996</v>
      </c>
      <c r="APP32" s="1"/>
      <c r="APQ32" s="1"/>
      <c r="APR32" s="1"/>
      <c r="APS32" s="1"/>
      <c r="APW32" s="22">
        <v>9.4214409207289324E-2</v>
      </c>
      <c r="APX32" s="22">
        <v>0.24868436724640386</v>
      </c>
      <c r="APY32" s="22">
        <v>-0.10596633374305933</v>
      </c>
      <c r="APZ32" s="22">
        <v>0.29125614813731726</v>
      </c>
      <c r="AQA32" s="22">
        <v>0.58901262827510759</v>
      </c>
      <c r="AQB32" s="39" t="s">
        <v>613</v>
      </c>
      <c r="AQC32" s="22">
        <v>0.69543399124148297</v>
      </c>
      <c r="AQD32" s="6" t="s">
        <v>613</v>
      </c>
      <c r="AQE32" s="4">
        <f t="shared" si="137"/>
        <v>-45941000000</v>
      </c>
      <c r="AQF32" s="4">
        <f t="shared" si="138"/>
        <v>-23300000000</v>
      </c>
      <c r="AQG32" s="4">
        <f t="shared" si="139"/>
        <v>-3188000000</v>
      </c>
      <c r="AQH32" s="4">
        <f t="shared" si="140"/>
        <v>7305000000</v>
      </c>
      <c r="AQI32" s="4">
        <f t="shared" si="141"/>
        <v>16788165835</v>
      </c>
      <c r="AQJ32" s="5">
        <f t="shared" si="142"/>
        <v>18738186924</v>
      </c>
      <c r="AQK32" s="4">
        <f t="shared" si="143"/>
        <v>28452263963</v>
      </c>
      <c r="AQL32" s="6" t="s">
        <v>613</v>
      </c>
      <c r="AQM32" s="7">
        <f t="shared" si="144"/>
        <v>2.8829433746772135E-2</v>
      </c>
      <c r="AQN32" s="7">
        <f t="shared" si="145"/>
        <v>0.4227447565135351</v>
      </c>
      <c r="AQO32" s="7">
        <f t="shared" si="146"/>
        <v>-6.6817572099262243E-2</v>
      </c>
      <c r="AQP32" s="7">
        <f t="shared" si="147"/>
        <v>-8.2505082448610795E-2</v>
      </c>
      <c r="AQQ32" s="7">
        <f t="shared" si="148"/>
        <v>0.14571886235412326</v>
      </c>
      <c r="AQR32" s="20">
        <f t="shared" si="149"/>
        <v>0.10034537411325822</v>
      </c>
      <c r="AQS32" s="7">
        <f t="shared" si="150"/>
        <v>0.14968229827113064</v>
      </c>
      <c r="AQT32" s="6" t="s">
        <v>613</v>
      </c>
      <c r="AQU32" s="9">
        <f t="shared" si="156"/>
        <v>7.4344286000180504E-2</v>
      </c>
      <c r="AQV32" s="9">
        <f t="shared" si="156"/>
        <v>9.6729034824619989E-2</v>
      </c>
      <c r="AQW32" s="9">
        <f t="shared" si="156"/>
        <v>9.3952459469432009E-2</v>
      </c>
      <c r="AQX32" s="9">
        <f t="shared" si="156"/>
        <v>0.11476879056030248</v>
      </c>
      <c r="AQY32" s="9">
        <f t="shared" si="156"/>
        <v>2.7059355797957672E-2</v>
      </c>
      <c r="AQZ32" s="10" t="e">
        <f t="shared" si="156"/>
        <v>#VALUE!</v>
      </c>
      <c r="ARA32" s="9">
        <f t="shared" si="156"/>
        <v>5.4790626320431267E-2</v>
      </c>
      <c r="ARB32" s="6" t="s">
        <v>613</v>
      </c>
      <c r="ARC32" s="17">
        <f t="shared" si="157"/>
        <v>9.6729959275325156E-2</v>
      </c>
      <c r="ARD32" s="17">
        <f t="shared" si="157"/>
        <v>-3.6079022817530393E-2</v>
      </c>
      <c r="ARE32" s="17">
        <f t="shared" si="157"/>
        <v>8.8267954211094901E-2</v>
      </c>
      <c r="ARF32" s="17">
        <f t="shared" si="157"/>
        <v>-0.3147343905823215</v>
      </c>
      <c r="ARG32" s="17">
        <f t="shared" si="157"/>
        <v>3.8860814988821296E-2</v>
      </c>
      <c r="ARH32" s="21" t="e">
        <f t="shared" si="157"/>
        <v>#VALUE!</v>
      </c>
      <c r="ARI32" s="17">
        <f t="shared" si="157"/>
        <v>7.4420891798471514E-2</v>
      </c>
      <c r="ARJ32" s="6" t="s">
        <v>613</v>
      </c>
    </row>
    <row r="33" spans="1:1154" collapsed="1" x14ac:dyDescent="0.15">
      <c r="A33" s="26" t="s">
        <v>64</v>
      </c>
      <c r="B33" s="34">
        <v>42065</v>
      </c>
      <c r="C33" s="34">
        <v>42065</v>
      </c>
      <c r="D33" s="35">
        <v>2.3676323676323698</v>
      </c>
      <c r="E33" s="26" t="s">
        <v>65</v>
      </c>
      <c r="F33" s="26" t="s">
        <v>21</v>
      </c>
      <c r="G33" s="26" t="s">
        <v>22</v>
      </c>
      <c r="H33" s="26" t="s">
        <v>547</v>
      </c>
      <c r="I33" s="56" t="s">
        <v>475</v>
      </c>
      <c r="J33" s="26" t="s">
        <v>446</v>
      </c>
      <c r="K33" s="26" t="s">
        <v>427</v>
      </c>
      <c r="L33" s="26" t="s">
        <v>21</v>
      </c>
      <c r="M33" s="26" t="s">
        <v>22</v>
      </c>
      <c r="N33" s="26" t="s">
        <v>23</v>
      </c>
      <c r="O33" s="26" t="s">
        <v>66</v>
      </c>
      <c r="P33" s="26"/>
      <c r="Q33" s="26" t="s">
        <v>25</v>
      </c>
      <c r="R33" s="26" t="s">
        <v>67</v>
      </c>
      <c r="S33" s="35"/>
      <c r="T33" s="26" t="s">
        <v>27</v>
      </c>
      <c r="U33" s="26" t="s">
        <v>23</v>
      </c>
      <c r="V33" s="36">
        <v>2015</v>
      </c>
      <c r="W33" s="3">
        <f t="shared" si="0"/>
        <v>1</v>
      </c>
      <c r="AH33" s="35">
        <v>20662197000000</v>
      </c>
      <c r="AI33" s="4">
        <v>9535418000000</v>
      </c>
      <c r="AJ33" s="4">
        <v>8359164000000</v>
      </c>
      <c r="AK33" s="4">
        <v>5290662000000</v>
      </c>
      <c r="AL33" s="4">
        <v>8945090000000</v>
      </c>
      <c r="AM33" s="4">
        <v>8371980000000</v>
      </c>
      <c r="AN33" s="5">
        <v>7756910000000</v>
      </c>
      <c r="AO33" s="4">
        <v>7402506000000</v>
      </c>
      <c r="AP33" s="4">
        <v>5598173000000</v>
      </c>
      <c r="AQ33" s="4">
        <v>5508451000000</v>
      </c>
      <c r="AR33" s="4">
        <v>4437924000000</v>
      </c>
      <c r="AS33" s="4">
        <v>3427047000000</v>
      </c>
      <c r="AT33" s="4">
        <v>705115000000</v>
      </c>
      <c r="AU33" s="4"/>
      <c r="AV33" s="4"/>
      <c r="AW33" s="4"/>
      <c r="AX33" s="4"/>
      <c r="AY33" s="4"/>
      <c r="AZ33" s="4"/>
      <c r="BA33" s="4"/>
      <c r="BB33" s="6" t="s">
        <v>613</v>
      </c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>
        <v>6400930000000</v>
      </c>
      <c r="BN33" s="4">
        <v>5273416000000</v>
      </c>
      <c r="BO33" s="4">
        <v>4049290000000</v>
      </c>
      <c r="BP33" s="4">
        <v>4128191000000</v>
      </c>
      <c r="BQ33" s="4">
        <v>3871252000000</v>
      </c>
      <c r="BR33" s="4">
        <v>3721206000000</v>
      </c>
      <c r="BS33" s="5">
        <v>3197834000000</v>
      </c>
      <c r="BT33" s="4">
        <v>2709969000000</v>
      </c>
      <c r="BU33" s="4">
        <v>2454553000000</v>
      </c>
      <c r="BV33" s="4">
        <v>2253257000000</v>
      </c>
      <c r="BW33" s="4">
        <v>2260329000000</v>
      </c>
      <c r="BX33" s="4">
        <v>1954099000000</v>
      </c>
      <c r="BY33" s="4">
        <v>1447952000000</v>
      </c>
      <c r="BZ33" s="4"/>
      <c r="CA33" s="4"/>
      <c r="CB33" s="4"/>
      <c r="CC33" s="4"/>
      <c r="CD33" s="4"/>
      <c r="CE33" s="4"/>
      <c r="CF33" s="4"/>
      <c r="CG33" s="6" t="s">
        <v>613</v>
      </c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>
        <v>33997637000000</v>
      </c>
      <c r="CS33" s="4">
        <v>20716223000000</v>
      </c>
      <c r="CT33" s="4">
        <v>16624925000000</v>
      </c>
      <c r="CU33" s="4">
        <v>14121568000000</v>
      </c>
      <c r="CV33" s="4">
        <v>16579331000000</v>
      </c>
      <c r="CW33" s="4">
        <v>15571362000000</v>
      </c>
      <c r="CX33" s="5">
        <v>13961500000000</v>
      </c>
      <c r="CY33" s="4">
        <v>13621918000000</v>
      </c>
      <c r="CZ33" s="4">
        <v>11321715000000</v>
      </c>
      <c r="DA33" s="4">
        <v>9922662000000</v>
      </c>
      <c r="DB33" s="4">
        <v>8580311000000</v>
      </c>
      <c r="DC33" s="4">
        <v>7017835000000</v>
      </c>
      <c r="DD33" s="4">
        <v>3800617000000</v>
      </c>
      <c r="DE33" s="4"/>
      <c r="DF33" s="4"/>
      <c r="DG33" s="4"/>
      <c r="DH33" s="4"/>
      <c r="DI33" s="4"/>
      <c r="DJ33" s="4"/>
      <c r="DK33" s="4"/>
      <c r="DL33" s="6" t="s">
        <v>613</v>
      </c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>
        <v>118066628000000</v>
      </c>
      <c r="DX33" s="4">
        <v>103588325000000</v>
      </c>
      <c r="DY33" s="4">
        <v>38709314000000</v>
      </c>
      <c r="DZ33" s="4">
        <v>34367153000000</v>
      </c>
      <c r="EA33" s="4">
        <v>31619514000000</v>
      </c>
      <c r="EB33" s="4">
        <v>28901948000000</v>
      </c>
      <c r="EC33" s="5">
        <v>26560624000000</v>
      </c>
      <c r="ED33" s="4">
        <v>25029488000000</v>
      </c>
      <c r="EE33" s="4">
        <v>21267470000000</v>
      </c>
      <c r="EF33" s="4">
        <v>17819884000000</v>
      </c>
      <c r="EG33" s="4">
        <v>15222857000000</v>
      </c>
      <c r="EH33" s="4">
        <v>13361313000000</v>
      </c>
      <c r="EI33" s="4">
        <v>10223893000000</v>
      </c>
      <c r="EJ33" s="4"/>
      <c r="EK33" s="4"/>
      <c r="EL33" s="4"/>
      <c r="EM33" s="4"/>
      <c r="EN33" s="4"/>
      <c r="EO33" s="4"/>
      <c r="EP33" s="4"/>
      <c r="EQ33" s="6" t="s">
        <v>613</v>
      </c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>
        <v>18896133000000</v>
      </c>
      <c r="FC33" s="4">
        <v>9176164000000</v>
      </c>
      <c r="FD33" s="4">
        <v>6556359000000</v>
      </c>
      <c r="FE33" s="4">
        <v>7235398000000</v>
      </c>
      <c r="FF33" s="4">
        <v>6827588000000</v>
      </c>
      <c r="FG33" s="4">
        <v>6469785000000</v>
      </c>
      <c r="FH33" s="5">
        <v>6002344000000</v>
      </c>
      <c r="FI33" s="4">
        <v>6208146000000</v>
      </c>
      <c r="FJ33" s="4">
        <v>4696583000000</v>
      </c>
      <c r="FK33" s="4">
        <v>3648069000000</v>
      </c>
      <c r="FL33" s="4">
        <v>2988540000000</v>
      </c>
      <c r="FM33" s="4">
        <v>2701200000000</v>
      </c>
      <c r="FN33" s="4">
        <v>7378449000000</v>
      </c>
      <c r="FO33" s="4"/>
      <c r="FP33" s="4"/>
      <c r="FQ33" s="4"/>
      <c r="FR33" s="4"/>
      <c r="FS33" s="4"/>
      <c r="FT33" s="4"/>
      <c r="FU33" s="4"/>
      <c r="FV33" s="6" t="s">
        <v>613</v>
      </c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>
        <v>41752460000000</v>
      </c>
      <c r="GH33" s="4">
        <v>31724366000000</v>
      </c>
      <c r="GI33" s="4">
        <v>2348894000000</v>
      </c>
      <c r="GJ33" s="4">
        <v>2060546000000</v>
      </c>
      <c r="GK33" s="4">
        <v>2357041000000</v>
      </c>
      <c r="GL33" s="4">
        <v>2044905000000</v>
      </c>
      <c r="GM33" s="5">
        <v>2869045000000</v>
      </c>
      <c r="GN33" s="4">
        <v>3405937000000</v>
      </c>
      <c r="GO33" s="4">
        <v>2520042000000</v>
      </c>
      <c r="GP33" s="4">
        <v>1262983000000</v>
      </c>
      <c r="GQ33" s="4">
        <v>780361000000</v>
      </c>
      <c r="GR33" s="4">
        <v>526341000000</v>
      </c>
      <c r="GS33" s="4">
        <v>1424321000000</v>
      </c>
      <c r="GT33" s="4"/>
      <c r="GU33" s="4"/>
      <c r="GV33" s="4"/>
      <c r="GW33" s="4"/>
      <c r="GX33" s="4"/>
      <c r="GY33" s="4"/>
      <c r="GZ33" s="4"/>
      <c r="HA33" s="6" t="s">
        <v>613</v>
      </c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>
        <v>33881903000000</v>
      </c>
      <c r="HM33" s="4">
        <v>29430291000000</v>
      </c>
      <c r="HN33" s="4">
        <v>25300838000000</v>
      </c>
      <c r="HO33" s="4">
        <v>21618923000000</v>
      </c>
      <c r="HP33" s="4">
        <v>19563668000000</v>
      </c>
      <c r="HQ33" s="4">
        <v>17563958000000</v>
      </c>
      <c r="HR33" s="5">
        <v>15454863000000</v>
      </c>
      <c r="HS33" s="4">
        <v>13655526000000</v>
      </c>
      <c r="HT33" s="4">
        <v>12586782000000</v>
      </c>
      <c r="HU33" s="4">
        <v>11412175000000</v>
      </c>
      <c r="HV33" s="4">
        <v>10216838000000</v>
      </c>
      <c r="HW33" s="4">
        <v>8919546000000</v>
      </c>
      <c r="HX33" s="4">
        <v>1279196000000</v>
      </c>
      <c r="HY33" s="4"/>
      <c r="HZ33" s="4"/>
      <c r="IA33" s="4"/>
      <c r="IB33" s="4"/>
      <c r="IC33" s="4"/>
      <c r="ID33" s="4"/>
      <c r="IE33" s="4"/>
      <c r="IF33" s="6" t="s">
        <v>613</v>
      </c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>
        <v>56803733000000</v>
      </c>
      <c r="IR33" s="4">
        <v>46641048000000</v>
      </c>
      <c r="IS33" s="4">
        <v>42296703000000</v>
      </c>
      <c r="IT33" s="4">
        <v>38413407000000</v>
      </c>
      <c r="IU33" s="4">
        <v>35606593000000</v>
      </c>
      <c r="IV33" s="4">
        <v>34466069000000</v>
      </c>
      <c r="IW33" s="5">
        <v>31741094000000</v>
      </c>
      <c r="IX33" s="4">
        <v>30022463000000</v>
      </c>
      <c r="IY33" s="4">
        <v>25094681000000</v>
      </c>
      <c r="IZ33" s="4">
        <v>21716913000000</v>
      </c>
      <c r="JA33" s="4">
        <v>19367155000000</v>
      </c>
      <c r="JB33" s="4">
        <v>17960120000000</v>
      </c>
      <c r="JC33" s="4">
        <v>4007998000000</v>
      </c>
      <c r="JD33" s="4"/>
      <c r="JE33" s="4"/>
      <c r="JF33" s="4"/>
      <c r="JG33" s="4"/>
      <c r="JH33" s="4"/>
      <c r="JI33" s="4"/>
      <c r="JJ33" s="4"/>
      <c r="JK33" s="6" t="s">
        <v>613</v>
      </c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>
        <v>11658711000000</v>
      </c>
      <c r="JW33" s="4">
        <v>9201012000000</v>
      </c>
      <c r="JX33" s="4">
        <v>7400117000000</v>
      </c>
      <c r="JY33" s="4">
        <v>6447921000000</v>
      </c>
      <c r="JZ33" s="4">
        <v>5221746000000</v>
      </c>
      <c r="KA33" s="4">
        <v>4864168000000</v>
      </c>
      <c r="KB33" s="5">
        <v>3992132000000</v>
      </c>
      <c r="KC33" s="4">
        <v>3185348000000</v>
      </c>
      <c r="KD33" s="4">
        <v>2771924000000</v>
      </c>
      <c r="KE33" s="4">
        <v>2849250000000</v>
      </c>
      <c r="KF33" s="4">
        <v>2507373000000</v>
      </c>
      <c r="KG33" s="4">
        <v>2423110000000</v>
      </c>
      <c r="KH33" s="4">
        <v>336130000000</v>
      </c>
      <c r="KI33" s="4"/>
      <c r="KJ33" s="4"/>
      <c r="KK33" s="4"/>
      <c r="KL33" s="4"/>
      <c r="KM33" s="4"/>
      <c r="KN33" s="4"/>
      <c r="KO33" s="4"/>
      <c r="KP33" s="6" t="s">
        <v>613</v>
      </c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>
        <v>7900282000000</v>
      </c>
      <c r="LB33" s="4">
        <v>7418574000000</v>
      </c>
      <c r="LC33" s="4">
        <v>5360029000000</v>
      </c>
      <c r="LD33" s="4">
        <v>4658781000000</v>
      </c>
      <c r="LE33" s="4">
        <v>3543173000000</v>
      </c>
      <c r="LF33" s="4">
        <v>3631301000000</v>
      </c>
      <c r="LG33" s="5">
        <v>2923148000000</v>
      </c>
      <c r="LH33" s="4">
        <v>2574172000000</v>
      </c>
      <c r="LI33" s="4">
        <v>2233291000000</v>
      </c>
      <c r="LJ33" s="4">
        <v>2288931000000</v>
      </c>
      <c r="LK33" s="4">
        <v>2066365000000</v>
      </c>
      <c r="LL33" s="4">
        <v>1852229000000</v>
      </c>
      <c r="LM33" s="4">
        <v>210900000000</v>
      </c>
      <c r="LN33" s="4"/>
      <c r="LO33" s="4"/>
      <c r="LP33" s="4"/>
      <c r="LQ33" s="4"/>
      <c r="LR33" s="4"/>
      <c r="LS33" s="4"/>
      <c r="LT33" s="4"/>
      <c r="LU33" s="6" t="s">
        <v>613</v>
      </c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>
        <v>13343240000000</v>
      </c>
      <c r="MQ33" s="1">
        <v>9935232000000</v>
      </c>
      <c r="MR33" s="4">
        <v>9958647000000</v>
      </c>
      <c r="MS33" s="4">
        <v>7436972000000</v>
      </c>
      <c r="MT33" s="4">
        <v>6446785000000</v>
      </c>
      <c r="MU33" s="4">
        <v>5206561000000</v>
      </c>
      <c r="MV33" s="4">
        <v>4989254000000</v>
      </c>
      <c r="MW33" s="5">
        <v>4009634000000</v>
      </c>
      <c r="MX33" s="4">
        <v>3445380000000</v>
      </c>
      <c r="MY33" s="1">
        <v>2966990000000</v>
      </c>
      <c r="MZ33" s="1">
        <v>3034394000000</v>
      </c>
      <c r="NA33" s="1">
        <v>2744910000000</v>
      </c>
      <c r="NB33" s="1">
        <v>2519142000000</v>
      </c>
      <c r="NC33" s="1">
        <v>304174000000</v>
      </c>
      <c r="ND33" s="1"/>
      <c r="NE33" s="1"/>
      <c r="NF33" s="1"/>
      <c r="NG33" s="1"/>
      <c r="NH33" s="1"/>
      <c r="NI33" s="1"/>
      <c r="NJ33" s="1"/>
      <c r="NK33" s="6" t="s">
        <v>613</v>
      </c>
      <c r="NV33" s="35">
        <v>7900282000000</v>
      </c>
      <c r="NW33" s="47">
        <v>7418574000000</v>
      </c>
      <c r="NX33" s="47">
        <v>5360029000000</v>
      </c>
      <c r="NY33" s="47">
        <v>4658781000000</v>
      </c>
      <c r="NZ33" s="47">
        <v>3543173000000</v>
      </c>
      <c r="OA33" s="47">
        <v>3631301000000</v>
      </c>
      <c r="OB33" s="48">
        <v>2923148000000</v>
      </c>
      <c r="OC33" s="47">
        <v>2574172000000</v>
      </c>
      <c r="OD33" s="35">
        <v>2233291000000</v>
      </c>
      <c r="OE33" s="35">
        <v>2288931000000</v>
      </c>
      <c r="OF33" s="35">
        <v>2066365000000</v>
      </c>
      <c r="OG33" s="35">
        <v>1852229000000</v>
      </c>
      <c r="OH33" s="35">
        <v>210900000000</v>
      </c>
      <c r="OI33" s="35"/>
      <c r="OJ33" s="35"/>
      <c r="OK33" s="35"/>
      <c r="OL33" s="35"/>
      <c r="OM33" s="35"/>
      <c r="ON33" s="35"/>
      <c r="OO33" s="35"/>
      <c r="OP33" s="6" t="s">
        <v>613</v>
      </c>
      <c r="OQ33" s="4">
        <v>10595245000000</v>
      </c>
      <c r="OR33" s="4">
        <v>8728015000000</v>
      </c>
      <c r="OS33" s="4">
        <v>6975550000000</v>
      </c>
      <c r="OT33" s="4">
        <v>6361254000000</v>
      </c>
      <c r="OU33" s="4">
        <v>5800285000000</v>
      </c>
      <c r="OV33" s="5">
        <v>4645525000000</v>
      </c>
      <c r="OW33" s="4">
        <v>3762560000000</v>
      </c>
      <c r="OX33" s="4">
        <v>3258021000000</v>
      </c>
      <c r="OY33" s="4">
        <v>3263452000000</v>
      </c>
      <c r="OZ33" s="4">
        <v>3079157000000</v>
      </c>
      <c r="PA33" s="4">
        <v>3045447000000</v>
      </c>
      <c r="PB33" s="4">
        <v>526814000000</v>
      </c>
      <c r="PC33" s="4"/>
      <c r="PD33" s="4"/>
      <c r="PE33" s="4"/>
      <c r="PF33" s="4"/>
      <c r="PG33" s="4"/>
      <c r="PH33" s="4"/>
      <c r="PI33" s="4"/>
      <c r="PJ33" s="6" t="s">
        <v>613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>
        <v>-1302690000000</v>
      </c>
      <c r="PV33" s="4">
        <v>-629934000000</v>
      </c>
      <c r="PW33" s="4">
        <v>-153810000000</v>
      </c>
      <c r="PX33" s="4">
        <v>-148612000000</v>
      </c>
      <c r="PY33" s="4">
        <v>-127732000000</v>
      </c>
      <c r="PZ33" s="4">
        <v>-176844000000</v>
      </c>
      <c r="QA33" s="5">
        <v>-253872000000</v>
      </c>
      <c r="QB33" s="4">
        <v>-212539000000</v>
      </c>
      <c r="QC33" s="4">
        <v>-102733000000</v>
      </c>
      <c r="QD33" s="4">
        <v>-50525000000</v>
      </c>
      <c r="QE33" s="4">
        <v>-42038000000</v>
      </c>
      <c r="QF33" s="4">
        <v>-91369000000</v>
      </c>
      <c r="QG33" s="4"/>
      <c r="QH33" s="4"/>
      <c r="QI33" s="4"/>
      <c r="QJ33" s="4"/>
      <c r="QK33" s="4"/>
      <c r="QL33" s="4"/>
      <c r="QM33" s="4"/>
      <c r="QN33" s="4"/>
      <c r="QO33" s="6" t="s">
        <v>613</v>
      </c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>
        <v>7989039000000</v>
      </c>
      <c r="RA33" s="4">
        <v>9336780000000</v>
      </c>
      <c r="RB33" s="4">
        <v>7398161000000</v>
      </c>
      <c r="RC33" s="4">
        <v>4653375000000</v>
      </c>
      <c r="RD33" s="4">
        <v>5174368000000</v>
      </c>
      <c r="RE33" s="4">
        <v>4584964000000</v>
      </c>
      <c r="RF33" s="5">
        <v>3485533000000</v>
      </c>
      <c r="RG33" s="4">
        <v>3860843000000</v>
      </c>
      <c r="RH33" s="4">
        <v>1993496000000</v>
      </c>
      <c r="RI33" s="4">
        <v>3053526000000</v>
      </c>
      <c r="RJ33" s="4">
        <v>2174427000000</v>
      </c>
      <c r="RK33" s="4">
        <v>2252042000000</v>
      </c>
      <c r="RL33" s="4">
        <v>938245000000</v>
      </c>
      <c r="RM33" s="4"/>
      <c r="RN33" s="4"/>
      <c r="RO33" s="4"/>
      <c r="RP33" s="4"/>
      <c r="RQ33" s="4"/>
      <c r="RR33" s="4"/>
      <c r="RS33" s="4"/>
      <c r="RT33" s="6" t="s">
        <v>613</v>
      </c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>
        <v>-3100274000000</v>
      </c>
      <c r="SF33" s="4">
        <v>-34957389000000</v>
      </c>
      <c r="SG33" s="4">
        <v>-2399814000000</v>
      </c>
      <c r="SH33" s="4">
        <v>-4712882000000</v>
      </c>
      <c r="SI33" s="4">
        <v>-2949740000000</v>
      </c>
      <c r="SJ33" s="4">
        <v>-1560132000000</v>
      </c>
      <c r="SK33" s="5">
        <v>-2047434000000</v>
      </c>
      <c r="SL33" s="4">
        <v>-1749908000000</v>
      </c>
      <c r="SM33" s="4">
        <v>-2378918000000</v>
      </c>
      <c r="SN33" s="4">
        <v>-1507238000000</v>
      </c>
      <c r="SO33" s="4">
        <v>-547827000000</v>
      </c>
      <c r="SP33" s="4">
        <v>-644937000000</v>
      </c>
      <c r="SQ33" s="4">
        <v>-44530000000</v>
      </c>
      <c r="SR33" s="4"/>
      <c r="SS33" s="4"/>
      <c r="ST33" s="4"/>
      <c r="SU33" s="4"/>
      <c r="SV33" s="4"/>
      <c r="SW33" s="4"/>
      <c r="SX33" s="4"/>
      <c r="SY33" s="6" t="s">
        <v>613</v>
      </c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>
        <v>5905745000000</v>
      </c>
      <c r="TK33" s="4">
        <v>26758085000000</v>
      </c>
      <c r="TL33" s="4">
        <v>-1266076000000</v>
      </c>
      <c r="TM33" s="4">
        <v>-4242099000000</v>
      </c>
      <c r="TN33" s="4">
        <v>-1815525000000</v>
      </c>
      <c r="TO33" s="4">
        <v>-2159227000000</v>
      </c>
      <c r="TP33" s="5">
        <v>-1264853000000</v>
      </c>
      <c r="TQ33" s="4">
        <v>-286458000000</v>
      </c>
      <c r="TR33" s="35">
        <v>207792000000</v>
      </c>
      <c r="TS33" s="35">
        <v>-592602000000</v>
      </c>
      <c r="TT33" s="35">
        <v>-548384000000</v>
      </c>
      <c r="TU33" s="35">
        <v>998527000000</v>
      </c>
      <c r="TV33" s="35">
        <v>-197883000000</v>
      </c>
      <c r="TW33" s="35"/>
      <c r="TX33" s="35"/>
      <c r="TY33" s="35"/>
      <c r="TZ33" s="35"/>
      <c r="UA33" s="35"/>
      <c r="UB33" s="35"/>
      <c r="UC33" s="35"/>
      <c r="UD33" s="6" t="s">
        <v>613</v>
      </c>
      <c r="UL33" s="37"/>
      <c r="UM33" s="37"/>
      <c r="UN33" s="37"/>
      <c r="UO33" s="37">
        <v>0.247050365662668</v>
      </c>
      <c r="UP33" s="9">
        <v>0.219734745965773</v>
      </c>
      <c r="UQ33" s="9">
        <v>1.84739769465244E-2</v>
      </c>
      <c r="UR33" s="9">
        <v>2.10321516736925E-2</v>
      </c>
      <c r="US33" s="9">
        <v>2.0722247566364298E-2</v>
      </c>
      <c r="UT33" s="9">
        <v>2.01849307378714E-2</v>
      </c>
      <c r="UU33" s="10">
        <v>4.0489048530667704E-2</v>
      </c>
      <c r="UV33" s="9"/>
      <c r="UW33" s="6" t="s">
        <v>613</v>
      </c>
      <c r="VE33" s="9"/>
      <c r="VF33" s="9"/>
      <c r="VG33" s="9"/>
      <c r="VH33" s="9">
        <v>2.10845425419686E-2</v>
      </c>
      <c r="VI33" s="9">
        <v>1.2539156747981599E-2</v>
      </c>
      <c r="VJ33" s="9">
        <v>1.70003692140469E-2</v>
      </c>
      <c r="VK33" s="9">
        <v>2.2948777803893303E-2</v>
      </c>
      <c r="VL33" s="9">
        <v>1.79506338768529E-2</v>
      </c>
      <c r="VM33" s="9">
        <v>1.6787822813237499E-2</v>
      </c>
      <c r="VN33" s="10">
        <v>1.6931613641887E-2</v>
      </c>
      <c r="VO33" s="9"/>
      <c r="VP33" s="6" t="s">
        <v>613</v>
      </c>
      <c r="VX33" s="9"/>
      <c r="VY33" s="9"/>
      <c r="VZ33" s="9"/>
      <c r="WA33" s="9">
        <v>0.75294963433733197</v>
      </c>
      <c r="WB33" s="52">
        <v>0.78026525403422697</v>
      </c>
      <c r="WC33" s="52">
        <v>0.98152602305347603</v>
      </c>
      <c r="WD33" s="52">
        <v>0.97896784832630701</v>
      </c>
      <c r="WE33" s="52">
        <v>0.97927775243363602</v>
      </c>
      <c r="WF33" s="52">
        <v>0.97981506926212902</v>
      </c>
      <c r="WG33" s="53">
        <v>0.95951095146933196</v>
      </c>
      <c r="WI33" s="54" t="s">
        <v>613</v>
      </c>
      <c r="WQ33" s="9"/>
      <c r="WR33" s="9"/>
      <c r="WS33" s="9"/>
      <c r="WT33" s="9">
        <v>4.0289868186459701E-2</v>
      </c>
      <c r="WU33" s="9">
        <v>4.3645566588655198E-2</v>
      </c>
      <c r="WV33" s="9">
        <v>9.1256559261908302E-2</v>
      </c>
      <c r="WW33" s="9">
        <v>0.100208891881352</v>
      </c>
      <c r="WX33" s="9">
        <v>0.123820394376636</v>
      </c>
      <c r="WY33" s="9">
        <v>0.11020506289467401</v>
      </c>
      <c r="WZ33" s="10">
        <v>0.11850637345498499</v>
      </c>
      <c r="XA33" s="9"/>
      <c r="XB33" s="6" t="s">
        <v>613</v>
      </c>
      <c r="XJ33" s="9"/>
      <c r="XK33" s="9"/>
      <c r="XL33" s="9"/>
      <c r="XM33" s="9">
        <v>0.27734819999999999</v>
      </c>
      <c r="XN33" s="9">
        <v>0.27734819999999999</v>
      </c>
      <c r="XO33" s="9">
        <v>0.27217559999999996</v>
      </c>
      <c r="XP33" s="9">
        <v>0.27096889999999996</v>
      </c>
      <c r="XQ33" s="9">
        <v>0.2528627</v>
      </c>
      <c r="XR33" s="9">
        <v>0.24728729999999999</v>
      </c>
      <c r="XS33" s="10">
        <v>0.24728729999999999</v>
      </c>
      <c r="XT33" s="9"/>
      <c r="XU33" s="6" t="s">
        <v>613</v>
      </c>
      <c r="XV33" s="59">
        <f t="shared" si="153"/>
        <v>670712758031.99524</v>
      </c>
      <c r="XW33" s="59">
        <f t="shared" si="153"/>
        <v>157862292499.69708</v>
      </c>
      <c r="XX33" s="59">
        <f t="shared" si="153"/>
        <v>157950019768.49066</v>
      </c>
      <c r="XY33" s="59">
        <f t="shared" si="153"/>
        <v>120090410261.39909</v>
      </c>
      <c r="XZ33" s="59">
        <f t="shared" si="153"/>
        <v>167799423140.41092</v>
      </c>
      <c r="YA33" s="59">
        <f t="shared" si="153"/>
        <v>252502455682.28754</v>
      </c>
      <c r="YB33" s="59">
        <f t="shared" si="153"/>
        <v>223103737857.58359</v>
      </c>
      <c r="YC33" s="6" t="s">
        <v>613</v>
      </c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>
        <v>7989039000000</v>
      </c>
      <c r="YO33" s="4">
        <v>9336780000000</v>
      </c>
      <c r="YP33" s="4">
        <v>7398161000000</v>
      </c>
      <c r="YQ33" s="4">
        <v>4653375000000</v>
      </c>
      <c r="YR33" s="4">
        <v>5174368000000</v>
      </c>
      <c r="YS33" s="4">
        <v>4584964000000</v>
      </c>
      <c r="YT33" s="5">
        <v>3485533000000</v>
      </c>
      <c r="YU33" s="4">
        <v>3860843000000</v>
      </c>
      <c r="YV33" s="4">
        <v>1993496000000</v>
      </c>
      <c r="YW33" s="4">
        <v>3053526000000</v>
      </c>
      <c r="YX33" s="4">
        <v>2174427000000</v>
      </c>
      <c r="YY33" s="4">
        <v>2252042000000</v>
      </c>
      <c r="YZ33" s="4">
        <v>938245000000</v>
      </c>
      <c r="ZA33" s="4"/>
      <c r="ZB33" s="4"/>
      <c r="ZC33" s="4"/>
      <c r="ZD33" s="4"/>
      <c r="ZE33" s="4"/>
      <c r="ZF33" s="4"/>
      <c r="ZG33" s="4"/>
      <c r="ZH33" s="6" t="s">
        <v>613</v>
      </c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>
        <v>-3100274000000</v>
      </c>
      <c r="ZT33" s="4">
        <v>-34957389000000</v>
      </c>
      <c r="ZU33" s="4">
        <v>-2399814000000</v>
      </c>
      <c r="ZV33" s="4">
        <v>-4712882000000</v>
      </c>
      <c r="ZW33" s="4">
        <v>-2949740000000</v>
      </c>
      <c r="ZX33" s="4">
        <v>-1560132000000</v>
      </c>
      <c r="ZY33" s="5">
        <v>-2047434000000</v>
      </c>
      <c r="ZZ33" s="4">
        <v>-1749908000000</v>
      </c>
      <c r="AAA33" s="4">
        <v>-2378918000000</v>
      </c>
      <c r="AAB33" s="4">
        <v>-1507238000000</v>
      </c>
      <c r="AAC33" s="4">
        <v>-547827000000</v>
      </c>
      <c r="AAD33" s="4">
        <v>-644937000000</v>
      </c>
      <c r="AAE33" s="4">
        <v>-44530000000</v>
      </c>
      <c r="AAF33" s="4"/>
      <c r="AAG33" s="4"/>
      <c r="AAH33" s="4"/>
      <c r="AAI33" s="4"/>
      <c r="AAJ33" s="4"/>
      <c r="AAK33" s="4"/>
      <c r="AAL33" s="4"/>
      <c r="AAM33" s="6" t="s">
        <v>613</v>
      </c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>
        <v>5905745000000</v>
      </c>
      <c r="AAY33" s="4">
        <v>26758085000000</v>
      </c>
      <c r="AAZ33" s="4">
        <v>-1266076000000</v>
      </c>
      <c r="ABA33" s="4">
        <v>-4242099000000</v>
      </c>
      <c r="ABB33" s="4">
        <v>-1815525000000</v>
      </c>
      <c r="ABC33" s="4">
        <v>-2159227000000</v>
      </c>
      <c r="ABD33" s="5">
        <v>-1264853000000</v>
      </c>
      <c r="ABE33" s="4">
        <v>-286458000000</v>
      </c>
      <c r="ABF33" s="35">
        <v>207792000000</v>
      </c>
      <c r="ABG33" s="35">
        <v>-592602000000</v>
      </c>
      <c r="ABH33" s="35">
        <v>-548384000000</v>
      </c>
      <c r="ABI33" s="35">
        <v>998527000000</v>
      </c>
      <c r="ABJ33" s="35">
        <v>-197883000000</v>
      </c>
      <c r="ABK33" s="35"/>
      <c r="ABL33" s="35"/>
      <c r="ABM33" s="35"/>
      <c r="ABN33" s="35"/>
      <c r="ABO33" s="35"/>
      <c r="ABP33" s="35"/>
      <c r="ABQ33" s="35"/>
      <c r="ABR33" s="6" t="s">
        <v>613</v>
      </c>
      <c r="ABZ33" s="37"/>
      <c r="ACA33" s="37"/>
      <c r="ACB33" s="37"/>
      <c r="ACC33" s="37">
        <v>0.247050365662668</v>
      </c>
      <c r="ACD33" s="9">
        <v>0.219734745965773</v>
      </c>
      <c r="ACE33" s="9">
        <v>1.84739769465244E-2</v>
      </c>
      <c r="ACF33" s="9">
        <v>2.10321516736925E-2</v>
      </c>
      <c r="ACG33" s="9">
        <v>2.0722247566364298E-2</v>
      </c>
      <c r="ACH33" s="9">
        <v>2.01849307378714E-2</v>
      </c>
      <c r="ACI33" s="10">
        <v>4.0489048530667704E-2</v>
      </c>
      <c r="ACJ33" s="9"/>
      <c r="ACK33" s="6" t="s">
        <v>613</v>
      </c>
      <c r="ACS33" s="9"/>
      <c r="ACT33" s="9"/>
      <c r="ACU33" s="9"/>
      <c r="ACV33" s="9">
        <v>2.10845425419686E-2</v>
      </c>
      <c r="ACW33" s="9">
        <v>1.2539156747981599E-2</v>
      </c>
      <c r="ACX33" s="9">
        <v>1.70003692140469E-2</v>
      </c>
      <c r="ACY33" s="9">
        <v>2.2948777803893303E-2</v>
      </c>
      <c r="ACZ33" s="9">
        <v>1.79506338768529E-2</v>
      </c>
      <c r="ADA33" s="9">
        <v>1.6787822813237499E-2</v>
      </c>
      <c r="ADB33" s="10">
        <v>1.6931613641887E-2</v>
      </c>
      <c r="ADC33" s="9"/>
      <c r="ADD33" s="6" t="s">
        <v>613</v>
      </c>
      <c r="ADL33" s="9"/>
      <c r="ADM33" s="9"/>
      <c r="ADN33" s="9"/>
      <c r="ADO33" s="9">
        <v>0.75294963433733197</v>
      </c>
      <c r="ADP33" s="52">
        <v>0.78026525403422697</v>
      </c>
      <c r="ADQ33" s="52">
        <v>0.98152602305347603</v>
      </c>
      <c r="ADR33" s="52">
        <v>0.97896784832630701</v>
      </c>
      <c r="ADS33" s="52">
        <v>0.97927775243363602</v>
      </c>
      <c r="ADT33" s="52">
        <v>0.97981506926212902</v>
      </c>
      <c r="ADU33" s="53">
        <v>0.95951095146933196</v>
      </c>
      <c r="ADW33" s="54" t="s">
        <v>613</v>
      </c>
      <c r="AEE33" s="9"/>
      <c r="AEF33" s="9"/>
      <c r="AEG33" s="9"/>
      <c r="AEH33" s="9">
        <v>4.0289868186459701E-2</v>
      </c>
      <c r="AEI33" s="9">
        <v>4.3645566588655198E-2</v>
      </c>
      <c r="AEJ33" s="9">
        <v>9.1256559261908302E-2</v>
      </c>
      <c r="AEK33" s="9">
        <v>0.100208891881352</v>
      </c>
      <c r="AEL33" s="9">
        <v>0.123820394376636</v>
      </c>
      <c r="AEM33" s="9">
        <v>0.11020506289467401</v>
      </c>
      <c r="AEN33" s="10">
        <v>0.11850637345498499</v>
      </c>
      <c r="AEO33" s="9"/>
      <c r="AEP33" s="6" t="s">
        <v>613</v>
      </c>
      <c r="AEX33" s="9"/>
      <c r="AEY33" s="9"/>
      <c r="AEZ33" s="9"/>
      <c r="AFA33" s="9">
        <v>0.27734819999999999</v>
      </c>
      <c r="AFB33" s="9">
        <v>0.27734819999999999</v>
      </c>
      <c r="AFC33" s="9">
        <v>0.27217559999999996</v>
      </c>
      <c r="AFD33" s="9">
        <v>0.27096889999999996</v>
      </c>
      <c r="AFE33" s="9">
        <v>0.2528627</v>
      </c>
      <c r="AFF33" s="9">
        <v>0.24728729999999999</v>
      </c>
      <c r="AFG33" s="10">
        <v>0.24728729999999999</v>
      </c>
      <c r="AFH33" s="9"/>
      <c r="AFI33" s="6" t="s">
        <v>613</v>
      </c>
      <c r="AFJ33" s="7">
        <f t="shared" si="2"/>
        <v>7.1615927760198844E-2</v>
      </c>
      <c r="AFK33" s="7">
        <f t="shared" si="3"/>
        <v>0.13846871582379372</v>
      </c>
      <c r="AFL33" s="7">
        <f t="shared" si="4"/>
        <v>0.13555911948830909</v>
      </c>
      <c r="AFM33" s="7">
        <f t="shared" si="5"/>
        <v>0.11205652939510709</v>
      </c>
      <c r="AFN33" s="7">
        <f t="shared" si="6"/>
        <v>0.12564208474805919</v>
      </c>
      <c r="AFO33" s="8">
        <f t="shared" si="7"/>
        <v>0.11005569748662532</v>
      </c>
      <c r="AFP33" s="7">
        <f t="shared" si="8"/>
        <v>0.10284557159139651</v>
      </c>
      <c r="AFQ33" s="6" t="s">
        <v>613</v>
      </c>
      <c r="AFR33" s="7">
        <f t="shared" si="9"/>
        <v>0.25207273689546594</v>
      </c>
      <c r="AFS33" s="7">
        <f t="shared" si="10"/>
        <v>0.21185183668619989</v>
      </c>
      <c r="AFT33" s="7">
        <f t="shared" si="11"/>
        <v>0.21549551751491045</v>
      </c>
      <c r="AFU33" s="7">
        <f t="shared" si="12"/>
        <v>0.18110985117923695</v>
      </c>
      <c r="AFV33" s="7">
        <f t="shared" si="13"/>
        <v>0.20674730604571021</v>
      </c>
      <c r="AFW33" s="8">
        <f t="shared" si="14"/>
        <v>0.189140984297305</v>
      </c>
      <c r="AFX33" s="7">
        <f t="shared" si="15"/>
        <v>0.18850771475225486</v>
      </c>
      <c r="AFY33" s="6" t="s">
        <v>613</v>
      </c>
      <c r="AFZ33" s="1">
        <f t="shared" si="16"/>
        <v>61154657000000</v>
      </c>
      <c r="AGA33" s="1">
        <f t="shared" si="17"/>
        <v>27649732000000</v>
      </c>
      <c r="AGB33" s="1">
        <f t="shared" si="18"/>
        <v>23679469000000</v>
      </c>
      <c r="AGC33" s="1">
        <f t="shared" si="19"/>
        <v>21920709000000</v>
      </c>
      <c r="AGD33" s="1">
        <f t="shared" si="20"/>
        <v>19608863000000</v>
      </c>
      <c r="AGE33" s="2">
        <f t="shared" si="21"/>
        <v>18323908000000</v>
      </c>
      <c r="AGF33" s="1">
        <f t="shared" si="22"/>
        <v>17061463000000</v>
      </c>
      <c r="AGG33" s="6" t="s">
        <v>613</v>
      </c>
      <c r="AGH33" s="7">
        <f t="shared" si="23"/>
        <v>0.15045480510176029</v>
      </c>
      <c r="AGI33" s="7">
        <f t="shared" si="24"/>
        <v>0.26763792864249097</v>
      </c>
      <c r="AGJ33" s="7">
        <f t="shared" si="25"/>
        <v>0.27230006720167582</v>
      </c>
      <c r="AGK33" s="7">
        <f t="shared" si="26"/>
        <v>0.23821063451916633</v>
      </c>
      <c r="AGL33" s="7">
        <f t="shared" si="27"/>
        <v>0.24805966567260937</v>
      </c>
      <c r="AGM33" s="8">
        <f t="shared" si="28"/>
        <v>0.21786466074813299</v>
      </c>
      <c r="AGN33" s="7">
        <f t="shared" si="29"/>
        <v>0.18669840915752653</v>
      </c>
      <c r="AGO33" s="6" t="s">
        <v>613</v>
      </c>
      <c r="AGP33" s="7">
        <f t="shared" si="30"/>
        <v>0.15905676047416431</v>
      </c>
      <c r="AGQ33" s="7">
        <f t="shared" si="31"/>
        <v>0.12672451089154632</v>
      </c>
      <c r="AGR33" s="7">
        <f t="shared" si="32"/>
        <v>0.12128007807274163</v>
      </c>
      <c r="AGS33" s="7">
        <f t="shared" si="33"/>
        <v>9.9508902747308628E-2</v>
      </c>
      <c r="AGT33" s="7">
        <f t="shared" si="34"/>
        <v>0.10535872251633918</v>
      </c>
      <c r="AGU33" s="8">
        <f t="shared" si="35"/>
        <v>9.209348612873898E-2</v>
      </c>
      <c r="AGV33" s="7">
        <f t="shared" si="36"/>
        <v>8.5741532931525311E-2</v>
      </c>
      <c r="AGW33" s="6" t="s">
        <v>613</v>
      </c>
      <c r="AGX33" s="7">
        <f t="shared" si="37"/>
        <v>0.22716567174905675</v>
      </c>
      <c r="AGY33" s="7">
        <f t="shared" si="38"/>
        <v>0.20635213576812358</v>
      </c>
      <c r="AGZ33" s="7">
        <f t="shared" si="39"/>
        <v>0.18159154693047663</v>
      </c>
      <c r="AHA33" s="7">
        <f t="shared" si="40"/>
        <v>0.17865382402635377</v>
      </c>
      <c r="AHB33" s="7">
        <f t="shared" si="41"/>
        <v>0.16828971705476478</v>
      </c>
      <c r="AHC33" s="8">
        <f t="shared" si="42"/>
        <v>0.14635680169057816</v>
      </c>
      <c r="AHD33" s="7">
        <f t="shared" si="43"/>
        <v>0.12532482761324412</v>
      </c>
      <c r="AHE33" s="6" t="s">
        <v>613</v>
      </c>
      <c r="AHF33" s="15">
        <f t="shared" si="158"/>
        <v>8.8445607173793981</v>
      </c>
      <c r="AHG33" s="15">
        <f t="shared" si="159"/>
        <v>10.445461550049515</v>
      </c>
      <c r="AHH33" s="15">
        <f t="shared" si="160"/>
        <v>9.305142857973383</v>
      </c>
      <c r="AHI33" s="15">
        <f t="shared" si="161"/>
        <v>9.1976944409715511</v>
      </c>
      <c r="AHJ33" s="15">
        <f t="shared" si="162"/>
        <v>9.262069608616132</v>
      </c>
      <c r="AHK33" s="16">
        <f t="shared" si="163"/>
        <v>9.9258104079198599</v>
      </c>
      <c r="AHL33" s="15">
        <f t="shared" si="164"/>
        <v>11.078526359526622</v>
      </c>
      <c r="AHM33" s="6" t="s">
        <v>613</v>
      </c>
      <c r="AHN33" s="12">
        <f t="shared" si="51"/>
        <v>41.26830168996203</v>
      </c>
      <c r="AHO33" s="12">
        <f t="shared" si="52"/>
        <v>34.94340563613197</v>
      </c>
      <c r="AHP33" s="12">
        <f t="shared" si="53"/>
        <v>39.225620237226032</v>
      </c>
      <c r="AHQ33" s="12">
        <f t="shared" si="54"/>
        <v>39.683857986637477</v>
      </c>
      <c r="AHR33" s="12">
        <f t="shared" si="55"/>
        <v>39.4080389614493</v>
      </c>
      <c r="AHS33" s="13">
        <f t="shared" si="56"/>
        <v>36.77281602203125</v>
      </c>
      <c r="AHT33" s="12">
        <f t="shared" si="57"/>
        <v>32.946620169038098</v>
      </c>
      <c r="AHU33" s="6" t="s">
        <v>613</v>
      </c>
      <c r="AHV33" s="15">
        <f t="shared" si="58"/>
        <v>0.4502539065092519</v>
      </c>
      <c r="AHW33" s="15">
        <f t="shared" si="59"/>
        <v>1.0926750858979315</v>
      </c>
      <c r="AHX33" s="15">
        <f t="shared" si="60"/>
        <v>1.117736083637769</v>
      </c>
      <c r="AHY33" s="15">
        <f t="shared" si="61"/>
        <v>1.1260955181031562</v>
      </c>
      <c r="AHZ33" s="15">
        <f t="shared" si="62"/>
        <v>1.1925171618189887</v>
      </c>
      <c r="AIA33" s="16">
        <f t="shared" si="63"/>
        <v>1.1950432339240222</v>
      </c>
      <c r="AIB33" s="15">
        <f t="shared" si="64"/>
        <v>1.1994837049803015</v>
      </c>
      <c r="AIC33" s="6" t="s">
        <v>613</v>
      </c>
      <c r="AID33" s="4">
        <f t="shared" si="65"/>
        <v>11540059000000</v>
      </c>
      <c r="AIE33" s="4">
        <f t="shared" si="66"/>
        <v>10068566000000</v>
      </c>
      <c r="AIF33" s="4">
        <f t="shared" si="67"/>
        <v>6886170000000</v>
      </c>
      <c r="AIG33" s="4">
        <f t="shared" si="68"/>
        <v>9751743000000</v>
      </c>
      <c r="AIH33" s="4">
        <f t="shared" si="69"/>
        <v>9101577000000</v>
      </c>
      <c r="AII33" s="14">
        <f t="shared" si="70"/>
        <v>7959156000000</v>
      </c>
      <c r="AIJ33" s="4">
        <f t="shared" si="71"/>
        <v>7413772000000</v>
      </c>
      <c r="AIK33" s="6" t="s">
        <v>613</v>
      </c>
      <c r="AIL33" s="15">
        <f t="shared" si="72"/>
        <v>4.0416646050076519</v>
      </c>
      <c r="AIM33" s="15">
        <f t="shared" si="73"/>
        <v>4.2008666378111839</v>
      </c>
      <c r="AIN33" s="15">
        <f t="shared" si="74"/>
        <v>5.5783413711831109</v>
      </c>
      <c r="AIO33" s="15">
        <f t="shared" si="75"/>
        <v>3.6513055153319769</v>
      </c>
      <c r="AIP33" s="15">
        <f t="shared" si="76"/>
        <v>3.7868238657982016</v>
      </c>
      <c r="AIQ33" s="16">
        <f t="shared" si="77"/>
        <v>3.9879974710886432</v>
      </c>
      <c r="AIR33" s="15">
        <f t="shared" si="78"/>
        <v>4.0495530480300719</v>
      </c>
      <c r="AIS33" s="6" t="s">
        <v>613</v>
      </c>
      <c r="AIT33" s="15">
        <f t="shared" si="79"/>
        <v>2.257612549209016</v>
      </c>
      <c r="AIU33" s="15">
        <f t="shared" si="80"/>
        <v>2.5356947354469148</v>
      </c>
      <c r="AIV33" s="15">
        <f t="shared" si="81"/>
        <v>1.951733408445534</v>
      </c>
      <c r="AIW33" s="15">
        <f t="shared" si="82"/>
        <v>2.4282852158038826</v>
      </c>
      <c r="AIX33" s="15">
        <f t="shared" si="83"/>
        <v>2.4067819873457927</v>
      </c>
      <c r="AIY33" s="16">
        <f t="shared" si="84"/>
        <v>2.3260079728852596</v>
      </c>
      <c r="AIZ33" s="15">
        <f t="shared" si="85"/>
        <v>2.1942006518532264</v>
      </c>
      <c r="AJA33" s="6" t="s">
        <v>613</v>
      </c>
      <c r="AJB33" s="15">
        <f t="shared" si="86"/>
        <v>1.6138371110193759</v>
      </c>
      <c r="AJC33" s="15">
        <f t="shared" si="87"/>
        <v>1.8925830632520275</v>
      </c>
      <c r="AJD33" s="15">
        <f t="shared" si="88"/>
        <v>1.3017740005456506</v>
      </c>
      <c r="AJE33" s="15">
        <f t="shared" si="89"/>
        <v>1.8771405070136042</v>
      </c>
      <c r="AJF33" s="15">
        <f t="shared" si="90"/>
        <v>1.8691789603518509</v>
      </c>
      <c r="AJG33" s="16">
        <f t="shared" si="91"/>
        <v>1.8250776696570539</v>
      </c>
      <c r="AJH33" s="15">
        <f t="shared" si="92"/>
        <v>1.6289041849209087</v>
      </c>
      <c r="AJI33" s="6" t="s">
        <v>613</v>
      </c>
      <c r="AJJ33" s="15">
        <f t="shared" si="154"/>
        <v>14.606311137357247</v>
      </c>
      <c r="AJK33" s="15">
        <f t="shared" si="154"/>
        <v>48.112066835706393</v>
      </c>
      <c r="AJL33" s="15">
        <f t="shared" si="154"/>
        <v>43.387620111431112</v>
      </c>
      <c r="AJM33" s="15">
        <f t="shared" si="154"/>
        <v>40.880484138665331</v>
      </c>
      <c r="AJN33" s="15">
        <f t="shared" si="154"/>
        <v>27.505417203863292</v>
      </c>
      <c r="AJO33" s="16">
        <f t="shared" si="154"/>
        <v>15.724979517237033</v>
      </c>
      <c r="AJP33" s="15">
        <f t="shared" si="154"/>
        <v>14.987122363425065</v>
      </c>
      <c r="AJQ33" s="6" t="s">
        <v>613</v>
      </c>
      <c r="AKB33" s="1">
        <v>6.3899499999999998</v>
      </c>
      <c r="AKC33" s="1">
        <v>13.718260000000001</v>
      </c>
      <c r="AKD33" s="1">
        <v>46.877040000000001</v>
      </c>
      <c r="AKE33" s="1">
        <v>40.822539999999996</v>
      </c>
      <c r="AKF33" s="1">
        <v>43.481789999999997</v>
      </c>
      <c r="AKG33" s="1">
        <v>28.98799</v>
      </c>
      <c r="AKH33" s="2">
        <v>15.810269999999999</v>
      </c>
      <c r="AKI33" s="1">
        <v>14.277430000000001</v>
      </c>
      <c r="AKJ33" s="6" t="s">
        <v>613</v>
      </c>
      <c r="AKK33" s="15">
        <f t="shared" si="94"/>
        <v>3.5197859579438071</v>
      </c>
      <c r="AKL33" s="15">
        <f t="shared" si="95"/>
        <v>1.529961734864276</v>
      </c>
      <c r="AKM33" s="15">
        <f t="shared" si="96"/>
        <v>1.5896792361025569</v>
      </c>
      <c r="AKN33" s="15">
        <f t="shared" si="97"/>
        <v>1.6162364848963906</v>
      </c>
      <c r="AKO33" s="15">
        <f t="shared" si="98"/>
        <v>1.645525911642467</v>
      </c>
      <c r="AKP33" s="16">
        <f t="shared" si="99"/>
        <v>1.7185932997270827</v>
      </c>
      <c r="AKQ33" s="15">
        <f t="shared" si="100"/>
        <v>1.8329200940337267</v>
      </c>
      <c r="AKR33" s="6" t="s">
        <v>613</v>
      </c>
      <c r="AKS33" s="15">
        <f t="shared" si="101"/>
        <v>1.0779494501090729</v>
      </c>
      <c r="AKT33" s="15">
        <f t="shared" si="102"/>
        <v>9.2838585030266582E-2</v>
      </c>
      <c r="AKU33" s="15">
        <f t="shared" si="103"/>
        <v>9.5312148528398019E-2</v>
      </c>
      <c r="AKV33" s="15">
        <f t="shared" si="104"/>
        <v>0.12048052543112059</v>
      </c>
      <c r="AKW33" s="15">
        <f t="shared" si="105"/>
        <v>0.11642620643934584</v>
      </c>
      <c r="AKX33" s="16">
        <f t="shared" si="106"/>
        <v>0.18564027387366683</v>
      </c>
      <c r="AKY33" s="15">
        <f t="shared" si="107"/>
        <v>0.24941822087263427</v>
      </c>
      <c r="AKZ33" s="6" t="s">
        <v>613</v>
      </c>
      <c r="ALA33" s="7">
        <f t="shared" si="108"/>
        <v>0.51875633935776955</v>
      </c>
      <c r="ALB33" s="7">
        <f t="shared" si="109"/>
        <v>8.4951781811122076E-2</v>
      </c>
      <c r="ALC33" s="7">
        <f t="shared" si="110"/>
        <v>8.7018251971781965E-2</v>
      </c>
      <c r="ALD33" s="7">
        <f t="shared" si="111"/>
        <v>0.10752576479164064</v>
      </c>
      <c r="ALE33" s="7">
        <f t="shared" si="112"/>
        <v>0.10428473083829491</v>
      </c>
      <c r="ALF33" s="8">
        <f t="shared" si="113"/>
        <v>0.15657385968102439</v>
      </c>
      <c r="ALG33" s="7">
        <f t="shared" si="114"/>
        <v>0.19962748798271285</v>
      </c>
      <c r="ALH33" s="6" t="s">
        <v>613</v>
      </c>
      <c r="ALI33" s="7">
        <f t="shared" si="155"/>
        <v>2.1141880598401722E-2</v>
      </c>
      <c r="ALJ33" s="7">
        <f t="shared" si="155"/>
        <v>6.7207073839729292E-2</v>
      </c>
      <c r="ALK33" s="7">
        <f t="shared" si="155"/>
        <v>7.6654449727640475E-2</v>
      </c>
      <c r="ALL33" s="7">
        <f t="shared" si="155"/>
        <v>5.0949648419946487E-2</v>
      </c>
      <c r="ALM33" s="7">
        <f t="shared" si="155"/>
        <v>8.2057319601845036E-2</v>
      </c>
      <c r="ALN33" s="20">
        <f t="shared" si="155"/>
        <v>8.8009235018024309E-2</v>
      </c>
      <c r="ALO33" s="7">
        <f t="shared" si="155"/>
        <v>6.550436424912838E-2</v>
      </c>
      <c r="ALP33" s="6" t="s">
        <v>613</v>
      </c>
      <c r="ALQ33" s="17">
        <f t="shared" si="116"/>
        <v>0.51875633935776955</v>
      </c>
      <c r="ALR33" s="17">
        <f t="shared" si="117"/>
        <v>8.4951781811122076E-2</v>
      </c>
      <c r="ALS33" s="17">
        <f t="shared" si="118"/>
        <v>8.7018251971781965E-2</v>
      </c>
      <c r="ALT33" s="17">
        <f t="shared" si="119"/>
        <v>0.10752576479164064</v>
      </c>
      <c r="ALU33" s="17">
        <f t="shared" si="120"/>
        <v>0.10428473083829491</v>
      </c>
      <c r="ALV33" s="21">
        <f t="shared" si="121"/>
        <v>0.15657385968102439</v>
      </c>
      <c r="ALW33" s="17">
        <f t="shared" si="122"/>
        <v>0.19962748798271285</v>
      </c>
      <c r="ALX33" s="6" t="s">
        <v>613</v>
      </c>
      <c r="ALY33" s="17">
        <f t="shared" si="123"/>
        <v>0.4812436606422304</v>
      </c>
      <c r="ALZ33" s="17">
        <f t="shared" si="124"/>
        <v>0.91504821818887794</v>
      </c>
      <c r="AMA33" s="17">
        <f t="shared" si="125"/>
        <v>0.91298174802821808</v>
      </c>
      <c r="AMB33" s="17">
        <f t="shared" si="126"/>
        <v>0.89247423520835933</v>
      </c>
      <c r="AMC33" s="17">
        <f t="shared" si="127"/>
        <v>0.89571526916170507</v>
      </c>
      <c r="AMD33" s="21">
        <f t="shared" si="128"/>
        <v>0.84342614031897567</v>
      </c>
      <c r="AME33" s="17">
        <f t="shared" si="129"/>
        <v>0.8003725120172871</v>
      </c>
      <c r="AMF33" s="6" t="s">
        <v>613</v>
      </c>
      <c r="AMQ33" s="18">
        <v>4.5713591950970072</v>
      </c>
      <c r="AMR33" s="18">
        <v>6.1982279139587186</v>
      </c>
      <c r="AMS33" s="18">
        <v>6.218300505319057</v>
      </c>
      <c r="AMT33" s="18">
        <v>6.0281565269948612</v>
      </c>
      <c r="AMU33" s="18">
        <v>6.8453170762465918</v>
      </c>
      <c r="AMV33" s="19">
        <v>7.4264531209904705</v>
      </c>
      <c r="AMW33" s="18">
        <v>7.1765482946952046</v>
      </c>
      <c r="AMX33" s="18">
        <v>8.2581800191838628</v>
      </c>
      <c r="AMY33" s="18">
        <v>10.561990087171512</v>
      </c>
      <c r="AMZ33" s="18">
        <v>8.0313813664126421</v>
      </c>
      <c r="ANA33" s="18">
        <v>11.291457076820459</v>
      </c>
      <c r="ANB33" s="18">
        <v>10.072101709964384</v>
      </c>
      <c r="ANC33" s="18">
        <v>8.1036149396627639</v>
      </c>
      <c r="ANH33" s="6" t="s">
        <v>613</v>
      </c>
      <c r="ANI33" s="7">
        <f t="shared" si="130"/>
        <v>4.5713591950970071E-2</v>
      </c>
      <c r="ANJ33" s="7">
        <f t="shared" si="131"/>
        <v>6.1982279139587183E-2</v>
      </c>
      <c r="ANK33" s="7">
        <f t="shared" si="132"/>
        <v>6.218300505319057E-2</v>
      </c>
      <c r="ANL33" s="7">
        <f t="shared" si="133"/>
        <v>6.0281565269948614E-2</v>
      </c>
      <c r="ANM33" s="7">
        <f t="shared" si="134"/>
        <v>6.8453170762465917E-2</v>
      </c>
      <c r="ANN33" s="20">
        <f t="shared" si="135"/>
        <v>7.4264531209904699E-2</v>
      </c>
      <c r="ANO33" s="7">
        <f t="shared" si="136"/>
        <v>7.176548294695205E-2</v>
      </c>
      <c r="ANP33" s="6" t="s">
        <v>613</v>
      </c>
      <c r="AOA33" s="7">
        <v>-1.5137246404285265E-2</v>
      </c>
      <c r="AOB33" s="7">
        <v>2.5564672332883953E-2</v>
      </c>
      <c r="AOC33" s="7">
        <v>-1.0702546631930043E-2</v>
      </c>
      <c r="AOD33" s="7">
        <v>0.20954451611318192</v>
      </c>
      <c r="AOE33" s="7">
        <v>0.18215498634196114</v>
      </c>
      <c r="AOF33" s="20">
        <v>-0.11152965043334617</v>
      </c>
      <c r="AOG33" s="7">
        <v>0.2194132077705182</v>
      </c>
      <c r="AOH33" s="7">
        <v>0.81701072071858527</v>
      </c>
      <c r="AOI33" s="7">
        <v>-0.46667980509208173</v>
      </c>
      <c r="AOJ33" s="7">
        <v>0.53919448848064833</v>
      </c>
      <c r="AOK33" s="7">
        <v>0.57657229599624027</v>
      </c>
      <c r="AOL33" s="7">
        <v>0.18054832872882143</v>
      </c>
      <c r="AOM33" s="7">
        <v>0.45513802777357104</v>
      </c>
      <c r="AOR33" s="6" t="s">
        <v>613</v>
      </c>
      <c r="APC33" s="1">
        <v>6.3899499999999998</v>
      </c>
      <c r="APD33" s="1">
        <v>13.718260000000001</v>
      </c>
      <c r="APE33" s="1">
        <v>46.877040000000001</v>
      </c>
      <c r="APF33" s="1">
        <v>40.822539999999996</v>
      </c>
      <c r="APG33" s="1">
        <v>43.481789999999997</v>
      </c>
      <c r="APH33" s="1">
        <v>28.98799</v>
      </c>
      <c r="API33" s="2">
        <v>15.810269999999999</v>
      </c>
      <c r="APJ33" s="1">
        <v>14.277430000000001</v>
      </c>
      <c r="APK33" s="1">
        <v>16.70579</v>
      </c>
      <c r="APL33" s="1">
        <v>53.013590000000001</v>
      </c>
      <c r="APM33" s="1">
        <v>56.03302</v>
      </c>
      <c r="APN33" s="1">
        <v>30.79336</v>
      </c>
      <c r="APO33" s="1"/>
      <c r="APP33" s="1"/>
      <c r="APQ33" s="1"/>
      <c r="APR33" s="1"/>
      <c r="APS33" s="1"/>
      <c r="APT33" s="1"/>
      <c r="APU33" s="1"/>
      <c r="APV33" s="1"/>
      <c r="APW33" s="22">
        <v>0.13117543823921105</v>
      </c>
      <c r="APX33" s="22">
        <v>9.10354659381548E-2</v>
      </c>
      <c r="APY33" s="22">
        <v>0.27554121964405581</v>
      </c>
      <c r="APZ33" s="22">
        <v>0.37829565014051908</v>
      </c>
      <c r="AQA33" s="22">
        <v>0.18908395699881173</v>
      </c>
      <c r="AQB33" s="39">
        <v>0.15137555875630535</v>
      </c>
      <c r="AQC33" s="22">
        <v>0.22129699333985292</v>
      </c>
      <c r="AQD33" s="6" t="s">
        <v>613</v>
      </c>
      <c r="AQE33" s="4">
        <f t="shared" si="137"/>
        <v>1782438000000</v>
      </c>
      <c r="AQF33" s="4">
        <f t="shared" si="138"/>
        <v>2040088000000</v>
      </c>
      <c r="AQG33" s="4">
        <f t="shared" si="139"/>
        <v>1789140000000</v>
      </c>
      <c r="AQH33" s="4">
        <f t="shared" si="140"/>
        <v>1678573000000</v>
      </c>
      <c r="AQI33" s="4">
        <f t="shared" si="141"/>
        <v>1232867000000</v>
      </c>
      <c r="AQJ33" s="5">
        <f t="shared" si="142"/>
        <v>1068984000000</v>
      </c>
      <c r="AQK33" s="4">
        <f t="shared" si="143"/>
        <v>611176000000</v>
      </c>
      <c r="AQL33" s="6" t="s">
        <v>613</v>
      </c>
      <c r="AQM33" s="7">
        <f t="shared" si="144"/>
        <v>0.19372195145490517</v>
      </c>
      <c r="AQN33" s="7">
        <f t="shared" si="145"/>
        <v>0.27568320879250963</v>
      </c>
      <c r="AQO33" s="7">
        <f t="shared" si="146"/>
        <v>0.27747548395831773</v>
      </c>
      <c r="AQP33" s="7">
        <f t="shared" si="147"/>
        <v>0.32145818659122832</v>
      </c>
      <c r="AQQ33" s="7">
        <f t="shared" si="148"/>
        <v>0.25345896770012877</v>
      </c>
      <c r="AQR33" s="20">
        <f t="shared" si="149"/>
        <v>0.26777270891844257</v>
      </c>
      <c r="AQS33" s="7">
        <f t="shared" si="150"/>
        <v>0.19187102947621421</v>
      </c>
      <c r="AQT33" s="6" t="s">
        <v>613</v>
      </c>
      <c r="AQU33" s="9">
        <f t="shared" si="156"/>
        <v>3.773145656249606E-2</v>
      </c>
      <c r="AQV33" s="9">
        <f t="shared" si="156"/>
        <v>5.8666985335586438E-2</v>
      </c>
      <c r="AQW33" s="9">
        <f t="shared" si="156"/>
        <v>4.2100031247442563E-2</v>
      </c>
      <c r="AQX33" s="9">
        <f t="shared" si="156"/>
        <v>0.11674709030108191</v>
      </c>
      <c r="AQY33" s="9">
        <f t="shared" si="156"/>
        <v>8.995235997018601E-2</v>
      </c>
      <c r="AQZ33" s="10">
        <f t="shared" si="156"/>
        <v>4.6139833149987111E-2</v>
      </c>
      <c r="ARA33" s="9">
        <f t="shared" si="156"/>
        <v>0.10443948052387719</v>
      </c>
      <c r="ARB33" s="6" t="s">
        <v>613</v>
      </c>
      <c r="ARC33" s="17">
        <f t="shared" si="157"/>
        <v>2.7000866347242438E-2</v>
      </c>
      <c r="ARD33" s="17">
        <f t="shared" si="157"/>
        <v>5.7818506200352573E-2</v>
      </c>
      <c r="ARE33" s="17">
        <f t="shared" si="157"/>
        <v>4.3256041570360282E-2</v>
      </c>
      <c r="ARF33" s="17">
        <f t="shared" si="157"/>
        <v>0.10791109354027553</v>
      </c>
      <c r="ARG33" s="17">
        <f t="shared" si="157"/>
        <v>8.6960096925956062E-2</v>
      </c>
      <c r="ARH33" s="21">
        <f t="shared" si="157"/>
        <v>4.9005593637099235E-2</v>
      </c>
      <c r="ARI33" s="17">
        <f t="shared" si="157"/>
        <v>9.4157964983141024E-2</v>
      </c>
      <c r="ARJ33" s="6" t="s">
        <v>613</v>
      </c>
    </row>
    <row r="34" spans="1:1154" collapsed="1" x14ac:dyDescent="0.15">
      <c r="A34" s="26" t="s">
        <v>266</v>
      </c>
      <c r="B34" s="34">
        <v>40508</v>
      </c>
      <c r="C34" s="34">
        <v>40508</v>
      </c>
      <c r="D34" s="35">
        <v>0</v>
      </c>
      <c r="E34" s="26" t="s">
        <v>267</v>
      </c>
      <c r="F34" s="26" t="s">
        <v>60</v>
      </c>
      <c r="G34" s="26" t="s">
        <v>61</v>
      </c>
      <c r="H34" s="26" t="s">
        <v>23</v>
      </c>
      <c r="I34" s="56" t="s">
        <v>268</v>
      </c>
      <c r="J34" s="26" t="s">
        <v>504</v>
      </c>
      <c r="K34" s="26" t="s">
        <v>427</v>
      </c>
      <c r="L34" s="26" t="s">
        <v>110</v>
      </c>
      <c r="M34" s="26" t="s">
        <v>151</v>
      </c>
      <c r="N34" s="26" t="s">
        <v>23</v>
      </c>
      <c r="O34" s="26"/>
      <c r="P34" s="26"/>
      <c r="Q34" s="26" t="s">
        <v>25</v>
      </c>
      <c r="R34" s="26" t="s">
        <v>269</v>
      </c>
      <c r="S34" s="35"/>
      <c r="T34" s="26" t="s">
        <v>27</v>
      </c>
      <c r="U34" s="26" t="s">
        <v>23</v>
      </c>
      <c r="V34" s="3">
        <v>2010</v>
      </c>
      <c r="W34" s="3">
        <f t="shared" si="0"/>
        <v>0</v>
      </c>
      <c r="AC34" s="35">
        <v>8135056510</v>
      </c>
      <c r="AD34" s="35">
        <v>11954233450</v>
      </c>
      <c r="AE34" s="35">
        <v>6297697650</v>
      </c>
      <c r="AF34" s="35">
        <v>15894823260</v>
      </c>
      <c r="AG34" s="35">
        <v>20060472640</v>
      </c>
      <c r="AH34" s="35">
        <v>43085414730</v>
      </c>
      <c r="AI34" s="4">
        <v>87869458850</v>
      </c>
      <c r="AJ34" s="4">
        <v>4461051740</v>
      </c>
      <c r="AK34" s="4">
        <v>7374877680</v>
      </c>
      <c r="AL34" s="4">
        <v>7488934290</v>
      </c>
      <c r="AM34" s="4">
        <v>3505375040</v>
      </c>
      <c r="AN34" s="5">
        <v>15441791830</v>
      </c>
      <c r="AO34" s="4">
        <v>208452000</v>
      </c>
      <c r="AP34" s="4">
        <v>423859000</v>
      </c>
      <c r="AQ34" s="4">
        <v>860181000</v>
      </c>
      <c r="AR34" s="4">
        <v>226983000</v>
      </c>
      <c r="AS34" s="4">
        <v>34359000</v>
      </c>
      <c r="AT34" s="4"/>
      <c r="AU34" s="4"/>
      <c r="AV34" s="4"/>
      <c r="AW34" s="4"/>
      <c r="AX34" s="4"/>
      <c r="AY34" s="4"/>
      <c r="AZ34" s="4"/>
      <c r="BA34" s="4"/>
      <c r="BB34" s="6" t="s">
        <v>613</v>
      </c>
      <c r="BC34" s="4"/>
      <c r="BD34" s="4"/>
      <c r="BE34" s="4"/>
      <c r="BF34" s="4"/>
      <c r="BG34" s="4"/>
      <c r="BH34" s="4">
        <v>68463150760</v>
      </c>
      <c r="BI34" s="4">
        <v>55578149100</v>
      </c>
      <c r="BJ34" s="4">
        <v>64093447260</v>
      </c>
      <c r="BK34" s="4">
        <v>24473260160</v>
      </c>
      <c r="BL34" s="4">
        <v>66904741160</v>
      </c>
      <c r="BM34" s="4">
        <v>62472666930</v>
      </c>
      <c r="BN34" s="4">
        <v>59040954860</v>
      </c>
      <c r="BO34" s="4">
        <v>26884474090</v>
      </c>
      <c r="BP34" s="4">
        <v>31612192140</v>
      </c>
      <c r="BQ34" s="4">
        <v>31334585540</v>
      </c>
      <c r="BR34" s="4">
        <v>11655616850</v>
      </c>
      <c r="BS34" s="5">
        <v>14741459520</v>
      </c>
      <c r="BT34" s="4">
        <v>1883452000</v>
      </c>
      <c r="BU34" s="4">
        <v>1763246000</v>
      </c>
      <c r="BV34" s="4">
        <v>1082610000</v>
      </c>
      <c r="BW34" s="4">
        <v>1247153000</v>
      </c>
      <c r="BX34" s="4">
        <v>0</v>
      </c>
      <c r="BY34" s="4"/>
      <c r="BZ34" s="4"/>
      <c r="CA34" s="4"/>
      <c r="CB34" s="4"/>
      <c r="CC34" s="4"/>
      <c r="CD34" s="4"/>
      <c r="CE34" s="4"/>
      <c r="CF34" s="4"/>
      <c r="CG34" s="6" t="s">
        <v>613</v>
      </c>
      <c r="CH34" s="4"/>
      <c r="CI34" s="4"/>
      <c r="CJ34" s="4"/>
      <c r="CK34" s="4"/>
      <c r="CL34" s="4"/>
      <c r="CM34" s="4">
        <v>236861335930</v>
      </c>
      <c r="CN34" s="4">
        <v>326603833880</v>
      </c>
      <c r="CO34" s="4">
        <v>352541158370</v>
      </c>
      <c r="CP34" s="4">
        <v>355656951150</v>
      </c>
      <c r="CQ34" s="4">
        <v>421700542690</v>
      </c>
      <c r="CR34" s="4">
        <v>381013649210</v>
      </c>
      <c r="CS34" s="4">
        <v>217068696690</v>
      </c>
      <c r="CT34" s="4">
        <v>40622617100</v>
      </c>
      <c r="CU34" s="4">
        <v>46655012490</v>
      </c>
      <c r="CV34" s="4">
        <v>44961753700</v>
      </c>
      <c r="CW34" s="4">
        <v>19398787800</v>
      </c>
      <c r="CX34" s="5">
        <v>34404327960</v>
      </c>
      <c r="CY34" s="4">
        <v>3071134000</v>
      </c>
      <c r="CZ34" s="4">
        <v>2505829000</v>
      </c>
      <c r="DA34" s="4">
        <v>2067888000</v>
      </c>
      <c r="DB34" s="4">
        <v>1527302000</v>
      </c>
      <c r="DC34" s="4">
        <v>584339000</v>
      </c>
      <c r="DD34" s="4"/>
      <c r="DE34" s="4"/>
      <c r="DF34" s="4"/>
      <c r="DG34" s="4"/>
      <c r="DH34" s="4"/>
      <c r="DI34" s="4"/>
      <c r="DJ34" s="4"/>
      <c r="DK34" s="4"/>
      <c r="DL34" s="6" t="s">
        <v>613</v>
      </c>
      <c r="DM34" s="4"/>
      <c r="DN34" s="4"/>
      <c r="DO34" s="4"/>
      <c r="DP34" s="4"/>
      <c r="DQ34" s="4"/>
      <c r="DR34" s="4">
        <v>370846674317</v>
      </c>
      <c r="DS34" s="4">
        <v>369071617773</v>
      </c>
      <c r="DT34" s="4">
        <v>395969370635</v>
      </c>
      <c r="DU34" s="4">
        <v>401013023028</v>
      </c>
      <c r="DV34" s="4">
        <v>468521879542</v>
      </c>
      <c r="DW34" s="4">
        <v>425009656411</v>
      </c>
      <c r="DX34" s="4">
        <v>277005824660</v>
      </c>
      <c r="DY34" s="4">
        <v>73912750950</v>
      </c>
      <c r="DZ34" s="4">
        <v>83363453861</v>
      </c>
      <c r="EA34" s="4">
        <v>91607561440</v>
      </c>
      <c r="EB34" s="4">
        <v>67075730611</v>
      </c>
      <c r="EC34" s="5">
        <v>59215546427</v>
      </c>
      <c r="ED34" s="4">
        <v>14086514000</v>
      </c>
      <c r="EE34" s="4">
        <v>14140570000</v>
      </c>
      <c r="EF34" s="4">
        <v>14156236000</v>
      </c>
      <c r="EG34" s="4">
        <v>15398626000</v>
      </c>
      <c r="EH34" s="4">
        <v>11570700000</v>
      </c>
      <c r="EI34" s="4"/>
      <c r="EJ34" s="4"/>
      <c r="EK34" s="4"/>
      <c r="EL34" s="4"/>
      <c r="EM34" s="4"/>
      <c r="EN34" s="4"/>
      <c r="EO34" s="4"/>
      <c r="EP34" s="4"/>
      <c r="EQ34" s="6" t="s">
        <v>613</v>
      </c>
      <c r="ER34" s="4"/>
      <c r="ES34" s="4"/>
      <c r="ET34" s="4"/>
      <c r="EU34" s="4"/>
      <c r="EV34" s="4"/>
      <c r="EW34" s="4">
        <v>118964633400</v>
      </c>
      <c r="EX34" s="4">
        <v>123243576840</v>
      </c>
      <c r="EY34" s="4">
        <v>184903515870</v>
      </c>
      <c r="EZ34" s="4">
        <v>214656194060</v>
      </c>
      <c r="FA34" s="4">
        <v>270915762330</v>
      </c>
      <c r="FB34" s="4">
        <v>259313392720</v>
      </c>
      <c r="FC34" s="4">
        <v>109105262930</v>
      </c>
      <c r="FD34" s="4">
        <v>35562333770</v>
      </c>
      <c r="FE34" s="4">
        <v>41342330580</v>
      </c>
      <c r="FF34" s="4">
        <v>46942385870</v>
      </c>
      <c r="FG34" s="4">
        <v>20853793860</v>
      </c>
      <c r="FH34" s="5">
        <v>12384532970</v>
      </c>
      <c r="FI34" s="4">
        <v>1922997000</v>
      </c>
      <c r="FJ34" s="4">
        <v>1310226000</v>
      </c>
      <c r="FK34" s="4">
        <v>899012000</v>
      </c>
      <c r="FL34" s="4">
        <v>1012289000</v>
      </c>
      <c r="FM34" s="4">
        <v>678108000</v>
      </c>
      <c r="FN34" s="4"/>
      <c r="FO34" s="4"/>
      <c r="FP34" s="4"/>
      <c r="FQ34" s="4"/>
      <c r="FR34" s="4"/>
      <c r="FS34" s="4"/>
      <c r="FT34" s="4"/>
      <c r="FU34" s="4"/>
      <c r="FV34" s="6" t="s">
        <v>613</v>
      </c>
      <c r="FW34" s="4"/>
      <c r="FX34" s="4"/>
      <c r="FY34" s="4"/>
      <c r="FZ34" s="4"/>
      <c r="GA34" s="4"/>
      <c r="GB34" s="4">
        <v>7418932850</v>
      </c>
      <c r="GC34" s="4">
        <v>4776081260</v>
      </c>
      <c r="GD34" s="4">
        <v>16885067360</v>
      </c>
      <c r="GE34" s="4">
        <v>35106376780</v>
      </c>
      <c r="GF34" s="4">
        <v>63971537670</v>
      </c>
      <c r="GG34" s="4">
        <v>5602691310</v>
      </c>
      <c r="GH34" s="4">
        <v>21252850200</v>
      </c>
      <c r="GI34" s="4">
        <v>17025839600</v>
      </c>
      <c r="GJ34" s="4">
        <v>19562420200</v>
      </c>
      <c r="GK34" s="4">
        <v>20364327430</v>
      </c>
      <c r="GL34" s="4">
        <v>15294875170</v>
      </c>
      <c r="GM34" s="5">
        <v>0</v>
      </c>
      <c r="GN34" s="4">
        <v>7949590000</v>
      </c>
      <c r="GO34" s="4">
        <v>7981040000</v>
      </c>
      <c r="GP34" s="4">
        <v>7913313000</v>
      </c>
      <c r="GQ34" s="4">
        <v>7484030000</v>
      </c>
      <c r="GR34" s="4">
        <v>1633031000</v>
      </c>
      <c r="GS34" s="4"/>
      <c r="GT34" s="4"/>
      <c r="GU34" s="4"/>
      <c r="GV34" s="4"/>
      <c r="GW34" s="4"/>
      <c r="GX34" s="4"/>
      <c r="GY34" s="4"/>
      <c r="GZ34" s="4"/>
      <c r="HA34" s="6" t="s">
        <v>613</v>
      </c>
      <c r="HB34" s="4"/>
      <c r="HC34" s="4"/>
      <c r="HD34" s="4"/>
      <c r="HE34" s="4"/>
      <c r="HF34" s="4"/>
      <c r="HG34" s="4">
        <v>175393685620</v>
      </c>
      <c r="HH34" s="4">
        <v>172020356270</v>
      </c>
      <c r="HI34" s="4">
        <v>148543411130</v>
      </c>
      <c r="HJ34" s="4">
        <v>127638726830</v>
      </c>
      <c r="HK34" s="4">
        <v>117597214350</v>
      </c>
      <c r="HL34" s="4">
        <v>114704516650</v>
      </c>
      <c r="HM34" s="4">
        <v>115346980960</v>
      </c>
      <c r="HN34" s="4">
        <v>8319504700</v>
      </c>
      <c r="HO34" s="4">
        <v>10047266370</v>
      </c>
      <c r="HP34" s="4">
        <v>7651029120</v>
      </c>
      <c r="HQ34" s="4">
        <v>6838026530</v>
      </c>
      <c r="HR34" s="5">
        <v>10710107330</v>
      </c>
      <c r="HS34" s="4">
        <v>3868328000</v>
      </c>
      <c r="HT34" s="4">
        <v>4586594000</v>
      </c>
      <c r="HU34" s="4">
        <v>5210996000</v>
      </c>
      <c r="HV34" s="4">
        <v>6791930000</v>
      </c>
      <c r="HW34" s="4">
        <v>9259560000</v>
      </c>
      <c r="HX34" s="4"/>
      <c r="HY34" s="4"/>
      <c r="HZ34" s="4"/>
      <c r="IA34" s="4"/>
      <c r="IB34" s="4"/>
      <c r="IC34" s="4"/>
      <c r="ID34" s="4"/>
      <c r="IE34" s="4"/>
      <c r="IF34" s="6" t="s">
        <v>613</v>
      </c>
      <c r="IG34" s="4"/>
      <c r="IH34" s="4"/>
      <c r="II34" s="4"/>
      <c r="IJ34" s="4"/>
      <c r="IK34" s="4"/>
      <c r="IL34" s="4">
        <v>143693572360</v>
      </c>
      <c r="IM34" s="4">
        <v>203245833500</v>
      </c>
      <c r="IN34" s="4">
        <v>198362254910</v>
      </c>
      <c r="IO34" s="4">
        <v>142593033650</v>
      </c>
      <c r="IP34" s="4">
        <v>181200809140</v>
      </c>
      <c r="IQ34" s="4">
        <v>172370034300</v>
      </c>
      <c r="IR34" s="4">
        <v>170684608160</v>
      </c>
      <c r="IS34" s="4">
        <v>83048276150</v>
      </c>
      <c r="IT34" s="4">
        <v>119746499070</v>
      </c>
      <c r="IU34" s="4">
        <v>109383644770</v>
      </c>
      <c r="IV34" s="4">
        <v>54801119050</v>
      </c>
      <c r="IW34" s="5">
        <v>70857528810</v>
      </c>
      <c r="IX34" s="4">
        <v>3863199000</v>
      </c>
      <c r="IY34" s="4">
        <v>3473253000</v>
      </c>
      <c r="IZ34" s="4">
        <v>3556297000</v>
      </c>
      <c r="JA34" s="4">
        <v>2438373000</v>
      </c>
      <c r="JB34" s="4">
        <v>0</v>
      </c>
      <c r="JC34" s="4"/>
      <c r="JD34" s="4"/>
      <c r="JE34" s="4"/>
      <c r="JF34" s="4"/>
      <c r="JG34" s="4"/>
      <c r="JH34" s="4"/>
      <c r="JI34" s="4"/>
      <c r="JJ34" s="4"/>
      <c r="JK34" s="6" t="s">
        <v>613</v>
      </c>
      <c r="JL34" s="4"/>
      <c r="JM34" s="4"/>
      <c r="JN34" s="4"/>
      <c r="JO34" s="4"/>
      <c r="JP34" s="4"/>
      <c r="JQ34" s="4">
        <v>8147497460</v>
      </c>
      <c r="JR34" s="4">
        <v>42774363120</v>
      </c>
      <c r="JS34" s="4">
        <v>38631419050</v>
      </c>
      <c r="JT34" s="4">
        <v>27419236610</v>
      </c>
      <c r="JU34" s="4">
        <v>12747172840</v>
      </c>
      <c r="JV34" s="4">
        <v>-2369830330</v>
      </c>
      <c r="JW34" s="4">
        <v>5235400690</v>
      </c>
      <c r="JX34" s="4">
        <v>1846007280</v>
      </c>
      <c r="JY34" s="4">
        <v>2985404110</v>
      </c>
      <c r="JZ34" s="4">
        <v>4472521500</v>
      </c>
      <c r="KA34" s="4">
        <v>-5633977570</v>
      </c>
      <c r="KB34" s="5">
        <v>6908306280</v>
      </c>
      <c r="KC34" s="4">
        <v>-593515000</v>
      </c>
      <c r="KD34" s="4">
        <v>-597095000</v>
      </c>
      <c r="KE34" s="4">
        <v>-1166022000</v>
      </c>
      <c r="KF34" s="4">
        <v>-1247846000</v>
      </c>
      <c r="KG34" s="4">
        <v>-1389020000</v>
      </c>
      <c r="KH34" s="4"/>
      <c r="KI34" s="4"/>
      <c r="KJ34" s="4"/>
      <c r="KK34" s="4"/>
      <c r="KL34" s="4"/>
      <c r="KM34" s="4"/>
      <c r="KN34" s="4"/>
      <c r="KO34" s="4"/>
      <c r="KP34" s="6" t="s">
        <v>613</v>
      </c>
      <c r="KQ34" s="4"/>
      <c r="KR34" s="4"/>
      <c r="KS34" s="4"/>
      <c r="KT34" s="4"/>
      <c r="KU34" s="4"/>
      <c r="KV34" s="4">
        <v>5702852677</v>
      </c>
      <c r="KW34" s="4">
        <v>36305549142</v>
      </c>
      <c r="KX34" s="4">
        <v>30836082689</v>
      </c>
      <c r="KY34" s="4">
        <v>15161894772</v>
      </c>
      <c r="KZ34" s="4">
        <v>4360175368</v>
      </c>
      <c r="LA34" s="4">
        <v>6103740814</v>
      </c>
      <c r="LB34" s="4">
        <v>5385331532</v>
      </c>
      <c r="LC34" s="4">
        <v>3677081913</v>
      </c>
      <c r="LD34" s="4">
        <v>1907281519</v>
      </c>
      <c r="LE34" s="4">
        <v>623114516</v>
      </c>
      <c r="LF34" s="4">
        <v>-6327272118</v>
      </c>
      <c r="LG34" s="5">
        <v>3756283944</v>
      </c>
      <c r="LH34" s="4">
        <v>-757821000</v>
      </c>
      <c r="LI34" s="4">
        <v>-627640000</v>
      </c>
      <c r="LJ34" s="4">
        <v>-1138012000</v>
      </c>
      <c r="LK34" s="4">
        <v>-1545796000</v>
      </c>
      <c r="LL34" s="4">
        <v>-902385000</v>
      </c>
      <c r="LM34" s="4"/>
      <c r="LN34" s="4"/>
      <c r="LO34" s="4"/>
      <c r="LP34" s="4"/>
      <c r="LQ34" s="4"/>
      <c r="LR34" s="4"/>
      <c r="LS34" s="4"/>
      <c r="LT34" s="4"/>
      <c r="LU34" s="6" t="s">
        <v>613</v>
      </c>
      <c r="LV34" s="4"/>
      <c r="LW34" s="4"/>
      <c r="LX34" s="4"/>
      <c r="LY34" s="4"/>
      <c r="LZ34" s="4"/>
      <c r="MA34" s="4">
        <v>13069554200</v>
      </c>
      <c r="MB34" s="4">
        <v>44920402840</v>
      </c>
      <c r="MC34" s="4">
        <v>40174993060</v>
      </c>
      <c r="MD34" s="4">
        <v>23729505260</v>
      </c>
      <c r="ME34" s="4">
        <v>15463609740</v>
      </c>
      <c r="MF34" s="4">
        <v>-3047325960</v>
      </c>
      <c r="ML34" s="1">
        <v>8096796380</v>
      </c>
      <c r="MM34" s="1">
        <v>41729110240</v>
      </c>
      <c r="MN34" s="1">
        <v>35426069490</v>
      </c>
      <c r="MO34" s="1">
        <v>17107599610</v>
      </c>
      <c r="MP34" s="1">
        <v>6898976130</v>
      </c>
      <c r="MQ34" s="1">
        <v>10781723540</v>
      </c>
      <c r="MR34" s="4">
        <v>7606530480</v>
      </c>
      <c r="MS34" s="4">
        <v>4225002240</v>
      </c>
      <c r="MT34" s="4">
        <v>1424817070</v>
      </c>
      <c r="MU34" s="4">
        <v>2422812410</v>
      </c>
      <c r="MV34" s="4">
        <v>-5663532220</v>
      </c>
      <c r="MW34" s="5">
        <v>5755290360</v>
      </c>
      <c r="MX34" s="4">
        <v>-565507000</v>
      </c>
      <c r="MY34" s="1">
        <v>-576535000</v>
      </c>
      <c r="MZ34" s="1">
        <v>-1299571000</v>
      </c>
      <c r="NA34" s="1">
        <v>-1297489000</v>
      </c>
      <c r="NB34" s="1">
        <v>-1262168000</v>
      </c>
      <c r="NC34" s="1"/>
      <c r="ND34" s="1"/>
      <c r="NE34" s="1"/>
      <c r="NK34" s="6" t="s">
        <v>613</v>
      </c>
      <c r="NQ34" s="35">
        <v>5702852680</v>
      </c>
      <c r="NR34" s="35">
        <v>36305549140</v>
      </c>
      <c r="NS34" s="35">
        <v>30836082690</v>
      </c>
      <c r="NT34" s="35">
        <v>15161894770</v>
      </c>
      <c r="NU34" s="35">
        <v>4360175370</v>
      </c>
      <c r="NV34" s="35">
        <v>6103740810</v>
      </c>
      <c r="NW34" s="47">
        <v>5385331530</v>
      </c>
      <c r="NX34" s="47">
        <v>3677081910</v>
      </c>
      <c r="NY34" s="47">
        <v>1907281520</v>
      </c>
      <c r="NZ34" s="47">
        <v>760166080</v>
      </c>
      <c r="OA34" s="47">
        <v>-5753199170</v>
      </c>
      <c r="OB34" s="48">
        <v>3756283940</v>
      </c>
      <c r="OC34" s="47">
        <v>-718267000</v>
      </c>
      <c r="OD34" s="35">
        <v>-624402000</v>
      </c>
      <c r="OE34" s="35">
        <v>-1580936000</v>
      </c>
      <c r="OF34" s="35">
        <v>-1670552000</v>
      </c>
      <c r="OG34" s="35">
        <v>-891545000</v>
      </c>
      <c r="OH34" s="35"/>
      <c r="OI34" s="35"/>
      <c r="OJ34" s="35"/>
      <c r="OP34" s="6" t="s">
        <v>613</v>
      </c>
      <c r="OQ34" s="4">
        <v>6068488040</v>
      </c>
      <c r="OR34" s="4">
        <v>3124436740</v>
      </c>
      <c r="OS34" s="4">
        <v>4807515160</v>
      </c>
      <c r="OT34" s="4">
        <v>8793796280</v>
      </c>
      <c r="OU34" s="4">
        <v>34582920</v>
      </c>
      <c r="OV34" s="5">
        <v>9823132070</v>
      </c>
      <c r="OW34" s="4">
        <v>375409000</v>
      </c>
      <c r="OX34" s="4">
        <v>294179000</v>
      </c>
      <c r="OY34" s="4">
        <v>675229000</v>
      </c>
      <c r="OZ34" s="4">
        <v>-149269000</v>
      </c>
      <c r="PA34" s="4">
        <v>-1294254000</v>
      </c>
      <c r="PB34" s="4"/>
      <c r="PC34" s="4"/>
      <c r="PD34" s="4"/>
      <c r="PE34" s="4"/>
      <c r="PF34" s="4"/>
      <c r="PG34" s="4"/>
      <c r="PH34" s="4"/>
      <c r="PI34" s="4"/>
      <c r="PJ34" s="6" t="s">
        <v>613</v>
      </c>
      <c r="PK34" s="4"/>
      <c r="PL34" s="4"/>
      <c r="PM34" s="4"/>
      <c r="PN34" s="4"/>
      <c r="PO34" s="4"/>
      <c r="PP34" s="4">
        <v>-491590490</v>
      </c>
      <c r="PQ34" s="4">
        <v>-827343900</v>
      </c>
      <c r="PR34" s="4">
        <v>-3846934170</v>
      </c>
      <c r="PS34" s="4">
        <v>-6257315530</v>
      </c>
      <c r="PT34" s="4">
        <v>-8952764370</v>
      </c>
      <c r="PU34" s="4">
        <v>-1615628130</v>
      </c>
      <c r="PV34" s="4">
        <v>-1997911590</v>
      </c>
      <c r="PW34" s="4">
        <v>-1235178900</v>
      </c>
      <c r="PX34" s="4">
        <v>-3384548930</v>
      </c>
      <c r="PY34" s="4">
        <v>-455956490</v>
      </c>
      <c r="PZ34" s="4">
        <v>-73878170</v>
      </c>
      <c r="QA34" s="5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6" t="s">
        <v>613</v>
      </c>
      <c r="QP34" s="4"/>
      <c r="QQ34" s="4"/>
      <c r="QR34" s="4"/>
      <c r="QS34" s="4"/>
      <c r="QT34" s="4"/>
      <c r="QU34" s="4">
        <v>-641241604</v>
      </c>
      <c r="QV34" s="4">
        <v>20190393822</v>
      </c>
      <c r="QW34" s="4">
        <v>4709558971</v>
      </c>
      <c r="QX34" s="4">
        <v>19985491269</v>
      </c>
      <c r="QY34" s="4">
        <v>-43951952401</v>
      </c>
      <c r="QZ34" s="4">
        <v>8428338171</v>
      </c>
      <c r="RA34" s="4">
        <v>12194687511</v>
      </c>
      <c r="RB34" s="4">
        <v>4070906322</v>
      </c>
      <c r="RC34" s="4">
        <v>10795449343</v>
      </c>
      <c r="RD34" s="4">
        <v>-2519691419</v>
      </c>
      <c r="RE34" s="4">
        <v>2487568740</v>
      </c>
      <c r="RF34" s="5">
        <v>8980526104</v>
      </c>
      <c r="RG34" s="4">
        <v>-154434000</v>
      </c>
      <c r="RH34" s="4">
        <v>113319000</v>
      </c>
      <c r="RI34" s="4">
        <v>862173000</v>
      </c>
      <c r="RJ34" s="4">
        <v>-894494000</v>
      </c>
      <c r="RK34" s="4">
        <v>-876046000</v>
      </c>
      <c r="RL34" s="4"/>
      <c r="RM34" s="4"/>
      <c r="RN34" s="4"/>
      <c r="RO34" s="4"/>
      <c r="RP34" s="4"/>
      <c r="RQ34" s="4"/>
      <c r="RR34" s="4"/>
      <c r="RS34" s="4"/>
      <c r="RT34" s="6" t="s">
        <v>613</v>
      </c>
      <c r="RU34" s="4"/>
      <c r="RV34" s="4"/>
      <c r="RW34" s="4"/>
      <c r="RX34" s="4"/>
      <c r="RY34" s="4"/>
      <c r="RZ34" s="4">
        <v>-1637781800</v>
      </c>
      <c r="SA34" s="4">
        <v>-3944851210</v>
      </c>
      <c r="SB34" s="4">
        <v>-1873493000</v>
      </c>
      <c r="SC34" s="4">
        <v>-1620926540</v>
      </c>
      <c r="SD34" s="4">
        <v>-30620728940</v>
      </c>
      <c r="SE34" s="4">
        <v>-61704856580</v>
      </c>
      <c r="SF34" s="4">
        <v>-30577014420</v>
      </c>
      <c r="SG34" s="4">
        <v>-464017500</v>
      </c>
      <c r="SH34" s="4">
        <v>-1155344610</v>
      </c>
      <c r="SI34" s="4">
        <v>-1478870230</v>
      </c>
      <c r="SJ34" s="4">
        <v>-24064483820</v>
      </c>
      <c r="SK34" s="5">
        <v>1698377360</v>
      </c>
      <c r="SL34" s="4">
        <v>-29523000</v>
      </c>
      <c r="SM34" s="4">
        <v>-617367000</v>
      </c>
      <c r="SN34" s="4">
        <v>-658259000</v>
      </c>
      <c r="SO34" s="4">
        <v>-4763882000</v>
      </c>
      <c r="SP34" s="4">
        <v>-3464079000</v>
      </c>
      <c r="SQ34" s="4"/>
      <c r="SR34" s="4"/>
      <c r="SS34" s="4"/>
      <c r="ST34" s="4"/>
      <c r="SU34" s="4"/>
      <c r="SV34" s="4"/>
      <c r="SW34" s="4"/>
      <c r="SX34" s="4"/>
      <c r="SY34" s="6" t="s">
        <v>613</v>
      </c>
      <c r="SZ34" s="4"/>
      <c r="TA34" s="4"/>
      <c r="TB34" s="4"/>
      <c r="TC34" s="4"/>
      <c r="TD34" s="4"/>
      <c r="TE34" s="4">
        <v>-1540153550</v>
      </c>
      <c r="TF34" s="4">
        <v>-10589006810</v>
      </c>
      <c r="TG34" s="4">
        <v>-12433191570</v>
      </c>
      <c r="TH34" s="4">
        <v>-22530214110</v>
      </c>
      <c r="TI34" s="4">
        <v>51547739250</v>
      </c>
      <c r="TJ34" s="4">
        <v>-20315081940</v>
      </c>
      <c r="TK34" s="4">
        <v>101550532290</v>
      </c>
      <c r="TL34" s="4">
        <v>-6520714760</v>
      </c>
      <c r="TM34" s="4">
        <v>-9754161350</v>
      </c>
      <c r="TN34" s="4">
        <v>7982120900</v>
      </c>
      <c r="TO34" s="4">
        <v>9546498290</v>
      </c>
      <c r="TP34" s="5">
        <v>-370782470</v>
      </c>
      <c r="TQ34" s="4">
        <v>-31450000</v>
      </c>
      <c r="TR34" s="35">
        <v>67727000</v>
      </c>
      <c r="TS34" s="35">
        <v>429284000</v>
      </c>
      <c r="TT34" s="35">
        <v>5850999000</v>
      </c>
      <c r="TU34" s="35">
        <v>4207803000</v>
      </c>
      <c r="TV34" s="35"/>
      <c r="TW34" s="35"/>
      <c r="TX34" s="35"/>
      <c r="UD34" s="6" t="s">
        <v>613</v>
      </c>
      <c r="UJ34" s="37">
        <v>5.4136803245691298E-2</v>
      </c>
      <c r="UK34" s="37">
        <v>1.1573118667790001E-2</v>
      </c>
      <c r="UL34" s="37">
        <v>5.8447257509540301E-2</v>
      </c>
      <c r="UM34" s="37">
        <v>0.18114826512629498</v>
      </c>
      <c r="UN34" s="37">
        <v>0.255484712046535</v>
      </c>
      <c r="UO34" s="37">
        <v>0.17298053929379401</v>
      </c>
      <c r="UP34" s="9">
        <v>2.5539657723114202E-3</v>
      </c>
      <c r="UQ34" s="9"/>
      <c r="UR34" s="9"/>
      <c r="US34" s="9"/>
      <c r="UT34" s="9"/>
      <c r="UU34" s="10"/>
      <c r="UV34" s="9"/>
      <c r="UW34" s="6" t="s">
        <v>613</v>
      </c>
      <c r="VC34" s="9">
        <v>2.47051066466644E-2</v>
      </c>
      <c r="VD34" s="9">
        <v>1.5075783246005501E-2</v>
      </c>
      <c r="VE34" s="9">
        <v>2.0873481622617599E-2</v>
      </c>
      <c r="VF34" s="9">
        <v>2.7892689610293502E-2</v>
      </c>
      <c r="VG34" s="9">
        <v>3.5648276607465196E-2</v>
      </c>
      <c r="VH34" s="9">
        <v>4.0509851147905902E-2</v>
      </c>
      <c r="VI34" s="9">
        <v>1.5237501128999999E-2</v>
      </c>
      <c r="VJ34" s="9"/>
      <c r="VK34" s="9"/>
      <c r="VL34" s="9"/>
      <c r="VM34" s="9"/>
      <c r="VN34" s="10"/>
      <c r="VO34" s="9"/>
      <c r="VP34" s="6" t="s">
        <v>613</v>
      </c>
      <c r="VV34" s="9">
        <v>0.94586319675430897</v>
      </c>
      <c r="VW34" s="9">
        <v>0.98842688133221002</v>
      </c>
      <c r="VX34" s="9">
        <v>0.94155274249046006</v>
      </c>
      <c r="VY34" s="9">
        <v>0.818851734873705</v>
      </c>
      <c r="VZ34" s="9">
        <v>0.744515287953465</v>
      </c>
      <c r="WA34" s="9">
        <v>0.82701946070620591</v>
      </c>
      <c r="WB34" s="52">
        <v>0.99744603422768907</v>
      </c>
      <c r="WG34" s="53"/>
      <c r="WI34" s="54" t="s">
        <v>613</v>
      </c>
      <c r="WO34" s="9">
        <v>0.106428513292876</v>
      </c>
      <c r="WP34" s="9">
        <v>8.2771019769960805E-2</v>
      </c>
      <c r="WQ34" s="9">
        <v>8.3157411235010401E-2</v>
      </c>
      <c r="WR34" s="9">
        <v>6.2013722791732701E-2</v>
      </c>
      <c r="WS34" s="9">
        <v>-3.5211996219388302E-2</v>
      </c>
      <c r="WT34" s="9">
        <v>-3.9693980046740497E-2</v>
      </c>
      <c r="WU34" s="9">
        <v>0.10075155453451501</v>
      </c>
      <c r="WV34" s="9"/>
      <c r="WW34" s="9"/>
      <c r="WX34" s="9"/>
      <c r="WY34" s="9"/>
      <c r="WZ34" s="10"/>
      <c r="XA34" s="9"/>
      <c r="XB34" s="6" t="s">
        <v>613</v>
      </c>
      <c r="XH34" s="9">
        <v>0.15579771765099001</v>
      </c>
      <c r="XI34" s="9">
        <v>0.18441518145258001</v>
      </c>
      <c r="XJ34" s="9">
        <v>0.27134752313033</v>
      </c>
      <c r="XK34" s="9">
        <v>0.27074694534675997</v>
      </c>
      <c r="XL34" s="9">
        <v>0.24660084999999998</v>
      </c>
      <c r="XM34" s="9">
        <v>0.24974750000000001</v>
      </c>
      <c r="XN34" s="9">
        <v>0.24454630000000002</v>
      </c>
      <c r="XO34" s="9"/>
      <c r="XP34" s="9"/>
      <c r="XQ34" s="9"/>
      <c r="XR34" s="9"/>
      <c r="XS34" s="10"/>
      <c r="XT34" s="9"/>
      <c r="XU34" s="6" t="s">
        <v>613</v>
      </c>
      <c r="XV34" s="59">
        <f t="shared" si="153"/>
        <v>3090409360.8330183</v>
      </c>
      <c r="XW34" s="59">
        <f t="shared" si="153"/>
        <v>2533253667.4397225</v>
      </c>
      <c r="XX34" s="59">
        <f t="shared" si="153"/>
        <v>2918996929.8460031</v>
      </c>
      <c r="XY34" s="59">
        <f t="shared" si="153"/>
        <v>8884098087.1223392</v>
      </c>
      <c r="XZ34" s="59">
        <f t="shared" si="153"/>
        <v>-1120380216.8781557</v>
      </c>
      <c r="YA34" s="59">
        <f t="shared" si="153"/>
        <v>-234829116.70367295</v>
      </c>
      <c r="YB34" s="59">
        <f t="shared" si="153"/>
        <v>7935842.573977299</v>
      </c>
      <c r="YC34" s="6" t="s">
        <v>613</v>
      </c>
      <c r="YD34" s="4"/>
      <c r="YE34" s="4"/>
      <c r="YF34" s="4"/>
      <c r="YG34" s="4"/>
      <c r="YH34" s="4"/>
      <c r="YI34" s="4">
        <v>-641241604</v>
      </c>
      <c r="YJ34" s="4">
        <v>20190393822</v>
      </c>
      <c r="YK34" s="4">
        <v>4709558971</v>
      </c>
      <c r="YL34" s="4">
        <v>19985491269</v>
      </c>
      <c r="YM34" s="4">
        <v>-43951952401</v>
      </c>
      <c r="YN34" s="4">
        <v>8428338171</v>
      </c>
      <c r="YO34" s="4">
        <v>12194687511</v>
      </c>
      <c r="YP34" s="4">
        <v>4070906322</v>
      </c>
      <c r="YQ34" s="4">
        <v>10795449343</v>
      </c>
      <c r="YR34" s="4">
        <v>-2519691419</v>
      </c>
      <c r="YS34" s="4">
        <v>2487568740</v>
      </c>
      <c r="YT34" s="5">
        <v>8980526104</v>
      </c>
      <c r="YU34" s="4">
        <v>-154434000</v>
      </c>
      <c r="YV34" s="4">
        <v>113319000</v>
      </c>
      <c r="YW34" s="4">
        <v>862173000</v>
      </c>
      <c r="YX34" s="4">
        <v>-894494000</v>
      </c>
      <c r="YY34" s="4">
        <v>-876046000</v>
      </c>
      <c r="YZ34" s="4"/>
      <c r="ZA34" s="4"/>
      <c r="ZB34" s="4"/>
      <c r="ZC34" s="4"/>
      <c r="ZD34" s="4"/>
      <c r="ZE34" s="4"/>
      <c r="ZF34" s="4"/>
      <c r="ZG34" s="4"/>
      <c r="ZH34" s="6" t="s">
        <v>613</v>
      </c>
      <c r="ZI34" s="4"/>
      <c r="ZJ34" s="4"/>
      <c r="ZK34" s="4"/>
      <c r="ZL34" s="4"/>
      <c r="ZM34" s="4"/>
      <c r="ZN34" s="4">
        <v>-1637781800</v>
      </c>
      <c r="ZO34" s="4">
        <v>-3944851210</v>
      </c>
      <c r="ZP34" s="4">
        <v>-1873493000</v>
      </c>
      <c r="ZQ34" s="4">
        <v>-1620926540</v>
      </c>
      <c r="ZR34" s="4">
        <v>-30620728940</v>
      </c>
      <c r="ZS34" s="4">
        <v>-61704856580</v>
      </c>
      <c r="ZT34" s="4">
        <v>-30577014420</v>
      </c>
      <c r="ZU34" s="4">
        <v>-464017500</v>
      </c>
      <c r="ZV34" s="4">
        <v>-1155344610</v>
      </c>
      <c r="ZW34" s="4">
        <v>-1478870230</v>
      </c>
      <c r="ZX34" s="4">
        <v>-24064483820</v>
      </c>
      <c r="ZY34" s="5">
        <v>1698377360</v>
      </c>
      <c r="ZZ34" s="4">
        <v>-29523000</v>
      </c>
      <c r="AAA34" s="4">
        <v>-617367000</v>
      </c>
      <c r="AAB34" s="4">
        <v>-658259000</v>
      </c>
      <c r="AAC34" s="4">
        <v>-4763882000</v>
      </c>
      <c r="AAD34" s="4">
        <v>-3464079000</v>
      </c>
      <c r="AAE34" s="4"/>
      <c r="AAF34" s="4"/>
      <c r="AAG34" s="4"/>
      <c r="AAH34" s="4"/>
      <c r="AAI34" s="4"/>
      <c r="AAJ34" s="4"/>
      <c r="AAK34" s="4"/>
      <c r="AAL34" s="4"/>
      <c r="AAM34" s="6" t="s">
        <v>613</v>
      </c>
      <c r="AAN34" s="4"/>
      <c r="AAO34" s="4"/>
      <c r="AAP34" s="4"/>
      <c r="AAQ34" s="4"/>
      <c r="AAR34" s="4"/>
      <c r="AAS34" s="4">
        <v>-1540153550</v>
      </c>
      <c r="AAT34" s="4">
        <v>-10589006810</v>
      </c>
      <c r="AAU34" s="4">
        <v>-12433191570</v>
      </c>
      <c r="AAV34" s="4">
        <v>-22530214110</v>
      </c>
      <c r="AAW34" s="4">
        <v>51547739250</v>
      </c>
      <c r="AAX34" s="4">
        <v>-20315081940</v>
      </c>
      <c r="AAY34" s="4">
        <v>101550532290</v>
      </c>
      <c r="AAZ34" s="4">
        <v>-6520714760</v>
      </c>
      <c r="ABA34" s="4">
        <v>-9754161350</v>
      </c>
      <c r="ABB34" s="4">
        <v>7982120900</v>
      </c>
      <c r="ABC34" s="4">
        <v>9546498290</v>
      </c>
      <c r="ABD34" s="5">
        <v>-370782470</v>
      </c>
      <c r="ABE34" s="4">
        <v>-31450000</v>
      </c>
      <c r="ABF34" s="35">
        <v>67727000</v>
      </c>
      <c r="ABG34" s="35">
        <v>429284000</v>
      </c>
      <c r="ABH34" s="35">
        <v>5850999000</v>
      </c>
      <c r="ABI34" s="35">
        <v>4207803000</v>
      </c>
      <c r="ABJ34" s="35"/>
      <c r="ABK34" s="35"/>
      <c r="ABL34" s="35"/>
      <c r="ABR34" s="6" t="s">
        <v>613</v>
      </c>
      <c r="ABX34" s="37">
        <v>5.4136803245691298E-2</v>
      </c>
      <c r="ABY34" s="37">
        <v>1.1573118667790001E-2</v>
      </c>
      <c r="ABZ34" s="37">
        <v>5.8447257509540301E-2</v>
      </c>
      <c r="ACA34" s="37">
        <v>0.18114826512629498</v>
      </c>
      <c r="ACB34" s="37">
        <v>0.255484712046535</v>
      </c>
      <c r="ACC34" s="37">
        <v>0.17298053929379401</v>
      </c>
      <c r="ACD34" s="9">
        <v>2.5539657723114202E-3</v>
      </c>
      <c r="ACE34" s="9"/>
      <c r="ACF34" s="9"/>
      <c r="ACG34" s="9"/>
      <c r="ACH34" s="9"/>
      <c r="ACI34" s="10"/>
      <c r="ACJ34" s="9"/>
      <c r="ACK34" s="6" t="s">
        <v>613</v>
      </c>
      <c r="ACQ34" s="9">
        <v>2.47051066466644E-2</v>
      </c>
      <c r="ACR34" s="9">
        <v>1.5075783246005501E-2</v>
      </c>
      <c r="ACS34" s="9">
        <v>2.0873481622617599E-2</v>
      </c>
      <c r="ACT34" s="9">
        <v>2.7892689610293502E-2</v>
      </c>
      <c r="ACU34" s="9">
        <v>3.5648276607465196E-2</v>
      </c>
      <c r="ACV34" s="9">
        <v>4.0509851147905902E-2</v>
      </c>
      <c r="ACW34" s="9">
        <v>1.5237501128999999E-2</v>
      </c>
      <c r="ACX34" s="9"/>
      <c r="ACY34" s="9"/>
      <c r="ACZ34" s="9"/>
      <c r="ADA34" s="9"/>
      <c r="ADB34" s="10"/>
      <c r="ADC34" s="9"/>
      <c r="ADD34" s="6" t="s">
        <v>613</v>
      </c>
      <c r="ADJ34" s="9">
        <v>0.94586319675430897</v>
      </c>
      <c r="ADK34" s="9">
        <v>0.98842688133221002</v>
      </c>
      <c r="ADL34" s="9">
        <v>0.94155274249046006</v>
      </c>
      <c r="ADM34" s="9">
        <v>0.818851734873705</v>
      </c>
      <c r="ADN34" s="9">
        <v>0.744515287953465</v>
      </c>
      <c r="ADO34" s="9">
        <v>0.82701946070620591</v>
      </c>
      <c r="ADP34" s="52">
        <v>0.99744603422768907</v>
      </c>
      <c r="ADU34" s="53"/>
      <c r="ADW34" s="54" t="s">
        <v>613</v>
      </c>
      <c r="AEC34" s="9">
        <v>0.106428513292876</v>
      </c>
      <c r="AED34" s="9">
        <v>8.2771019769960805E-2</v>
      </c>
      <c r="AEE34" s="9">
        <v>8.3157411235010401E-2</v>
      </c>
      <c r="AEF34" s="9">
        <v>6.2013722791732701E-2</v>
      </c>
      <c r="AEG34" s="9">
        <v>-3.5211996219388302E-2</v>
      </c>
      <c r="AEH34" s="9">
        <v>-3.9693980046740497E-2</v>
      </c>
      <c r="AEI34" s="9">
        <v>0.10075155453451501</v>
      </c>
      <c r="AEJ34" s="9"/>
      <c r="AEK34" s="9"/>
      <c r="AEL34" s="9"/>
      <c r="AEM34" s="9"/>
      <c r="AEN34" s="10"/>
      <c r="AEO34" s="9"/>
      <c r="AEP34" s="6" t="s">
        <v>613</v>
      </c>
      <c r="AEV34" s="9">
        <v>0.15579771765099001</v>
      </c>
      <c r="AEW34" s="9">
        <v>0.18441518145258001</v>
      </c>
      <c r="AEX34" s="9">
        <v>0.27134752313033</v>
      </c>
      <c r="AEY34" s="9">
        <v>0.27074694534675997</v>
      </c>
      <c r="AEZ34" s="9">
        <v>0.24660084999999998</v>
      </c>
      <c r="AFA34" s="9">
        <v>0.24974750000000001</v>
      </c>
      <c r="AFB34" s="9">
        <v>0.24454630000000002</v>
      </c>
      <c r="AFC34" s="9"/>
      <c r="AFD34" s="9"/>
      <c r="AFE34" s="9"/>
      <c r="AFF34" s="9"/>
      <c r="AFG34" s="10"/>
      <c r="AFH34" s="9"/>
      <c r="AFI34" s="6" t="s">
        <v>613</v>
      </c>
      <c r="AFJ34" s="7">
        <f t="shared" si="2"/>
        <v>1.9441221276159139E-2</v>
      </c>
      <c r="AFK34" s="7">
        <f t="shared" si="3"/>
        <v>4.9748952186713324E-2</v>
      </c>
      <c r="AFL34" s="7">
        <f t="shared" si="4"/>
        <v>2.2879108658096101E-2</v>
      </c>
      <c r="AFM34" s="7">
        <f t="shared" si="5"/>
        <v>6.8019987237420343E-3</v>
      </c>
      <c r="AFN34" s="7">
        <f t="shared" si="6"/>
        <v>-9.4330275054243948E-2</v>
      </c>
      <c r="AFO34" s="8">
        <f t="shared" si="7"/>
        <v>6.3434083963586962E-2</v>
      </c>
      <c r="AFP34" s="7">
        <f t="shared" si="8"/>
        <v>-5.3797625161200277E-2</v>
      </c>
      <c r="AFQ34" s="6" t="s">
        <v>613</v>
      </c>
      <c r="AFR34" s="7">
        <f t="shared" si="9"/>
        <v>4.6688101302517174E-2</v>
      </c>
      <c r="AFS34" s="7">
        <f t="shared" si="10"/>
        <v>0.4419832725138072</v>
      </c>
      <c r="AFT34" s="7">
        <f t="shared" si="11"/>
        <v>0.18983089019068178</v>
      </c>
      <c r="AFU34" s="7">
        <f t="shared" si="12"/>
        <v>8.1441921894031433E-2</v>
      </c>
      <c r="AFV34" s="7">
        <f t="shared" si="13"/>
        <v>-0.925306751917501</v>
      </c>
      <c r="AFW34" s="8">
        <f t="shared" si="14"/>
        <v>0.35072327739221637</v>
      </c>
      <c r="AFX34" s="7">
        <f t="shared" si="15"/>
        <v>-0.1959040184803357</v>
      </c>
      <c r="AFY34" s="6" t="s">
        <v>613</v>
      </c>
      <c r="AFZ34" s="1">
        <f t="shared" si="16"/>
        <v>136599831160</v>
      </c>
      <c r="AGA34" s="1">
        <f t="shared" si="17"/>
        <v>25345344300</v>
      </c>
      <c r="AGB34" s="1">
        <f t="shared" si="18"/>
        <v>29609686570</v>
      </c>
      <c r="AGC34" s="1">
        <f t="shared" si="19"/>
        <v>28015356550</v>
      </c>
      <c r="AGD34" s="1">
        <f t="shared" si="20"/>
        <v>22132901700</v>
      </c>
      <c r="AGE34" s="2">
        <f t="shared" si="21"/>
        <v>10710107330</v>
      </c>
      <c r="AGF34" s="1">
        <f t="shared" si="22"/>
        <v>11817918000</v>
      </c>
      <c r="AGG34" s="6" t="s">
        <v>613</v>
      </c>
      <c r="AGH34" s="7">
        <f t="shared" si="23"/>
        <v>3.832655315560201E-2</v>
      </c>
      <c r="AGI34" s="7">
        <f t="shared" si="24"/>
        <v>7.2834176492129962E-2</v>
      </c>
      <c r="AGJ34" s="7">
        <f t="shared" si="25"/>
        <v>0.1008252519979309</v>
      </c>
      <c r="AGK34" s="7">
        <f t="shared" si="26"/>
        <v>0.15964535350523676</v>
      </c>
      <c r="AGL34" s="7">
        <f t="shared" si="27"/>
        <v>-0.25455214351763011</v>
      </c>
      <c r="AGM34" s="8">
        <f t="shared" si="28"/>
        <v>0.64502680198630646</v>
      </c>
      <c r="AGN34" s="7">
        <f t="shared" si="29"/>
        <v>-5.0221621101111044E-2</v>
      </c>
      <c r="AGO34" s="6" t="s">
        <v>613</v>
      </c>
      <c r="AGP34" s="7">
        <f t="shared" si="30"/>
        <v>3.1551360079004796E-2</v>
      </c>
      <c r="AGQ34" s="7">
        <f t="shared" si="31"/>
        <v>4.4276438759048221E-2</v>
      </c>
      <c r="AGR34" s="7">
        <f t="shared" si="32"/>
        <v>1.5927659963445476E-2</v>
      </c>
      <c r="AGS34" s="7">
        <f t="shared" si="33"/>
        <v>5.6965967564000745E-3</v>
      </c>
      <c r="AGT34" s="7">
        <f t="shared" si="34"/>
        <v>-0.11545881229591423</v>
      </c>
      <c r="AGU34" s="8">
        <f t="shared" si="35"/>
        <v>5.3011783039629265E-2</v>
      </c>
      <c r="AGV34" s="7">
        <f t="shared" si="36"/>
        <v>-0.19616411165979283</v>
      </c>
      <c r="AGW34" s="6" t="s">
        <v>613</v>
      </c>
      <c r="AGX34" s="7">
        <f t="shared" si="37"/>
        <v>3.5553809481821526E-2</v>
      </c>
      <c r="AGY34" s="7">
        <f t="shared" si="38"/>
        <v>3.7621933709457253E-2</v>
      </c>
      <c r="AGZ34" s="7">
        <f t="shared" si="39"/>
        <v>4.0147438107478027E-2</v>
      </c>
      <c r="AHA34" s="7">
        <f t="shared" si="40"/>
        <v>8.0394068953275749E-2</v>
      </c>
      <c r="AHB34" s="7">
        <f t="shared" si="41"/>
        <v>6.3106229579813658E-4</v>
      </c>
      <c r="AHC34" s="8">
        <f t="shared" si="42"/>
        <v>0.13863215716060476</v>
      </c>
      <c r="AHD34" s="7">
        <f t="shared" si="43"/>
        <v>9.7175682640216046E-2</v>
      </c>
      <c r="AHE34" s="6" t="s">
        <v>613</v>
      </c>
      <c r="AHF34" s="15">
        <f t="shared" si="158"/>
        <v>2.8909527050287953</v>
      </c>
      <c r="AHG34" s="15">
        <f t="shared" si="159"/>
        <v>3.0890794393813636</v>
      </c>
      <c r="AHH34" s="15">
        <f t="shared" si="160"/>
        <v>3.7879846655265839</v>
      </c>
      <c r="AHI34" s="15">
        <f t="shared" si="161"/>
        <v>3.4908278786827061</v>
      </c>
      <c r="AHJ34" s="15">
        <f t="shared" si="162"/>
        <v>4.7016918757071187</v>
      </c>
      <c r="AHK34" s="16">
        <f t="shared" si="163"/>
        <v>4.8066834029470646</v>
      </c>
      <c r="AHL34" s="15">
        <f t="shared" si="164"/>
        <v>2.0511268670505007</v>
      </c>
      <c r="AHM34" s="6" t="s">
        <v>613</v>
      </c>
      <c r="AHN34" s="12">
        <f t="shared" si="51"/>
        <v>126.25595685639708</v>
      </c>
      <c r="AHO34" s="12">
        <f t="shared" si="52"/>
        <v>118.15817856503456</v>
      </c>
      <c r="AHP34" s="12">
        <f t="shared" si="53"/>
        <v>96.35730664956634</v>
      </c>
      <c r="AHQ34" s="12">
        <f t="shared" si="54"/>
        <v>104.55972413562135</v>
      </c>
      <c r="AHR34" s="12">
        <f t="shared" si="55"/>
        <v>77.631629134587897</v>
      </c>
      <c r="AHS34" s="13">
        <f t="shared" si="56"/>
        <v>75.935935322100036</v>
      </c>
      <c r="AHT34" s="12">
        <f t="shared" si="57"/>
        <v>177.95096240188508</v>
      </c>
      <c r="AHU34" s="6" t="s">
        <v>613</v>
      </c>
      <c r="AHV34" s="15">
        <f t="shared" si="58"/>
        <v>0.61617696439957592</v>
      </c>
      <c r="AHW34" s="15">
        <f t="shared" si="59"/>
        <v>1.1235987712888664</v>
      </c>
      <c r="AHX34" s="15">
        <f t="shared" si="60"/>
        <v>1.4364387933070166</v>
      </c>
      <c r="AHY34" s="15">
        <f t="shared" si="61"/>
        <v>1.1940460268843938</v>
      </c>
      <c r="AHZ34" s="15">
        <f t="shared" si="62"/>
        <v>0.81700368450422756</v>
      </c>
      <c r="AIA34" s="16">
        <f t="shared" si="63"/>
        <v>1.196603478063857</v>
      </c>
      <c r="AIB34" s="15">
        <f t="shared" si="64"/>
        <v>0.27424805029832078</v>
      </c>
      <c r="AIC34" s="6" t="s">
        <v>613</v>
      </c>
      <c r="AID34" s="4">
        <f t="shared" si="65"/>
        <v>107963433760</v>
      </c>
      <c r="AIE34" s="4">
        <f t="shared" si="66"/>
        <v>5060283330</v>
      </c>
      <c r="AIF34" s="4">
        <f t="shared" si="67"/>
        <v>5312681910</v>
      </c>
      <c r="AIG34" s="4">
        <f t="shared" si="68"/>
        <v>-1980632170</v>
      </c>
      <c r="AIH34" s="4">
        <f t="shared" si="69"/>
        <v>-1455006060</v>
      </c>
      <c r="AII34" s="14">
        <f t="shared" si="70"/>
        <v>22019794990</v>
      </c>
      <c r="AIJ34" s="4">
        <f t="shared" si="71"/>
        <v>1148137000</v>
      </c>
      <c r="AIK34" s="6" t="s">
        <v>613</v>
      </c>
      <c r="AIL34" s="15">
        <f t="shared" si="72"/>
        <v>1.5809483101420023</v>
      </c>
      <c r="AIM34" s="15">
        <f t="shared" si="73"/>
        <v>16.411783833851057</v>
      </c>
      <c r="AIN34" s="15">
        <f t="shared" si="74"/>
        <v>22.539745668680549</v>
      </c>
      <c r="AIO34" s="15">
        <f t="shared" si="75"/>
        <v>-55.22663239888707</v>
      </c>
      <c r="AIP34" s="15">
        <f t="shared" si="76"/>
        <v>-37.663842479116546</v>
      </c>
      <c r="AIQ34" s="16">
        <f t="shared" si="77"/>
        <v>3.2179013856477328</v>
      </c>
      <c r="AIR34" s="15">
        <f t="shared" si="78"/>
        <v>3.3647543803570481</v>
      </c>
      <c r="AIS34" s="6" t="s">
        <v>613</v>
      </c>
      <c r="AIT34" s="15">
        <f t="shared" si="79"/>
        <v>1.9895346096115218</v>
      </c>
      <c r="AIU34" s="15">
        <f t="shared" si="80"/>
        <v>1.1422933422403454</v>
      </c>
      <c r="AIV34" s="15">
        <f t="shared" si="81"/>
        <v>1.1285046545627038</v>
      </c>
      <c r="AIW34" s="15">
        <f t="shared" si="82"/>
        <v>0.95780716865382454</v>
      </c>
      <c r="AIX34" s="15">
        <f t="shared" si="83"/>
        <v>0.93022823234141239</v>
      </c>
      <c r="AIY34" s="16">
        <f t="shared" si="84"/>
        <v>2.778007700681183</v>
      </c>
      <c r="AIZ34" s="15">
        <f t="shared" si="85"/>
        <v>1.5970560536495897</v>
      </c>
      <c r="AJA34" s="6" t="s">
        <v>613</v>
      </c>
      <c r="AJB34" s="15">
        <f t="shared" si="86"/>
        <v>1.3465016238882548</v>
      </c>
      <c r="AJC34" s="15">
        <f t="shared" si="87"/>
        <v>0.88142488152570986</v>
      </c>
      <c r="AJD34" s="15">
        <f t="shared" si="88"/>
        <v>0.94303028573963865</v>
      </c>
      <c r="AJE34" s="15">
        <f t="shared" si="89"/>
        <v>0.82704615691064365</v>
      </c>
      <c r="AJF34" s="15">
        <f t="shared" si="90"/>
        <v>0.72701360681811211</v>
      </c>
      <c r="AJG34" s="16">
        <f t="shared" si="91"/>
        <v>2.4371731597077737</v>
      </c>
      <c r="AJH34" s="15">
        <f t="shared" si="92"/>
        <v>1.0878352904346704</v>
      </c>
      <c r="AJI34" s="6" t="s">
        <v>613</v>
      </c>
      <c r="AJJ34" s="15">
        <f t="shared" si="154"/>
        <v>2.6204366180187182</v>
      </c>
      <c r="AJK34" s="15">
        <f t="shared" si="154"/>
        <v>1.4945262423119436</v>
      </c>
      <c r="AJL34" s="15">
        <f t="shared" si="154"/>
        <v>0.88206853313241951</v>
      </c>
      <c r="AJM34" s="15">
        <f t="shared" si="154"/>
        <v>9.8090971355622116</v>
      </c>
      <c r="AJN34" s="15">
        <f t="shared" si="154"/>
        <v>-76.260383412312464</v>
      </c>
      <c r="AJO34" s="16" t="e">
        <f t="shared" si="154"/>
        <v>#DIV/0!</v>
      </c>
      <c r="AJP34" s="15" t="e">
        <f t="shared" si="154"/>
        <v>#DIV/0!</v>
      </c>
      <c r="AJQ34" s="6" t="s">
        <v>613</v>
      </c>
      <c r="AJW34" s="1">
        <v>16.783370000000001</v>
      </c>
      <c r="AJX34" s="1">
        <v>51.63617</v>
      </c>
      <c r="AJY34" s="1">
        <v>10.22734</v>
      </c>
      <c r="AJZ34" s="1">
        <v>3.6515</v>
      </c>
      <c r="AKA34" s="1">
        <v>1.65787</v>
      </c>
      <c r="AKB34" s="1">
        <v>-3.1425200000000002</v>
      </c>
      <c r="AKC34" s="1">
        <v>1.69408</v>
      </c>
      <c r="AKD34" s="1">
        <v>0.72870999999999997</v>
      </c>
      <c r="AKE34" s="1">
        <v>1.02275</v>
      </c>
      <c r="AKF34" s="1">
        <v>0.50343000000000004</v>
      </c>
      <c r="AKG34" s="1">
        <v>5.0286299999999997</v>
      </c>
      <c r="AKH34" s="2">
        <v>-29.41844</v>
      </c>
      <c r="AKI34" s="1">
        <v>-74.789159999999995</v>
      </c>
      <c r="AKJ34" s="6" t="s">
        <v>613</v>
      </c>
      <c r="AKK34" s="15">
        <f t="shared" si="94"/>
        <v>2.4015004324739113</v>
      </c>
      <c r="AKL34" s="15">
        <f t="shared" si="95"/>
        <v>8.8842729964441265</v>
      </c>
      <c r="AKM34" s="15">
        <f t="shared" si="96"/>
        <v>8.2971278744946826</v>
      </c>
      <c r="AKN34" s="15">
        <f t="shared" si="97"/>
        <v>11.973233927516407</v>
      </c>
      <c r="AKO34" s="15">
        <f t="shared" si="98"/>
        <v>9.8092235115969935</v>
      </c>
      <c r="AKP34" s="16">
        <f t="shared" si="99"/>
        <v>5.5289405234186386</v>
      </c>
      <c r="AKQ34" s="15">
        <f t="shared" si="100"/>
        <v>3.6414993764747976</v>
      </c>
      <c r="AKR34" s="6" t="s">
        <v>613</v>
      </c>
      <c r="AKS34" s="15">
        <f t="shared" si="101"/>
        <v>0.18425146478146714</v>
      </c>
      <c r="AKT34" s="15">
        <f t="shared" si="102"/>
        <v>2.046496782434656</v>
      </c>
      <c r="AKU34" s="15">
        <f t="shared" si="103"/>
        <v>1.9470390730767497</v>
      </c>
      <c r="AKV34" s="15">
        <f t="shared" si="104"/>
        <v>2.6616455264517409</v>
      </c>
      <c r="AKW34" s="15">
        <f t="shared" si="105"/>
        <v>2.2367382025936657</v>
      </c>
      <c r="AKX34" s="16">
        <f t="shared" si="106"/>
        <v>0</v>
      </c>
      <c r="AKY34" s="15">
        <f t="shared" si="107"/>
        <v>2.0550454873526753</v>
      </c>
      <c r="AKZ34" s="6" t="s">
        <v>613</v>
      </c>
      <c r="ALA34" s="7">
        <f t="shared" si="108"/>
        <v>0.15558474721031273</v>
      </c>
      <c r="ALB34" s="7">
        <f t="shared" si="109"/>
        <v>0.67175412566796344</v>
      </c>
      <c r="ALC34" s="7">
        <f t="shared" si="110"/>
        <v>0.66067636865228729</v>
      </c>
      <c r="ALD34" s="7">
        <f t="shared" si="111"/>
        <v>0.72689874189732562</v>
      </c>
      <c r="ALE34" s="7">
        <f t="shared" si="112"/>
        <v>0.69104699317396778</v>
      </c>
      <c r="ALF34" s="8">
        <f t="shared" si="113"/>
        <v>0</v>
      </c>
      <c r="ALG34" s="7">
        <f t="shared" si="114"/>
        <v>0.67267263150751255</v>
      </c>
      <c r="ALH34" s="6" t="s">
        <v>613</v>
      </c>
      <c r="ALI34" s="7">
        <f t="shared" si="155"/>
        <v>0.14541152512489916</v>
      </c>
      <c r="ALJ34" s="7">
        <f t="shared" si="155"/>
        <v>0.14878876619040407</v>
      </c>
      <c r="ALK34" s="7">
        <f t="shared" si="155"/>
        <v>0.14921450924799187</v>
      </c>
      <c r="ALL34" s="7">
        <f t="shared" si="155"/>
        <v>0.43625786894560548</v>
      </c>
      <c r="ALM34" s="7">
        <f t="shared" si="155"/>
        <v>-7.3252001368125957E-2</v>
      </c>
      <c r="ALN34" s="20" t="e">
        <f t="shared" si="155"/>
        <v>#DIV/0!</v>
      </c>
      <c r="ALO34" s="7">
        <f t="shared" si="155"/>
        <v>9.9827067483697894E-4</v>
      </c>
      <c r="ALP34" s="6" t="s">
        <v>613</v>
      </c>
      <c r="ALQ34" s="17">
        <f t="shared" si="116"/>
        <v>0.15558474721031273</v>
      </c>
      <c r="ALR34" s="17">
        <f t="shared" si="117"/>
        <v>0.67175412566796344</v>
      </c>
      <c r="ALS34" s="17">
        <f t="shared" si="118"/>
        <v>0.66067636865228729</v>
      </c>
      <c r="ALT34" s="17">
        <f t="shared" si="119"/>
        <v>0.72689874189732562</v>
      </c>
      <c r="ALU34" s="17">
        <f t="shared" si="120"/>
        <v>0.69104699317396778</v>
      </c>
      <c r="ALV34" s="21">
        <f t="shared" si="121"/>
        <v>0</v>
      </c>
      <c r="ALW34" s="17">
        <f t="shared" si="122"/>
        <v>0.67267263150751255</v>
      </c>
      <c r="ALX34" s="6" t="s">
        <v>613</v>
      </c>
      <c r="ALY34" s="17">
        <f t="shared" si="123"/>
        <v>0.84441525278968732</v>
      </c>
      <c r="ALZ34" s="17">
        <f t="shared" si="124"/>
        <v>0.32824587433203661</v>
      </c>
      <c r="AMA34" s="17">
        <f t="shared" si="125"/>
        <v>0.33932363134771271</v>
      </c>
      <c r="AMB34" s="17">
        <f t="shared" si="126"/>
        <v>0.27310125810267438</v>
      </c>
      <c r="AMC34" s="17">
        <f t="shared" si="127"/>
        <v>0.30895300682603222</v>
      </c>
      <c r="AMD34" s="21">
        <f t="shared" si="128"/>
        <v>1</v>
      </c>
      <c r="AME34" s="17">
        <f t="shared" si="129"/>
        <v>0.32732736849248745</v>
      </c>
      <c r="AMF34" s="6" t="s">
        <v>613</v>
      </c>
      <c r="AML34" s="18">
        <v>4.5713591950970072</v>
      </c>
      <c r="AMM34" s="18">
        <v>6.1982279139587186</v>
      </c>
      <c r="AMN34" s="18">
        <v>6.218300505319057</v>
      </c>
      <c r="AMO34" s="18">
        <v>6.0281565269948612</v>
      </c>
      <c r="AMP34" s="18">
        <v>6.8453170762465918</v>
      </c>
      <c r="AMQ34" s="18">
        <v>7.4264531209904705</v>
      </c>
      <c r="AMR34" s="18">
        <v>7.1765482946952046</v>
      </c>
      <c r="AMS34" s="18">
        <v>5.8431999502304244</v>
      </c>
      <c r="AMT34" s="18">
        <v>4.5730186003318511</v>
      </c>
      <c r="AMU34" s="18">
        <v>5.7790687746391765</v>
      </c>
      <c r="AMV34" s="19">
        <v>6.1667526536031421</v>
      </c>
      <c r="AMW34" s="18">
        <v>8.2581800191838628</v>
      </c>
      <c r="AMX34" s="18">
        <v>8.2581800191838628</v>
      </c>
      <c r="AMY34" s="18">
        <v>10.561990087171512</v>
      </c>
      <c r="AMZ34" s="18">
        <v>8.0313813664126421</v>
      </c>
      <c r="ANA34" s="18">
        <v>11.291457076820459</v>
      </c>
      <c r="ANB34" s="18">
        <v>10.072101709964384</v>
      </c>
      <c r="ANC34" s="18">
        <v>8.1036149396627639</v>
      </c>
      <c r="ANH34" s="6" t="s">
        <v>613</v>
      </c>
      <c r="ANI34" s="7">
        <f t="shared" si="130"/>
        <v>7.4264531209904699E-2</v>
      </c>
      <c r="ANJ34" s="7">
        <f t="shared" si="131"/>
        <v>7.176548294695205E-2</v>
      </c>
      <c r="ANK34" s="7">
        <f t="shared" si="132"/>
        <v>5.8431999502304245E-2</v>
      </c>
      <c r="ANL34" s="7">
        <f t="shared" si="133"/>
        <v>4.5730186003318511E-2</v>
      </c>
      <c r="ANM34" s="7">
        <f t="shared" si="134"/>
        <v>5.7790687746391761E-2</v>
      </c>
      <c r="ANN34" s="20">
        <f t="shared" si="135"/>
        <v>6.1667526536031421E-2</v>
      </c>
      <c r="ANO34" s="7">
        <f t="shared" si="136"/>
        <v>8.2581800191838625E-2</v>
      </c>
      <c r="ANP34" s="6" t="s">
        <v>613</v>
      </c>
      <c r="ANV34" s="7">
        <v>-1.5137246404285265E-2</v>
      </c>
      <c r="ANW34" s="7">
        <v>2.5564672332883953E-2</v>
      </c>
      <c r="ANX34" s="7">
        <v>-1.0702546631930043E-2</v>
      </c>
      <c r="ANY34" s="7">
        <v>0.20954451611318192</v>
      </c>
      <c r="ANZ34" s="7">
        <v>0.18215498634196114</v>
      </c>
      <c r="AOA34" s="7">
        <v>-0.11152965043334617</v>
      </c>
      <c r="AOB34" s="7">
        <v>0.2194132077705182</v>
      </c>
      <c r="AOC34" s="7">
        <v>5.1688907023796915E-3</v>
      </c>
      <c r="AOD34" s="7">
        <v>0.14404568362117454</v>
      </c>
      <c r="AOE34" s="7">
        <v>5.3476746432414846E-2</v>
      </c>
      <c r="AOF34" s="20">
        <v>0.46856062067014981</v>
      </c>
      <c r="AOG34" s="7">
        <v>0.81701072071858527</v>
      </c>
      <c r="AOH34" s="7">
        <v>0.81701072071858527</v>
      </c>
      <c r="AOI34" s="7">
        <v>-0.46667980509208173</v>
      </c>
      <c r="AOJ34" s="7">
        <v>0.53919448848064833</v>
      </c>
      <c r="AOK34" s="7">
        <v>0.57657229599624027</v>
      </c>
      <c r="AOL34" s="7">
        <v>0.18054832872882143</v>
      </c>
      <c r="AOM34" s="7">
        <v>0.45513802777357104</v>
      </c>
      <c r="AOR34" s="6" t="s">
        <v>613</v>
      </c>
      <c r="AOX34" s="1">
        <v>16.783370000000001</v>
      </c>
      <c r="AOY34" s="1">
        <v>51.63617</v>
      </c>
      <c r="AOZ34" s="1">
        <v>10.22734</v>
      </c>
      <c r="APA34" s="1">
        <v>3.6515</v>
      </c>
      <c r="APB34" s="1">
        <v>1.65787</v>
      </c>
      <c r="APC34" s="1">
        <v>-3.1425200000000002</v>
      </c>
      <c r="APD34" s="1">
        <v>1.69408</v>
      </c>
      <c r="APE34" s="1">
        <v>0.72870999999999997</v>
      </c>
      <c r="APF34" s="1">
        <v>1.02275</v>
      </c>
      <c r="APG34" s="1">
        <v>0.50343000000000004</v>
      </c>
      <c r="APH34" s="1">
        <v>5.0286299999999997</v>
      </c>
      <c r="API34" s="2">
        <v>-29.41844</v>
      </c>
      <c r="APJ34" s="1">
        <v>-74.789159999999995</v>
      </c>
      <c r="APK34" s="1">
        <v>-38.7303</v>
      </c>
      <c r="APL34" s="1">
        <v>-30.362169999999999</v>
      </c>
      <c r="APM34" s="1">
        <v>-6.3521999999999998</v>
      </c>
      <c r="APN34" s="1"/>
      <c r="APO34" s="1"/>
      <c r="APP34" s="1"/>
      <c r="APQ34" s="1"/>
      <c r="APW34" s="22">
        <v>5.0532941019979662E-2</v>
      </c>
      <c r="APX34" s="22">
        <v>-0.37150096228468732</v>
      </c>
      <c r="APY34" s="22">
        <v>0.45628668181195181</v>
      </c>
      <c r="APZ34" s="22">
        <v>0.58294794675614259</v>
      </c>
      <c r="AQA34" s="22">
        <v>9.3825935156974863E-2</v>
      </c>
      <c r="AQB34" s="39" t="s">
        <v>613</v>
      </c>
      <c r="AQC34" s="22">
        <v>0.51867801056545249</v>
      </c>
      <c r="AQD34" s="6" t="s">
        <v>613</v>
      </c>
      <c r="AQE34" s="4">
        <f t="shared" si="137"/>
        <v>-149930842</v>
      </c>
      <c r="AQF34" s="4">
        <f t="shared" si="138"/>
        <v>-1831074633</v>
      </c>
      <c r="AQG34" s="4">
        <f t="shared" si="139"/>
        <v>1078122591</v>
      </c>
      <c r="AQH34" s="4">
        <f t="shared" si="140"/>
        <v>3849406984</v>
      </c>
      <c r="AQI34" s="4">
        <f t="shared" si="141"/>
        <v>693294548</v>
      </c>
      <c r="AQJ34" s="5">
        <f t="shared" si="142"/>
        <v>3152022336</v>
      </c>
      <c r="AQK34" s="4">
        <f t="shared" si="143"/>
        <v>164306000</v>
      </c>
      <c r="AQL34" s="6" t="s">
        <v>613</v>
      </c>
      <c r="AQM34" s="7">
        <f t="shared" si="144"/>
        <v>-2.8637892470461512E-2</v>
      </c>
      <c r="AQN34" s="7">
        <f t="shared" si="145"/>
        <v>-0.99191084067664137</v>
      </c>
      <c r="AQO34" s="7">
        <f t="shared" si="146"/>
        <v>0.36113120745988386</v>
      </c>
      <c r="AQP34" s="7">
        <f t="shared" si="147"/>
        <v>0.86067936934456324</v>
      </c>
      <c r="AQQ34" s="7">
        <f t="shared" si="148"/>
        <v>-0.1230559652370075</v>
      </c>
      <c r="AQR34" s="20">
        <f t="shared" si="149"/>
        <v>0.45626557483783131</v>
      </c>
      <c r="AQS34" s="7">
        <f t="shared" si="150"/>
        <v>-0.27683546329915842</v>
      </c>
      <c r="AQT34" s="6" t="s">
        <v>613</v>
      </c>
      <c r="AQU34" s="9">
        <f t="shared" si="156"/>
        <v>6.4875804787070918E-2</v>
      </c>
      <c r="AQV34" s="9">
        <f t="shared" si="156"/>
        <v>1.6914211095852512E-2</v>
      </c>
      <c r="AQW34" s="9">
        <f t="shared" si="156"/>
        <v>3.4128752324997701E-2</v>
      </c>
      <c r="AQX34" s="9">
        <f t="shared" si="156"/>
        <v>0.1030430034739561</v>
      </c>
      <c r="AQY34" s="9">
        <f t="shared" si="156"/>
        <v>5.7385928168395571E-2</v>
      </c>
      <c r="AQZ34" s="10" t="e">
        <f t="shared" si="156"/>
        <v>#VALUE!</v>
      </c>
      <c r="ARA34" s="9">
        <f t="shared" si="156"/>
        <v>0.46351393159238441</v>
      </c>
      <c r="ARB34" s="6" t="s">
        <v>613</v>
      </c>
      <c r="ARC34" s="17">
        <f t="shared" si="157"/>
        <v>7.8053832869299788E-2</v>
      </c>
      <c r="ARD34" s="17">
        <f t="shared" si="157"/>
        <v>0.20464244792546696</v>
      </c>
      <c r="ARE34" s="17">
        <f t="shared" si="157"/>
        <v>7.4561974989660648E-2</v>
      </c>
      <c r="ARF34" s="17">
        <f t="shared" si="157"/>
        <v>7.2321876927678899E-2</v>
      </c>
      <c r="ARG34" s="17">
        <f t="shared" si="157"/>
        <v>-3.9120183985382348E-2</v>
      </c>
      <c r="ARH34" s="21" t="e">
        <f t="shared" si="157"/>
        <v>#VALUE!</v>
      </c>
      <c r="ARI34" s="17">
        <f t="shared" si="157"/>
        <v>0.15257820245482487</v>
      </c>
      <c r="ARJ34" s="6" t="s">
        <v>613</v>
      </c>
    </row>
    <row r="35" spans="1:1154" collapsed="1" x14ac:dyDescent="0.15">
      <c r="A35" s="26" t="s">
        <v>225</v>
      </c>
      <c r="B35" s="34">
        <v>40805</v>
      </c>
      <c r="C35" s="34">
        <v>40805</v>
      </c>
      <c r="D35" s="35">
        <v>33.535067873303198</v>
      </c>
      <c r="E35" s="26" t="s">
        <v>226</v>
      </c>
      <c r="F35" s="26" t="s">
        <v>48</v>
      </c>
      <c r="G35" s="26" t="s">
        <v>119</v>
      </c>
      <c r="H35" s="26" t="s">
        <v>23</v>
      </c>
      <c r="I35" s="56" t="s">
        <v>476</v>
      </c>
      <c r="J35" s="26" t="s">
        <v>518</v>
      </c>
      <c r="K35" s="26" t="s">
        <v>427</v>
      </c>
      <c r="L35" s="26" t="s">
        <v>48</v>
      </c>
      <c r="M35" s="26" t="s">
        <v>119</v>
      </c>
      <c r="N35" s="26" t="s">
        <v>23</v>
      </c>
      <c r="O35" s="26"/>
      <c r="P35" s="26"/>
      <c r="Q35" s="26" t="s">
        <v>25</v>
      </c>
      <c r="R35" s="26" t="s">
        <v>227</v>
      </c>
      <c r="S35" s="35" t="s">
        <v>228</v>
      </c>
      <c r="T35" s="26" t="s">
        <v>27</v>
      </c>
      <c r="U35" s="26" t="s">
        <v>23</v>
      </c>
      <c r="V35" s="36">
        <v>2011</v>
      </c>
      <c r="W35" s="3">
        <f t="shared" ref="W35:W66" si="165">IF(L35=F35,1,0)</f>
        <v>1</v>
      </c>
      <c r="AD35" s="35">
        <v>3899185418440</v>
      </c>
      <c r="AE35" s="35">
        <v>2378548285890</v>
      </c>
      <c r="AF35" s="35">
        <v>1586188828480</v>
      </c>
      <c r="AG35" s="35">
        <v>1317229935360</v>
      </c>
      <c r="AH35" s="35">
        <v>1568759194120</v>
      </c>
      <c r="AI35" s="4">
        <v>1322870114220</v>
      </c>
      <c r="AJ35" s="4">
        <v>1134230117520</v>
      </c>
      <c r="AK35" s="4">
        <v>1121533488720</v>
      </c>
      <c r="AL35" s="4">
        <v>1135008227860</v>
      </c>
      <c r="AM35" s="4">
        <v>1609296007520</v>
      </c>
      <c r="AN35" s="5">
        <v>489799095280</v>
      </c>
      <c r="AO35" s="4">
        <v>434291054860</v>
      </c>
      <c r="AP35" s="4">
        <v>501655421730</v>
      </c>
      <c r="AQ35" s="4">
        <v>232559609200</v>
      </c>
      <c r="AR35" s="4">
        <v>193943552000</v>
      </c>
      <c r="AS35" s="4">
        <v>274816666000</v>
      </c>
      <c r="AT35" s="4">
        <v>339769651000</v>
      </c>
      <c r="AU35" s="4">
        <v>271385221000</v>
      </c>
      <c r="AV35" s="4">
        <v>411281641000</v>
      </c>
      <c r="AW35" s="4">
        <v>349138493000</v>
      </c>
      <c r="AX35" s="4"/>
      <c r="AY35" s="4"/>
      <c r="AZ35" s="4"/>
      <c r="BA35" s="4"/>
      <c r="BB35" s="6" t="s">
        <v>613</v>
      </c>
      <c r="BC35" s="4"/>
      <c r="BD35" s="4"/>
      <c r="BE35" s="4"/>
      <c r="BF35" s="4"/>
      <c r="BG35" s="4"/>
      <c r="BH35" s="4"/>
      <c r="BI35" s="4">
        <v>1849092617760</v>
      </c>
      <c r="BJ35" s="4">
        <v>2020145003970</v>
      </c>
      <c r="BK35" s="4">
        <v>2393610625710</v>
      </c>
      <c r="BL35" s="4">
        <v>2166188059680</v>
      </c>
      <c r="BM35" s="4">
        <v>1779122161240</v>
      </c>
      <c r="BN35" s="4">
        <v>2192410040460</v>
      </c>
      <c r="BO35" s="4">
        <v>2444314502610</v>
      </c>
      <c r="BP35" s="4">
        <v>2050538969870</v>
      </c>
      <c r="BQ35" s="4">
        <v>1960213721670</v>
      </c>
      <c r="BR35" s="4">
        <v>1222619247190</v>
      </c>
      <c r="BS35" s="5">
        <v>894986768620</v>
      </c>
      <c r="BT35" s="4">
        <v>411529814750</v>
      </c>
      <c r="BU35" s="4">
        <v>515928207000</v>
      </c>
      <c r="BV35" s="4">
        <v>359578131290</v>
      </c>
      <c r="BW35" s="4">
        <v>227613234000</v>
      </c>
      <c r="BX35" s="4">
        <v>211205680000</v>
      </c>
      <c r="BY35" s="4">
        <v>208558186000</v>
      </c>
      <c r="BZ35" s="4">
        <v>153796875000</v>
      </c>
      <c r="CA35" s="4">
        <v>173410866000</v>
      </c>
      <c r="CB35" s="4">
        <v>131034130000</v>
      </c>
      <c r="CC35" s="4"/>
      <c r="CD35" s="4"/>
      <c r="CE35" s="4"/>
      <c r="CF35" s="4"/>
      <c r="CG35" s="6" t="s">
        <v>613</v>
      </c>
      <c r="CH35" s="4"/>
      <c r="CI35" s="4"/>
      <c r="CJ35" s="4"/>
      <c r="CK35" s="4"/>
      <c r="CL35" s="4"/>
      <c r="CM35" s="4"/>
      <c r="CN35" s="4">
        <v>18108746875860</v>
      </c>
      <c r="CO35" s="4">
        <v>16510005076110</v>
      </c>
      <c r="CP35" s="4">
        <v>16137583174820</v>
      </c>
      <c r="CQ35" s="4">
        <v>12985347769810</v>
      </c>
      <c r="CR35" s="4">
        <v>11673284260270</v>
      </c>
      <c r="CS35" s="4">
        <v>12192274613320</v>
      </c>
      <c r="CT35" s="4">
        <v>11845370194860</v>
      </c>
      <c r="CU35" s="4">
        <v>11634955170260</v>
      </c>
      <c r="CV35" s="4">
        <v>9813158956050</v>
      </c>
      <c r="CW35" s="4">
        <v>7386526254690</v>
      </c>
      <c r="CX35" s="5">
        <v>4509195840360</v>
      </c>
      <c r="CY35" s="4">
        <v>2860652818950</v>
      </c>
      <c r="CZ35" s="4">
        <v>3113948544380</v>
      </c>
      <c r="DA35" s="4">
        <v>2687063186260</v>
      </c>
      <c r="DB35" s="4">
        <v>2338767444000</v>
      </c>
      <c r="DC35" s="4">
        <v>2310472536000</v>
      </c>
      <c r="DD35" s="4">
        <v>1780566671000</v>
      </c>
      <c r="DE35" s="4">
        <v>1292004462000</v>
      </c>
      <c r="DF35" s="4">
        <v>1261689139000</v>
      </c>
      <c r="DG35" s="4">
        <v>1072614394000</v>
      </c>
      <c r="DH35" s="4"/>
      <c r="DI35" s="4"/>
      <c r="DJ35" s="4"/>
      <c r="DK35" s="4"/>
      <c r="DL35" s="6" t="s">
        <v>613</v>
      </c>
      <c r="DM35" s="4"/>
      <c r="DN35" s="4"/>
      <c r="DO35" s="4"/>
      <c r="DP35" s="4"/>
      <c r="DQ35" s="4"/>
      <c r="DR35" s="4"/>
      <c r="DS35" s="4">
        <v>48408700495082</v>
      </c>
      <c r="DT35" s="4">
        <v>44697971458665</v>
      </c>
      <c r="DU35" s="4">
        <v>41044311290764</v>
      </c>
      <c r="DV35" s="4">
        <v>32003398451616</v>
      </c>
      <c r="DW35" s="4">
        <v>25633342258679</v>
      </c>
      <c r="DX35" s="4">
        <v>24860957839497</v>
      </c>
      <c r="DY35" s="4">
        <v>23473796788460</v>
      </c>
      <c r="DZ35" s="4">
        <v>22315022507630</v>
      </c>
      <c r="EA35" s="4">
        <v>17577664024361</v>
      </c>
      <c r="EB35" s="4">
        <v>12905429951184</v>
      </c>
      <c r="EC35" s="5">
        <v>7985019561240</v>
      </c>
      <c r="ED35" s="4">
        <v>5093148275101</v>
      </c>
      <c r="EE35" s="4">
        <v>5578514465713</v>
      </c>
      <c r="EF35" s="4">
        <v>4907499956145</v>
      </c>
      <c r="EG35" s="4">
        <v>4418691929000</v>
      </c>
      <c r="EH35" s="4">
        <v>4606194142000</v>
      </c>
      <c r="EI35" s="4">
        <v>3361172682000</v>
      </c>
      <c r="EJ35" s="4">
        <v>2807817865000</v>
      </c>
      <c r="EK35" s="4">
        <v>2302687190000</v>
      </c>
      <c r="EL35" s="4">
        <v>2575124560000</v>
      </c>
      <c r="EM35" s="4"/>
      <c r="EN35" s="4"/>
      <c r="EO35" s="4"/>
      <c r="EP35" s="4"/>
      <c r="EQ35" s="6" t="s">
        <v>613</v>
      </c>
      <c r="ER35" s="4"/>
      <c r="ES35" s="4"/>
      <c r="ET35" s="4"/>
      <c r="EU35" s="4"/>
      <c r="EV35" s="4"/>
      <c r="EW35" s="4"/>
      <c r="EX35" s="4">
        <v>23959545959760</v>
      </c>
      <c r="EY35" s="4">
        <v>21306840214450</v>
      </c>
      <c r="EZ35" s="4">
        <v>21536297168530</v>
      </c>
      <c r="FA35" s="4">
        <v>16278728238520</v>
      </c>
      <c r="FB35" s="4">
        <v>12594693691890</v>
      </c>
      <c r="FC35" s="4">
        <v>13041401405220</v>
      </c>
      <c r="FD35" s="4">
        <v>11473255532700</v>
      </c>
      <c r="FE35" s="4">
        <v>10717554588020</v>
      </c>
      <c r="FF35" s="4">
        <v>7963486975810</v>
      </c>
      <c r="FG35" s="4">
        <v>5415177784850</v>
      </c>
      <c r="FH35" s="5">
        <v>4216611387510</v>
      </c>
      <c r="FI35" s="4">
        <v>3062845925680</v>
      </c>
      <c r="FJ35" s="4">
        <v>3424554071570</v>
      </c>
      <c r="FK35" s="4">
        <v>3213252943260</v>
      </c>
      <c r="FL35" s="4">
        <v>2451672505000</v>
      </c>
      <c r="FM35" s="4">
        <v>2178705522000</v>
      </c>
      <c r="FN35" s="4">
        <v>1476634962000</v>
      </c>
      <c r="FO35" s="4">
        <v>1133359213000</v>
      </c>
      <c r="FP35" s="4">
        <v>1278997149000</v>
      </c>
      <c r="FQ35" s="4">
        <v>1776518760000</v>
      </c>
      <c r="FR35" s="4"/>
      <c r="FS35" s="4"/>
      <c r="FT35" s="4"/>
      <c r="FU35" s="4"/>
      <c r="FV35" s="6" t="s">
        <v>613</v>
      </c>
      <c r="FW35" s="4"/>
      <c r="FX35" s="4"/>
      <c r="FY35" s="4"/>
      <c r="FZ35" s="4"/>
      <c r="GA35" s="4"/>
      <c r="GB35" s="4"/>
      <c r="GC35" s="4">
        <v>30607579078620</v>
      </c>
      <c r="GD35" s="4">
        <v>30139130732840</v>
      </c>
      <c r="GE35" s="4">
        <v>25528479499290</v>
      </c>
      <c r="GF35" s="4">
        <v>19202166221290</v>
      </c>
      <c r="GG35" s="4">
        <v>16538330561860</v>
      </c>
      <c r="GH35" s="4">
        <v>15024296833790</v>
      </c>
      <c r="GI35" s="4">
        <v>13463986264810</v>
      </c>
      <c r="GJ35" s="4">
        <v>12520828868860</v>
      </c>
      <c r="GK35" s="4">
        <v>8555031792330</v>
      </c>
      <c r="GL35" s="4">
        <v>4493626680470</v>
      </c>
      <c r="GM35" s="5">
        <v>4327372180450</v>
      </c>
      <c r="GN35" s="4">
        <v>3235355600860</v>
      </c>
      <c r="GO35" s="4">
        <v>4012781302350</v>
      </c>
      <c r="GP35" s="4">
        <v>3760660494280</v>
      </c>
      <c r="GQ35" s="4">
        <v>3486975391000</v>
      </c>
      <c r="GR35" s="4">
        <v>3549355158000</v>
      </c>
      <c r="GS35" s="4">
        <v>2402695250000</v>
      </c>
      <c r="GT35" s="4">
        <v>2004686852000</v>
      </c>
      <c r="GU35" s="4">
        <v>1459656500000</v>
      </c>
      <c r="GV35" s="4">
        <v>2235744391000</v>
      </c>
      <c r="GW35" s="4"/>
      <c r="GX35" s="4"/>
      <c r="GY35" s="4"/>
      <c r="GZ35" s="4"/>
      <c r="HA35" s="6" t="s">
        <v>613</v>
      </c>
      <c r="HB35" s="4"/>
      <c r="HC35" s="4"/>
      <c r="HD35" s="4"/>
      <c r="HE35" s="4"/>
      <c r="HF35" s="4"/>
      <c r="HG35" s="4"/>
      <c r="HH35" s="4">
        <v>10832127035260</v>
      </c>
      <c r="HI35" s="4">
        <v>8104476223860</v>
      </c>
      <c r="HJ35" s="4">
        <v>8988295472550</v>
      </c>
      <c r="HK35" s="4">
        <v>8241228611310</v>
      </c>
      <c r="HL35" s="4">
        <v>5633566648860</v>
      </c>
      <c r="HM35" s="4">
        <v>5622643940890</v>
      </c>
      <c r="HN35" s="4">
        <v>5725191099030</v>
      </c>
      <c r="HO35" s="4">
        <v>5853862602160</v>
      </c>
      <c r="HP35" s="4">
        <v>5186358151410</v>
      </c>
      <c r="HQ35" s="4">
        <v>4669670396470</v>
      </c>
      <c r="HR35" s="5">
        <v>1277322403510</v>
      </c>
      <c r="HS35" s="4">
        <v>437331682840</v>
      </c>
      <c r="HT35" s="4">
        <v>286812501310</v>
      </c>
      <c r="HU35" s="4">
        <v>166643158780</v>
      </c>
      <c r="HV35" s="4">
        <v>192314669000</v>
      </c>
      <c r="HW35" s="4">
        <v>197573228000</v>
      </c>
      <c r="HX35" s="4">
        <v>160936724000</v>
      </c>
      <c r="HY35" s="4">
        <v>217457021000</v>
      </c>
      <c r="HZ35" s="4">
        <v>300396836000</v>
      </c>
      <c r="IA35" s="4">
        <v>-636682477000</v>
      </c>
      <c r="IB35" s="4"/>
      <c r="IC35" s="4"/>
      <c r="ID35" s="4"/>
      <c r="IE35" s="4"/>
      <c r="IF35" s="6" t="s">
        <v>613</v>
      </c>
      <c r="IG35" s="4"/>
      <c r="IH35" s="4"/>
      <c r="II35" s="4"/>
      <c r="IJ35" s="4"/>
      <c r="IK35" s="4"/>
      <c r="IL35" s="4"/>
      <c r="IM35" s="4">
        <v>15230426162670</v>
      </c>
      <c r="IN35" s="4">
        <v>18615129696490</v>
      </c>
      <c r="IO35" s="4">
        <v>17878271522710</v>
      </c>
      <c r="IP35" s="4">
        <v>15417255791980</v>
      </c>
      <c r="IQ35" s="4">
        <v>15049532331660</v>
      </c>
      <c r="IR35" s="4">
        <v>18099979783220</v>
      </c>
      <c r="IS35" s="4">
        <v>19458165173090</v>
      </c>
      <c r="IT35" s="4">
        <v>20094736395140</v>
      </c>
      <c r="IU35" s="4">
        <v>19780838058900</v>
      </c>
      <c r="IV35" s="4">
        <v>15892404268760</v>
      </c>
      <c r="IW35" s="5">
        <v>10935334616540</v>
      </c>
      <c r="IX35" s="4">
        <v>6939569696730</v>
      </c>
      <c r="IY35" s="4">
        <v>8197135055000</v>
      </c>
      <c r="IZ35" s="4">
        <v>5084057100000</v>
      </c>
      <c r="JA35" s="4">
        <v>2909094131000</v>
      </c>
      <c r="JB35" s="4">
        <v>4529675596000</v>
      </c>
      <c r="JC35" s="4">
        <v>4236963059000</v>
      </c>
      <c r="JD35" s="4">
        <v>2700902214000</v>
      </c>
      <c r="JE35" s="4">
        <v>1737248659000</v>
      </c>
      <c r="JF35" s="4">
        <v>1419553083000</v>
      </c>
      <c r="JG35" s="4"/>
      <c r="JH35" s="4"/>
      <c r="JI35" s="4"/>
      <c r="JJ35" s="4"/>
      <c r="JK35" s="6" t="s">
        <v>613</v>
      </c>
      <c r="JL35" s="4"/>
      <c r="JM35" s="4"/>
      <c r="JN35" s="4"/>
      <c r="JO35" s="4"/>
      <c r="JP35" s="4"/>
      <c r="JQ35" s="4"/>
      <c r="JR35" s="4">
        <v>794207424870</v>
      </c>
      <c r="JS35" s="4">
        <v>1069048393550</v>
      </c>
      <c r="JT35" s="4">
        <v>1131206063890</v>
      </c>
      <c r="JU35" s="4">
        <v>1379485471370</v>
      </c>
      <c r="JV35" s="4">
        <v>572886939170</v>
      </c>
      <c r="JW35" s="4">
        <v>1037261745610</v>
      </c>
      <c r="JX35" s="4">
        <v>1039194909230</v>
      </c>
      <c r="JY35" s="4">
        <v>951000279730</v>
      </c>
      <c r="JZ35" s="4">
        <v>1049245060390</v>
      </c>
      <c r="KA35" s="4">
        <v>1025656170510</v>
      </c>
      <c r="KB35" s="5">
        <v>488572705200</v>
      </c>
      <c r="KC35" s="4">
        <v>130318234310</v>
      </c>
      <c r="KD35" s="4">
        <v>256210850760</v>
      </c>
      <c r="KE35" s="4">
        <v>39620434000</v>
      </c>
      <c r="KF35" s="4">
        <v>-127859776000</v>
      </c>
      <c r="KG35" s="4">
        <v>25034420000</v>
      </c>
      <c r="KH35" s="4">
        <v>91842223000</v>
      </c>
      <c r="KI35" s="4">
        <v>23042873000</v>
      </c>
      <c r="KJ35" s="4">
        <v>-14456234000</v>
      </c>
      <c r="KK35" s="4">
        <v>188861023000</v>
      </c>
      <c r="KL35" s="4"/>
      <c r="KM35" s="4"/>
      <c r="KN35" s="4"/>
      <c r="KO35" s="4"/>
      <c r="KP35" s="6" t="s">
        <v>613</v>
      </c>
      <c r="KQ35" s="4"/>
      <c r="KR35" s="4"/>
      <c r="KS35" s="4"/>
      <c r="KT35" s="4"/>
      <c r="KU35" s="4"/>
      <c r="KV35" s="4"/>
      <c r="KW35" s="4">
        <v>-600966217236</v>
      </c>
      <c r="KX35" s="4">
        <v>162554329722</v>
      </c>
      <c r="KY35" s="4">
        <v>124433471147</v>
      </c>
      <c r="KZ35" s="4">
        <v>485122565318</v>
      </c>
      <c r="LA35" s="4">
        <v>-178251262500</v>
      </c>
      <c r="LB35" s="4">
        <v>155637327477</v>
      </c>
      <c r="LC35" s="4">
        <v>222287228510</v>
      </c>
      <c r="LD35" s="4">
        <v>497902028548</v>
      </c>
      <c r="LE35" s="4">
        <v>628414599556</v>
      </c>
      <c r="LF35" s="4">
        <v>656004637299</v>
      </c>
      <c r="LG35" s="5">
        <v>237230565901</v>
      </c>
      <c r="LH35" s="4">
        <v>156600929474</v>
      </c>
      <c r="LI35" s="4">
        <v>158870363560</v>
      </c>
      <c r="LJ35" s="4">
        <v>34537794000</v>
      </c>
      <c r="LK35" s="4">
        <v>-1211987000</v>
      </c>
      <c r="LL35" s="4">
        <v>79808112000</v>
      </c>
      <c r="LM35" s="4">
        <v>15633106000</v>
      </c>
      <c r="LN35" s="4">
        <v>39702074000</v>
      </c>
      <c r="LO35" s="4">
        <v>772042806000</v>
      </c>
      <c r="LP35" s="4">
        <v>77545696000</v>
      </c>
      <c r="LQ35" s="4"/>
      <c r="LR35" s="4"/>
      <c r="LS35" s="4"/>
      <c r="LT35" s="4"/>
      <c r="LU35" s="6" t="s">
        <v>613</v>
      </c>
      <c r="LV35" s="4"/>
      <c r="LW35" s="4"/>
      <c r="LX35" s="4"/>
      <c r="LY35" s="4"/>
      <c r="LZ35" s="4"/>
      <c r="MA35" s="4"/>
      <c r="MB35" s="4">
        <v>1479400215840</v>
      </c>
      <c r="MC35" s="4">
        <v>1585213499120</v>
      </c>
      <c r="MD35" s="4">
        <v>1545026624010</v>
      </c>
      <c r="ME35" s="4">
        <v>1358181030760</v>
      </c>
      <c r="MF35" s="4">
        <v>1026387016630</v>
      </c>
      <c r="MM35" s="1">
        <v>-484892410570</v>
      </c>
      <c r="MN35" s="1">
        <v>372272598200</v>
      </c>
      <c r="MO35" s="1">
        <v>121393072110</v>
      </c>
      <c r="MP35" s="1">
        <v>123265361760</v>
      </c>
      <c r="MQ35" s="1">
        <v>-247734763940</v>
      </c>
      <c r="MR35" s="4">
        <v>183306856530</v>
      </c>
      <c r="MS35" s="4">
        <v>21841202170</v>
      </c>
      <c r="MT35" s="4">
        <v>595522228750</v>
      </c>
      <c r="MU35" s="4">
        <v>1073071363220</v>
      </c>
      <c r="MV35" s="4">
        <v>1188361708090</v>
      </c>
      <c r="MW35" s="5">
        <v>607282158210</v>
      </c>
      <c r="MX35" s="4">
        <v>230977076440</v>
      </c>
      <c r="MY35" s="1">
        <v>168440837340</v>
      </c>
      <c r="MZ35" s="1">
        <v>30558424000</v>
      </c>
      <c r="NA35" s="1">
        <v>-104601337000</v>
      </c>
      <c r="NB35" s="1">
        <v>67280991000</v>
      </c>
      <c r="NC35" s="1">
        <v>23260512000</v>
      </c>
      <c r="ND35" s="1">
        <v>79232911000</v>
      </c>
      <c r="NE35" s="1">
        <v>880883084000</v>
      </c>
      <c r="NF35" s="1">
        <v>90607069000</v>
      </c>
      <c r="NK35" s="6" t="s">
        <v>613</v>
      </c>
      <c r="NR35" s="35">
        <v>-675710445500</v>
      </c>
      <c r="NS35" s="35">
        <v>121769771790</v>
      </c>
      <c r="NT35" s="35">
        <v>-28472695470</v>
      </c>
      <c r="NU35" s="35">
        <v>-59777940860</v>
      </c>
      <c r="NV35" s="35">
        <v>-312881005780</v>
      </c>
      <c r="NW35" s="47">
        <v>-22489430530</v>
      </c>
      <c r="NX35" s="47">
        <v>-64879016970</v>
      </c>
      <c r="NY35" s="47">
        <v>621139761830</v>
      </c>
      <c r="NZ35" s="47">
        <v>899090885530</v>
      </c>
      <c r="OA35" s="47">
        <v>970891331740</v>
      </c>
      <c r="OB35" s="48">
        <v>508022189440</v>
      </c>
      <c r="OC35" s="47">
        <v>154165596860</v>
      </c>
      <c r="OD35" s="35">
        <v>68561040390</v>
      </c>
      <c r="OE35" s="35">
        <v>18569481000</v>
      </c>
      <c r="OF35" s="35">
        <v>-32862169000</v>
      </c>
      <c r="OG35" s="35">
        <v>47839007000</v>
      </c>
      <c r="OH35" s="35">
        <v>-29812327000</v>
      </c>
      <c r="OI35" s="35">
        <v>45415545000</v>
      </c>
      <c r="OJ35" s="35">
        <v>783984602000</v>
      </c>
      <c r="OK35" s="35">
        <v>74725368000</v>
      </c>
      <c r="OP35" s="6" t="s">
        <v>613</v>
      </c>
      <c r="OQ35" s="4">
        <v>1101222361030</v>
      </c>
      <c r="OR35" s="4">
        <v>1250985590850</v>
      </c>
      <c r="OS35" s="4">
        <v>1133242384240</v>
      </c>
      <c r="OT35" s="4">
        <v>1182955376980</v>
      </c>
      <c r="OU35" s="4">
        <v>1104253773850</v>
      </c>
      <c r="OV35" s="5">
        <v>558987190350</v>
      </c>
      <c r="OW35" s="4">
        <v>195172078310</v>
      </c>
      <c r="OX35" s="4">
        <v>314708068500</v>
      </c>
      <c r="OY35" s="4">
        <v>90677181000</v>
      </c>
      <c r="OZ35" s="4">
        <v>-79653873000</v>
      </c>
      <c r="PA35" s="4">
        <v>69208693000</v>
      </c>
      <c r="PB35" s="4">
        <v>129322930000</v>
      </c>
      <c r="PC35" s="4">
        <v>47394875000</v>
      </c>
      <c r="PD35" s="4">
        <v>2900896000</v>
      </c>
      <c r="PE35" s="4">
        <v>202026221000</v>
      </c>
      <c r="PF35" s="4"/>
      <c r="PG35" s="4"/>
      <c r="PH35" s="4"/>
      <c r="PI35" s="4"/>
      <c r="PJ35" s="6" t="s">
        <v>613</v>
      </c>
      <c r="PK35" s="4"/>
      <c r="PL35" s="4"/>
      <c r="PM35" s="4"/>
      <c r="PN35" s="4"/>
      <c r="PO35" s="4"/>
      <c r="PP35" s="4"/>
      <c r="PQ35" s="4">
        <v>-2069111961350</v>
      </c>
      <c r="PR35" s="4">
        <v>-2030467529360</v>
      </c>
      <c r="PS35" s="4">
        <v>-2027484309040</v>
      </c>
      <c r="PT35" s="4">
        <v>-1618706662460</v>
      </c>
      <c r="PU35" s="4">
        <v>-1465911676539.99</v>
      </c>
      <c r="PV35" s="4">
        <v>-1206549179200</v>
      </c>
      <c r="PW35" s="4">
        <v>-1135691143559.99</v>
      </c>
      <c r="PX35" s="4">
        <v>-759386634110</v>
      </c>
      <c r="PY35" s="4">
        <v>-592426201260</v>
      </c>
      <c r="PZ35" s="4">
        <v>-562642403870</v>
      </c>
      <c r="QA35" s="5">
        <v>-181428439630</v>
      </c>
      <c r="QB35" s="4">
        <v>-179370408500</v>
      </c>
      <c r="QC35" s="4">
        <v>-140922499730</v>
      </c>
      <c r="QD35" s="4">
        <v>-115472939000</v>
      </c>
      <c r="QE35" s="4">
        <v>-131435871000</v>
      </c>
      <c r="QF35" s="4">
        <v>-56591859000</v>
      </c>
      <c r="QG35" s="4">
        <v>-141004482000</v>
      </c>
      <c r="QH35" s="4">
        <v>-61492545000</v>
      </c>
      <c r="QI35" s="4">
        <v>-262052928000</v>
      </c>
      <c r="QJ35" s="4">
        <v>-95943292000</v>
      </c>
      <c r="QK35" s="4"/>
      <c r="QL35" s="4"/>
      <c r="QM35" s="4"/>
      <c r="QN35" s="4"/>
      <c r="QO35" s="6" t="s">
        <v>613</v>
      </c>
      <c r="QP35" s="4"/>
      <c r="QQ35" s="4"/>
      <c r="QR35" s="4"/>
      <c r="QS35" s="4"/>
      <c r="QT35" s="4"/>
      <c r="QU35" s="4"/>
      <c r="QV35" s="4">
        <v>2573266300539</v>
      </c>
      <c r="QW35" s="4">
        <v>-615124627663</v>
      </c>
      <c r="QX35" s="4">
        <v>-2248013107195</v>
      </c>
      <c r="QY35" s="4">
        <v>-588161576368</v>
      </c>
      <c r="QZ35" s="4">
        <v>118811023397</v>
      </c>
      <c r="RA35" s="4">
        <v>793372435545</v>
      </c>
      <c r="RB35" s="4">
        <v>525682412925</v>
      </c>
      <c r="RC35" s="4">
        <v>-2345011269192</v>
      </c>
      <c r="RD35" s="4">
        <v>-2860387863836</v>
      </c>
      <c r="RE35" s="4">
        <v>-1209410944377</v>
      </c>
      <c r="RF35" s="5">
        <v>-1191878067811</v>
      </c>
      <c r="RG35" s="4">
        <v>824874770021</v>
      </c>
      <c r="RH35" s="4">
        <v>-191339059691</v>
      </c>
      <c r="RI35" s="4">
        <v>-71284294000</v>
      </c>
      <c r="RJ35" s="4">
        <v>-49038860000</v>
      </c>
      <c r="RK35" s="4">
        <v>-932859229000</v>
      </c>
      <c r="RL35" s="4">
        <v>-257055015000</v>
      </c>
      <c r="RM35" s="4">
        <v>-564684972000</v>
      </c>
      <c r="RN35" s="4">
        <v>-587806771000</v>
      </c>
      <c r="RO35" s="4">
        <v>-27649677000</v>
      </c>
      <c r="RP35" s="4"/>
      <c r="RQ35" s="4"/>
      <c r="RR35" s="4"/>
      <c r="RS35" s="4"/>
      <c r="RT35" s="6" t="s">
        <v>613</v>
      </c>
      <c r="RU35" s="4"/>
      <c r="RV35" s="4"/>
      <c r="RW35" s="4"/>
      <c r="RX35" s="4"/>
      <c r="RY35" s="4"/>
      <c r="RZ35" s="4"/>
      <c r="SA35" s="4">
        <v>-1219088128630</v>
      </c>
      <c r="SB35" s="4">
        <v>-3825986454670</v>
      </c>
      <c r="SC35" s="4">
        <v>-2843941622420</v>
      </c>
      <c r="SD35" s="4">
        <v>-1130772802000</v>
      </c>
      <c r="SE35" s="4">
        <v>-1379845454190</v>
      </c>
      <c r="SF35" s="4">
        <v>-973621537090</v>
      </c>
      <c r="SG35" s="4">
        <v>-746649541620</v>
      </c>
      <c r="SH35" s="4">
        <v>-1022757003440</v>
      </c>
      <c r="SI35" s="4">
        <v>-1903289833180</v>
      </c>
      <c r="SJ35" s="4">
        <v>-773296974650</v>
      </c>
      <c r="SK35" s="5">
        <v>-485909252800</v>
      </c>
      <c r="SL35" s="4">
        <v>42360216470</v>
      </c>
      <c r="SM35" s="4">
        <v>-186626552270</v>
      </c>
      <c r="SN35" s="4">
        <v>-9782474000</v>
      </c>
      <c r="SO35" s="4">
        <v>-25228880000</v>
      </c>
      <c r="SP35" s="4">
        <v>-158821686000</v>
      </c>
      <c r="SQ35" s="4">
        <v>132640182000</v>
      </c>
      <c r="SR35" s="4">
        <v>20515578000</v>
      </c>
      <c r="SS35" s="4">
        <v>1140189789000</v>
      </c>
      <c r="ST35" s="4">
        <v>-175334760000</v>
      </c>
      <c r="SU35" s="4"/>
      <c r="SV35" s="4"/>
      <c r="SW35" s="4"/>
      <c r="SX35" s="4"/>
      <c r="SY35" s="6" t="s">
        <v>613</v>
      </c>
      <c r="SZ35" s="4"/>
      <c r="TA35" s="4"/>
      <c r="TB35" s="4"/>
      <c r="TC35" s="4"/>
      <c r="TD35" s="4"/>
      <c r="TE35" s="4"/>
      <c r="TF35" s="4">
        <v>43070513000</v>
      </c>
      <c r="TG35" s="4">
        <v>4784220000430</v>
      </c>
      <c r="TH35" s="4">
        <v>4929594004010</v>
      </c>
      <c r="TI35" s="4">
        <v>1469907909500</v>
      </c>
      <c r="TJ35" s="4">
        <v>1522893727990</v>
      </c>
      <c r="TK35" s="4">
        <v>369090147650</v>
      </c>
      <c r="TL35" s="4">
        <v>221798576340</v>
      </c>
      <c r="TM35" s="4">
        <v>3336825945320</v>
      </c>
      <c r="TN35" s="4">
        <v>4299021343410</v>
      </c>
      <c r="TO35" s="4">
        <v>3108060748930</v>
      </c>
      <c r="TP35" s="5">
        <v>1738202213620</v>
      </c>
      <c r="TQ35" s="4">
        <v>-746765623590</v>
      </c>
      <c r="TR35" s="35">
        <v>531295059900</v>
      </c>
      <c r="TS35" s="35">
        <v>131279539000</v>
      </c>
      <c r="TT35" s="35">
        <v>-3694076000</v>
      </c>
      <c r="TU35" s="35">
        <v>1096411397000</v>
      </c>
      <c r="TV35" s="35">
        <v>202246266000</v>
      </c>
      <c r="TW35" s="35">
        <v>473972679000</v>
      </c>
      <c r="TX35" s="35">
        <v>-676032689000</v>
      </c>
      <c r="TY35" s="35">
        <v>364930018000</v>
      </c>
      <c r="UD35" s="6" t="s">
        <v>613</v>
      </c>
      <c r="UK35" s="37">
        <v>0.89370655114596298</v>
      </c>
      <c r="UL35" s="37">
        <v>0.91442682797783104</v>
      </c>
      <c r="UM35" s="37">
        <v>0.86847754153398993</v>
      </c>
      <c r="UN35" s="37">
        <v>0.80896176010871501</v>
      </c>
      <c r="UO35" s="37">
        <v>0.88246923392819399</v>
      </c>
      <c r="UP35" s="9">
        <v>0.82225820641914593</v>
      </c>
      <c r="UQ35" s="9">
        <v>0.59641691493078097</v>
      </c>
      <c r="UR35" s="9"/>
      <c r="US35" s="9"/>
      <c r="UT35" s="9"/>
      <c r="UU35" s="10"/>
      <c r="UV35" s="9"/>
      <c r="UW35" s="6" t="s">
        <v>613</v>
      </c>
      <c r="VD35" s="9">
        <v>2.7704535788456802E-2</v>
      </c>
      <c r="VE35" s="9">
        <v>2.80898107261538E-2</v>
      </c>
      <c r="VF35" s="9">
        <v>4.6907815465848698E-2</v>
      </c>
      <c r="VG35" s="9">
        <v>5.0324629751317296E-2</v>
      </c>
      <c r="VH35" s="9">
        <v>3.5444975123165696E-2</v>
      </c>
      <c r="VI35" s="9">
        <v>3.9776029292511901E-2</v>
      </c>
      <c r="VJ35" s="9">
        <v>4.9331077160811601E-2</v>
      </c>
      <c r="VK35" s="9"/>
      <c r="VL35" s="9"/>
      <c r="VM35" s="9"/>
      <c r="VN35" s="10"/>
      <c r="VO35" s="9"/>
      <c r="VP35" s="6" t="s">
        <v>613</v>
      </c>
      <c r="VW35" s="9">
        <v>0.10629344885403701</v>
      </c>
      <c r="VX35" s="9">
        <v>8.55731720221687E-2</v>
      </c>
      <c r="VY35" s="9">
        <v>0.13152245846600999</v>
      </c>
      <c r="VZ35" s="9">
        <v>0.19103823989128499</v>
      </c>
      <c r="WA35" s="9">
        <v>0.11753076607180599</v>
      </c>
      <c r="WB35" s="52">
        <v>0.17774179358085401</v>
      </c>
      <c r="WC35" s="52">
        <v>0.40358308506921903</v>
      </c>
      <c r="WG35" s="53"/>
      <c r="WI35" s="54" t="s">
        <v>613</v>
      </c>
      <c r="WP35" s="9">
        <v>0.21497161457608902</v>
      </c>
      <c r="WQ35" s="9">
        <v>0.14743388823779299</v>
      </c>
      <c r="WR35" s="9">
        <v>3.5507986686072802E-3</v>
      </c>
      <c r="WS35" s="9">
        <v>-5.5930872975662703E-2</v>
      </c>
      <c r="WT35" s="9">
        <v>5.7174204654567407E-2</v>
      </c>
      <c r="WU35" s="9">
        <v>6.2371665026900495E-2</v>
      </c>
      <c r="WV35" s="9">
        <v>0.114094230292642</v>
      </c>
      <c r="WW35" s="9"/>
      <c r="WX35" s="9"/>
      <c r="WY35" s="9"/>
      <c r="WZ35" s="10"/>
      <c r="XA35" s="9"/>
      <c r="XB35" s="6" t="s">
        <v>613</v>
      </c>
      <c r="XI35" s="9">
        <v>0.2282508</v>
      </c>
      <c r="XJ35" s="9">
        <v>0.24821459999999998</v>
      </c>
      <c r="XK35" s="9">
        <v>0.24713225000000003</v>
      </c>
      <c r="XL35" s="9">
        <v>0.24582789999999999</v>
      </c>
      <c r="XM35" s="9">
        <v>0.24660084999999998</v>
      </c>
      <c r="XN35" s="9">
        <v>0.24974750000000001</v>
      </c>
      <c r="XO35" s="9">
        <v>0.24454630000000002</v>
      </c>
      <c r="XP35" s="9"/>
      <c r="XQ35" s="9"/>
      <c r="XR35" s="9"/>
      <c r="XS35" s="10"/>
      <c r="XT35" s="9"/>
      <c r="XU35" s="6" t="s">
        <v>613</v>
      </c>
      <c r="XV35" s="59">
        <f t="shared" si="153"/>
        <v>1475080341884.8391</v>
      </c>
      <c r="XW35" s="59">
        <f t="shared" si="153"/>
        <v>1055491701094.9054</v>
      </c>
      <c r="XX35" s="59">
        <f t="shared" si="153"/>
        <v>682253717765.1355</v>
      </c>
      <c r="XY35" s="59">
        <f t="shared" si="153"/>
        <v>322724481159.3222</v>
      </c>
      <c r="XZ35" s="59">
        <f t="shared" si="153"/>
        <v>213481343366.43472</v>
      </c>
      <c r="YA35" s="59">
        <f t="shared" si="153"/>
        <v>154606722951.80533</v>
      </c>
      <c r="YB35" s="59">
        <f t="shared" si="153"/>
        <v>194862560087.92261</v>
      </c>
      <c r="YC35" s="6" t="s">
        <v>613</v>
      </c>
      <c r="YD35" s="4"/>
      <c r="YE35" s="4"/>
      <c r="YF35" s="4"/>
      <c r="YG35" s="4"/>
      <c r="YH35" s="4"/>
      <c r="YI35" s="4"/>
      <c r="YJ35" s="4">
        <v>2573266300539</v>
      </c>
      <c r="YK35" s="4">
        <v>-615124627663</v>
      </c>
      <c r="YL35" s="4">
        <v>-2248013107195</v>
      </c>
      <c r="YM35" s="4">
        <v>-588161576368</v>
      </c>
      <c r="YN35" s="4">
        <v>118811023397</v>
      </c>
      <c r="YO35" s="4">
        <v>793372435545</v>
      </c>
      <c r="YP35" s="4">
        <v>525682412925</v>
      </c>
      <c r="YQ35" s="4">
        <v>-2345011269192</v>
      </c>
      <c r="YR35" s="4">
        <v>-2860387863836</v>
      </c>
      <c r="YS35" s="4">
        <v>-1209410944377</v>
      </c>
      <c r="YT35" s="5">
        <v>-1191878067811</v>
      </c>
      <c r="YU35" s="4">
        <v>824874770021</v>
      </c>
      <c r="YV35" s="4">
        <v>-191339059691</v>
      </c>
      <c r="YW35" s="4">
        <v>-71284294000</v>
      </c>
      <c r="YX35" s="4">
        <v>-49038860000</v>
      </c>
      <c r="YY35" s="4">
        <v>-932859229000</v>
      </c>
      <c r="YZ35" s="4">
        <v>-257055015000</v>
      </c>
      <c r="ZA35" s="4">
        <v>-564684972000</v>
      </c>
      <c r="ZB35" s="4">
        <v>-587806771000</v>
      </c>
      <c r="ZC35" s="4">
        <v>-27649677000</v>
      </c>
      <c r="ZD35" s="4"/>
      <c r="ZE35" s="4"/>
      <c r="ZF35" s="4"/>
      <c r="ZG35" s="4"/>
      <c r="ZH35" s="6" t="s">
        <v>613</v>
      </c>
      <c r="ZI35" s="4"/>
      <c r="ZJ35" s="4"/>
      <c r="ZK35" s="4"/>
      <c r="ZL35" s="4"/>
      <c r="ZM35" s="4"/>
      <c r="ZN35" s="4"/>
      <c r="ZO35" s="4">
        <v>-1219088128630</v>
      </c>
      <c r="ZP35" s="4">
        <v>-3825986454670</v>
      </c>
      <c r="ZQ35" s="4">
        <v>-2843941622420</v>
      </c>
      <c r="ZR35" s="4">
        <v>-1130772802000</v>
      </c>
      <c r="ZS35" s="4">
        <v>-1379845454190</v>
      </c>
      <c r="ZT35" s="4">
        <v>-973621537090</v>
      </c>
      <c r="ZU35" s="4">
        <v>-746649541620</v>
      </c>
      <c r="ZV35" s="4">
        <v>-1022757003440</v>
      </c>
      <c r="ZW35" s="4">
        <v>-1903289833180</v>
      </c>
      <c r="ZX35" s="4">
        <v>-773296974650</v>
      </c>
      <c r="ZY35" s="5">
        <v>-485909252800</v>
      </c>
      <c r="ZZ35" s="4">
        <v>42360216470</v>
      </c>
      <c r="AAA35" s="4">
        <v>-186626552270</v>
      </c>
      <c r="AAB35" s="4">
        <v>-9782474000</v>
      </c>
      <c r="AAC35" s="4">
        <v>-25228880000</v>
      </c>
      <c r="AAD35" s="4">
        <v>-158821686000</v>
      </c>
      <c r="AAE35" s="4">
        <v>132640182000</v>
      </c>
      <c r="AAF35" s="4">
        <v>20515578000</v>
      </c>
      <c r="AAG35" s="4">
        <v>1140189789000</v>
      </c>
      <c r="AAH35" s="4">
        <v>-175334760000</v>
      </c>
      <c r="AAI35" s="4"/>
      <c r="AAJ35" s="4"/>
      <c r="AAK35" s="4"/>
      <c r="AAL35" s="4"/>
      <c r="AAM35" s="6" t="s">
        <v>613</v>
      </c>
      <c r="AAN35" s="4"/>
      <c r="AAO35" s="4"/>
      <c r="AAP35" s="4"/>
      <c r="AAQ35" s="4"/>
      <c r="AAR35" s="4"/>
      <c r="AAS35" s="4"/>
      <c r="AAT35" s="4">
        <v>43070513000</v>
      </c>
      <c r="AAU35" s="4">
        <v>4784220000430</v>
      </c>
      <c r="AAV35" s="4">
        <v>4929594004010</v>
      </c>
      <c r="AAW35" s="4">
        <v>1469907909500</v>
      </c>
      <c r="AAX35" s="4">
        <v>1522893727990</v>
      </c>
      <c r="AAY35" s="4">
        <v>369090147650</v>
      </c>
      <c r="AAZ35" s="4">
        <v>221798576340</v>
      </c>
      <c r="ABA35" s="4">
        <v>3336825945320</v>
      </c>
      <c r="ABB35" s="4">
        <v>4299021343410</v>
      </c>
      <c r="ABC35" s="4">
        <v>3108060748930</v>
      </c>
      <c r="ABD35" s="5">
        <v>1738202213620</v>
      </c>
      <c r="ABE35" s="4">
        <v>-746765623590</v>
      </c>
      <c r="ABF35" s="35">
        <v>531295059900</v>
      </c>
      <c r="ABG35" s="35">
        <v>131279539000</v>
      </c>
      <c r="ABH35" s="35">
        <v>-3694076000</v>
      </c>
      <c r="ABI35" s="35">
        <v>1096411397000</v>
      </c>
      <c r="ABJ35" s="35">
        <v>202246266000</v>
      </c>
      <c r="ABK35" s="35">
        <v>473972679000</v>
      </c>
      <c r="ABL35" s="35">
        <v>-676032689000</v>
      </c>
      <c r="ABM35" s="35">
        <v>364930018000</v>
      </c>
      <c r="ABR35" s="6" t="s">
        <v>613</v>
      </c>
      <c r="ABY35" s="37">
        <v>0.89370655114596298</v>
      </c>
      <c r="ABZ35" s="37">
        <v>0.91442682797783104</v>
      </c>
      <c r="ACA35" s="37">
        <v>0.86847754153398993</v>
      </c>
      <c r="ACB35" s="37">
        <v>0.80896176010871501</v>
      </c>
      <c r="ACC35" s="37">
        <v>0.88246923392819399</v>
      </c>
      <c r="ACD35" s="9">
        <v>0.82225820641914593</v>
      </c>
      <c r="ACE35" s="9">
        <v>0.59641691493078097</v>
      </c>
      <c r="ACF35" s="9"/>
      <c r="ACG35" s="9"/>
      <c r="ACH35" s="9"/>
      <c r="ACI35" s="10"/>
      <c r="ACJ35" s="9"/>
      <c r="ACK35" s="6" t="s">
        <v>613</v>
      </c>
      <c r="ACR35" s="9">
        <v>2.7704535788456802E-2</v>
      </c>
      <c r="ACS35" s="9">
        <v>2.80898107261538E-2</v>
      </c>
      <c r="ACT35" s="9">
        <v>4.6907815465848698E-2</v>
      </c>
      <c r="ACU35" s="9">
        <v>5.0324629751317296E-2</v>
      </c>
      <c r="ACV35" s="9">
        <v>3.5444975123165696E-2</v>
      </c>
      <c r="ACW35" s="9">
        <v>3.9776029292511901E-2</v>
      </c>
      <c r="ACX35" s="9">
        <v>4.9331077160811601E-2</v>
      </c>
      <c r="ACY35" s="9"/>
      <c r="ACZ35" s="9"/>
      <c r="ADA35" s="9"/>
      <c r="ADB35" s="10"/>
      <c r="ADC35" s="9"/>
      <c r="ADD35" s="6" t="s">
        <v>613</v>
      </c>
      <c r="ADK35" s="9">
        <v>0.10629344885403701</v>
      </c>
      <c r="ADL35" s="9">
        <v>8.55731720221687E-2</v>
      </c>
      <c r="ADM35" s="9">
        <v>0.13152245846600999</v>
      </c>
      <c r="ADN35" s="9">
        <v>0.19103823989128499</v>
      </c>
      <c r="ADO35" s="9">
        <v>0.11753076607180599</v>
      </c>
      <c r="ADP35" s="52">
        <v>0.17774179358085401</v>
      </c>
      <c r="ADQ35" s="52">
        <v>0.40358308506921903</v>
      </c>
      <c r="ADU35" s="53"/>
      <c r="ADW35" s="54" t="s">
        <v>613</v>
      </c>
      <c r="AED35" s="9">
        <v>0.21497161457608902</v>
      </c>
      <c r="AEE35" s="9">
        <v>0.14743388823779299</v>
      </c>
      <c r="AEF35" s="9">
        <v>3.5507986686072802E-3</v>
      </c>
      <c r="AEG35" s="9">
        <v>-5.5930872975662703E-2</v>
      </c>
      <c r="AEH35" s="9">
        <v>5.7174204654567407E-2</v>
      </c>
      <c r="AEI35" s="9">
        <v>6.2371665026900495E-2</v>
      </c>
      <c r="AEJ35" s="9">
        <v>0.114094230292642</v>
      </c>
      <c r="AEK35" s="9"/>
      <c r="AEL35" s="9"/>
      <c r="AEM35" s="9"/>
      <c r="AEN35" s="10"/>
      <c r="AEO35" s="9"/>
      <c r="AEP35" s="6" t="s">
        <v>613</v>
      </c>
      <c r="AEW35" s="9">
        <v>0.2282508</v>
      </c>
      <c r="AEX35" s="9">
        <v>0.24821459999999998</v>
      </c>
      <c r="AEY35" s="9">
        <v>0.24713225000000003</v>
      </c>
      <c r="AEZ35" s="9">
        <v>0.24582789999999999</v>
      </c>
      <c r="AFA35" s="9">
        <v>0.24660084999999998</v>
      </c>
      <c r="AFB35" s="9">
        <v>0.24974750000000001</v>
      </c>
      <c r="AFC35" s="9">
        <v>0.24454630000000002</v>
      </c>
      <c r="AFD35" s="9"/>
      <c r="AFE35" s="9"/>
      <c r="AFF35" s="9"/>
      <c r="AFG35" s="10"/>
      <c r="AFH35" s="9"/>
      <c r="AFI35" s="6" t="s">
        <v>613</v>
      </c>
      <c r="AFJ35" s="7">
        <f t="shared" ref="AFJ35:AFJ66" si="166">LB35/DX35</f>
        <v>6.2603109856747552E-3</v>
      </c>
      <c r="AFK35" s="7">
        <f t="shared" ref="AFK35:AFK66" si="167">LC35/DY35</f>
        <v>9.4695898798646434E-3</v>
      </c>
      <c r="AFL35" s="7">
        <f t="shared" ref="AFL35:AFL66" si="168">LD35/DZ35</f>
        <v>2.2312414355744267E-2</v>
      </c>
      <c r="AFM35" s="7">
        <f t="shared" ref="AFM35:AFM66" si="169">LE35/EA35</f>
        <v>3.575074587186762E-2</v>
      </c>
      <c r="AFN35" s="7">
        <f t="shared" ref="AFN35:AFN66" si="170">LF35/EB35</f>
        <v>5.0831676261883493E-2</v>
      </c>
      <c r="AFO35" s="8">
        <f t="shared" ref="AFO35:AFO66" si="171">LG35/EC35</f>
        <v>2.9709453318378633E-2</v>
      </c>
      <c r="AFP35" s="7">
        <f t="shared" ref="AFP35:AFP66" si="172">LH35/ED35</f>
        <v>3.0747372944074463E-2</v>
      </c>
      <c r="AFQ35" s="6" t="s">
        <v>613</v>
      </c>
      <c r="AFR35" s="7">
        <f t="shared" ref="AFR35:AFR66" si="173">LB35/HM35</f>
        <v>2.7680452312682704E-2</v>
      </c>
      <c r="AFS35" s="7">
        <f t="shared" ref="AFS35:AFS66" si="174">LC35/HN35</f>
        <v>3.8826167487695108E-2</v>
      </c>
      <c r="AFT35" s="7">
        <f t="shared" ref="AFT35:AFT66" si="175">LD35/HO35</f>
        <v>8.5055298080327427E-2</v>
      </c>
      <c r="AFU35" s="7">
        <f t="shared" ref="AFU35:AFU66" si="176">LE35/HP35</f>
        <v>0.12116683445495463</v>
      </c>
      <c r="AFV35" s="7">
        <f t="shared" ref="AFV35:AFV66" si="177">LF35/HQ35</f>
        <v>0.14048200014178763</v>
      </c>
      <c r="AFW35" s="8">
        <f t="shared" ref="AFW35:AFW66" si="178">LG35/HR35</f>
        <v>0.1857248923600695</v>
      </c>
      <c r="AFX35" s="7">
        <f t="shared" ref="AFX35:AFX66" si="179">LH35/HS35</f>
        <v>0.35808274501642551</v>
      </c>
      <c r="AFY35" s="6" t="s">
        <v>613</v>
      </c>
      <c r="AFZ35" s="1">
        <f t="shared" ref="AFZ35:AFZ66" si="180">GH35+HM35</f>
        <v>20646940774680</v>
      </c>
      <c r="AGA35" s="1">
        <f t="shared" ref="AGA35:AGA66" si="181">GI35+HN35</f>
        <v>19189177363840</v>
      </c>
      <c r="AGB35" s="1">
        <f t="shared" ref="AGB35:AGB66" si="182">GJ35+HO35</f>
        <v>18374691471020</v>
      </c>
      <c r="AGC35" s="1">
        <f t="shared" ref="AGC35:AGC66" si="183">GK35+HP35</f>
        <v>13741389943740</v>
      </c>
      <c r="AGD35" s="1">
        <f t="shared" ref="AGD35:AGD66" si="184">GL35+HQ35</f>
        <v>9163297076940</v>
      </c>
      <c r="AGE35" s="2">
        <f t="shared" ref="AGE35:AGE66" si="185">GM35+HR35</f>
        <v>5604694583960</v>
      </c>
      <c r="AGF35" s="1">
        <f t="shared" ref="AGF35:AGF66" si="186">GN35+HS35</f>
        <v>3672687283700</v>
      </c>
      <c r="AGG35" s="6" t="s">
        <v>613</v>
      </c>
      <c r="AGH35" s="7">
        <f t="shared" ref="AGH35:AGH66" si="187">JW35/AFZ35</f>
        <v>5.0238035597119889E-2</v>
      </c>
      <c r="AGI35" s="7">
        <f t="shared" ref="AGI35:AGI66" si="188">JX35/AGA35</f>
        <v>5.4155261037310241E-2</v>
      </c>
      <c r="AGJ35" s="7">
        <f t="shared" ref="AGJ35:AGJ66" si="189">JY35/AGB35</f>
        <v>5.1755986283083366E-2</v>
      </c>
      <c r="AGK35" s="7">
        <f t="shared" ref="AGK35:AGK66" si="190">JZ35/AGC35</f>
        <v>7.6356545057364597E-2</v>
      </c>
      <c r="AGL35" s="7">
        <f t="shared" ref="AGL35:AGL66" si="191">KA35/AGD35</f>
        <v>0.11193090891826772</v>
      </c>
      <c r="AGM35" s="8">
        <f t="shared" ref="AGM35:AGM66" si="192">KB35/AGE35</f>
        <v>8.7172047982460921E-2</v>
      </c>
      <c r="AGN35" s="7">
        <f t="shared" ref="AGN35:AGN66" si="193">KC35/AGF35</f>
        <v>3.5483073902963125E-2</v>
      </c>
      <c r="AGO35" s="6" t="s">
        <v>613</v>
      </c>
      <c r="AGP35" s="7">
        <f t="shared" ref="AGP35:AGP66" si="194">LB35/IR35</f>
        <v>8.598756978794371E-3</v>
      </c>
      <c r="AGQ35" s="7">
        <f t="shared" ref="AGQ35:AGQ66" si="195">LC35/IS35</f>
        <v>1.1423853509960738E-2</v>
      </c>
      <c r="AGR35" s="7">
        <f t="shared" ref="AGR35:AGR66" si="196">LD35/IT35</f>
        <v>2.4777733768551441E-2</v>
      </c>
      <c r="AGS35" s="7">
        <f t="shared" ref="AGS35:AGS66" si="197">LE35/IU35</f>
        <v>3.1768856187225962E-2</v>
      </c>
      <c r="AGT35" s="7">
        <f t="shared" ref="AGT35:AGT66" si="198">LF35/IV35</f>
        <v>4.1277872510990722E-2</v>
      </c>
      <c r="AGU35" s="8">
        <f t="shared" ref="AGU35:AGU66" si="199">LG35/IW35</f>
        <v>2.1693946661877371E-2</v>
      </c>
      <c r="AGV35" s="7">
        <f t="shared" ref="AGV35:AGV66" si="200">LH35/IX35</f>
        <v>2.2566374619422302E-2</v>
      </c>
      <c r="AGW35" s="6" t="s">
        <v>613</v>
      </c>
      <c r="AGX35" s="7">
        <f t="shared" ref="AGX35:AGX66" si="201">OQ35/IR35</f>
        <v>6.0841082377943501E-2</v>
      </c>
      <c r="AGY35" s="7">
        <f t="shared" ref="AGY35:AGY66" si="202">OR35/IS35</f>
        <v>6.4291035651196538E-2</v>
      </c>
      <c r="AGZ35" s="7">
        <f t="shared" ref="AGZ35:AGZ66" si="203">OS35/IT35</f>
        <v>5.6394986326572548E-2</v>
      </c>
      <c r="AHA35" s="7">
        <f t="shared" ref="AHA35:AHA66" si="204">OT35/IU35</f>
        <v>5.9803096990006063E-2</v>
      </c>
      <c r="AHB35" s="7">
        <f t="shared" ref="AHB35:AHB66" si="205">OU35/IV35</f>
        <v>6.9483116284718011E-2</v>
      </c>
      <c r="AHC35" s="8">
        <f t="shared" ref="AHC35:AHC66" si="206">OV35/IW35</f>
        <v>5.1117520400748982E-2</v>
      </c>
      <c r="AHD35" s="7">
        <f t="shared" ref="AHD35:AHD66" si="207">OW35/IX35</f>
        <v>2.8124521669112595E-2</v>
      </c>
      <c r="AHE35" s="6" t="s">
        <v>613</v>
      </c>
      <c r="AHF35" s="15">
        <f t="shared" si="158"/>
        <v>8.25574570869159</v>
      </c>
      <c r="AHG35" s="15">
        <f t="shared" si="159"/>
        <v>7.9605816486842764</v>
      </c>
      <c r="AHH35" s="15">
        <f t="shared" si="160"/>
        <v>9.7997339677060449</v>
      </c>
      <c r="AHI35" s="15">
        <f t="shared" si="161"/>
        <v>10.091163958411512</v>
      </c>
      <c r="AHJ35" s="15">
        <f t="shared" si="162"/>
        <v>12.998653755276811</v>
      </c>
      <c r="AHK35" s="16">
        <f t="shared" si="163"/>
        <v>12.218431601398349</v>
      </c>
      <c r="AHL35" s="15">
        <f t="shared" si="164"/>
        <v>16.862860108800902</v>
      </c>
      <c r="AHM35" s="6" t="s">
        <v>613</v>
      </c>
      <c r="AHN35" s="12">
        <f t="shared" ref="AHN35:AHN66" si="208">365/AHF35</f>
        <v>44.211633070981172</v>
      </c>
      <c r="AHO35" s="12">
        <f t="shared" ref="AHO35:AHO66" si="209">365/AHG35</f>
        <v>45.850920963837751</v>
      </c>
      <c r="AHP35" s="12">
        <f t="shared" ref="AHP35:AHP66" si="210">365/AHH35</f>
        <v>37.245909042308469</v>
      </c>
      <c r="AHQ35" s="12">
        <f t="shared" ref="AHQ35:AHQ66" si="211">365/AHI35</f>
        <v>36.17025761391514</v>
      </c>
      <c r="AHR35" s="12">
        <f t="shared" ref="AHR35:AHR66" si="212">365/AHJ35</f>
        <v>28.0798309480186</v>
      </c>
      <c r="AHS35" s="13">
        <f t="shared" ref="AHS35:AHS66" si="213">365/AHK35</f>
        <v>29.872901196109922</v>
      </c>
      <c r="AHT35" s="12">
        <f t="shared" ref="AHT35:AHT66" si="214">365/AHL35</f>
        <v>21.645201208157015</v>
      </c>
      <c r="AHU35" s="6" t="s">
        <v>613</v>
      </c>
      <c r="AHV35" s="15">
        <f t="shared" ref="AHV35:AHV66" si="215">IR35/DX35</f>
        <v>0.72804836805057738</v>
      </c>
      <c r="AHW35" s="15">
        <f t="shared" ref="AHW35:AHW66" si="216">IS35/DY35</f>
        <v>0.82893131215380833</v>
      </c>
      <c r="AHX35" s="15">
        <f t="shared" ref="AHX35:AHX66" si="217">IT35/DZ35</f>
        <v>0.90050262724445673</v>
      </c>
      <c r="AHY35" s="15">
        <f t="shared" ref="AHY35:AHY66" si="218">IU35/EA35</f>
        <v>1.1253394098035783</v>
      </c>
      <c r="AHZ35" s="15">
        <f t="shared" ref="AHZ35:AHZ66" si="219">IV35/EB35</f>
        <v>1.2314509728753331</v>
      </c>
      <c r="AIA35" s="16">
        <f t="shared" ref="AIA35:AIA66" si="220">IW35/EC35</f>
        <v>1.3694812558282379</v>
      </c>
      <c r="AIB35" s="15">
        <f t="shared" ref="AIB35:AIB66" si="221">IX35/ED35</f>
        <v>1.3625304667950953</v>
      </c>
      <c r="AIC35" s="6" t="s">
        <v>613</v>
      </c>
      <c r="AID35" s="4">
        <f t="shared" ref="AID35:AID66" si="222">CS35-FC35</f>
        <v>-849126791900</v>
      </c>
      <c r="AIE35" s="4">
        <f t="shared" ref="AIE35:AIE66" si="223">CT35-FD35</f>
        <v>372114662160</v>
      </c>
      <c r="AIF35" s="4">
        <f t="shared" ref="AIF35:AIF66" si="224">CU35-FE35</f>
        <v>917400582240</v>
      </c>
      <c r="AIG35" s="4">
        <f t="shared" ref="AIG35:AIG66" si="225">CV35-FF35</f>
        <v>1849671980240</v>
      </c>
      <c r="AIH35" s="4">
        <f t="shared" ref="AIH35:AIH66" si="226">CW35-FG35</f>
        <v>1971348469840</v>
      </c>
      <c r="AII35" s="14">
        <f t="shared" ref="AII35:AII66" si="227">CX35-FH35</f>
        <v>292584452850</v>
      </c>
      <c r="AIJ35" s="4">
        <f t="shared" ref="AIJ35:AIJ66" si="228">CY35-FI35</f>
        <v>-202193106730</v>
      </c>
      <c r="AIK35" s="6" t="s">
        <v>613</v>
      </c>
      <c r="AIL35" s="15">
        <f t="shared" ref="AIL35:AIL66" si="229">IR35/AID35</f>
        <v>-21.315991858788976</v>
      </c>
      <c r="AIM35" s="15">
        <f t="shared" ref="AIM35:AIM66" si="230">IS35/AIE35</f>
        <v>52.290777955756752</v>
      </c>
      <c r="AIN35" s="15">
        <f t="shared" ref="AIN35:AIN66" si="231">IT35/AIF35</f>
        <v>21.903993505296295</v>
      </c>
      <c r="AIO35" s="15">
        <f t="shared" ref="AIO35:AIO66" si="232">IU35/AIG35</f>
        <v>10.694241070967287</v>
      </c>
      <c r="AIP35" s="15">
        <f t="shared" ref="AIP35:AIP66" si="233">IV35/AIH35</f>
        <v>8.0616920407024093</v>
      </c>
      <c r="AIQ35" s="16">
        <f t="shared" ref="AIQ35:AIQ66" si="234">IW35/AII35</f>
        <v>37.374968184472351</v>
      </c>
      <c r="AIR35" s="15">
        <f t="shared" ref="AIR35:AIR66" si="235">IX35/AIJ35</f>
        <v>-34.321494975577004</v>
      </c>
      <c r="AIS35" s="6" t="s">
        <v>613</v>
      </c>
      <c r="AIT35" s="15">
        <f t="shared" ref="AIT35:AIT66" si="236">CS35/FC35</f>
        <v>0.93488991209486694</v>
      </c>
      <c r="AIU35" s="15">
        <f t="shared" ref="AIU35:AIU66" si="237">CT35/FD35</f>
        <v>1.032433223604184</v>
      </c>
      <c r="AIV35" s="15">
        <f t="shared" ref="AIV35:AIV66" si="238">CU35/FE35</f>
        <v>1.0855979388493586</v>
      </c>
      <c r="AIW35" s="15">
        <f t="shared" ref="AIW35:AIW66" si="239">CV35/FF35</f>
        <v>1.2322691034541262</v>
      </c>
      <c r="AIX35" s="15">
        <f t="shared" ref="AIX35:AIX66" si="240">CW35/FG35</f>
        <v>1.3640413201862414</v>
      </c>
      <c r="AIY35" s="16">
        <f t="shared" ref="AIY35:AIY66" si="241">CX35/FH35</f>
        <v>1.0693885269381624</v>
      </c>
      <c r="AIZ35" s="15">
        <f t="shared" ref="AIZ35:AIZ66" si="242">CY35/FI35</f>
        <v>0.93398521778887389</v>
      </c>
      <c r="AJA35" s="6" t="s">
        <v>613</v>
      </c>
      <c r="AJB35" s="15">
        <f t="shared" ref="AJB35:AJB66" si="243">(AI35+BN35)/FC35</f>
        <v>0.26954773075790467</v>
      </c>
      <c r="AJC35" s="15">
        <f t="shared" ref="AJC35:AJC66" si="244">(AJ35+BO35)/FD35</f>
        <v>0.31190315686169168</v>
      </c>
      <c r="AJD35" s="15">
        <f t="shared" ref="AJD35:AJD66" si="245">(AK35+BP35)/FE35</f>
        <v>0.2959697972647341</v>
      </c>
      <c r="AJE35" s="15">
        <f t="shared" ref="AJE35:AJE66" si="246">(AL35+BQ35)/FF35</f>
        <v>0.38867671397367631</v>
      </c>
      <c r="AJF35" s="15">
        <f t="shared" ref="AJF35:AJF66" si="247">(AM35+BR35)/FG35</f>
        <v>0.52295886990688045</v>
      </c>
      <c r="AJG35" s="16">
        <f t="shared" ref="AJG35:AJG66" si="248">(AN35+BS35)/FH35</f>
        <v>0.32841202013585274</v>
      </c>
      <c r="AJH35" s="15">
        <f t="shared" ref="AJH35:AJH66" si="249">(AO35+BT35)/FI35</f>
        <v>0.27615521320166125</v>
      </c>
      <c r="AJI35" s="6" t="s">
        <v>613</v>
      </c>
      <c r="AJJ35" s="15">
        <f t="shared" si="154"/>
        <v>0.85969288570380054</v>
      </c>
      <c r="AJK35" s="15">
        <f t="shared" si="154"/>
        <v>0.91503303087535892</v>
      </c>
      <c r="AJL35" s="15">
        <f t="shared" si="154"/>
        <v>1.2523268609337204</v>
      </c>
      <c r="AJM35" s="15">
        <f t="shared" si="154"/>
        <v>1.771098337916885</v>
      </c>
      <c r="AJN35" s="15">
        <f t="shared" si="154"/>
        <v>1.8229272508706624</v>
      </c>
      <c r="AJO35" s="16">
        <f t="shared" si="154"/>
        <v>2.6929223786324861</v>
      </c>
      <c r="AJP35" s="15">
        <f t="shared" si="154"/>
        <v>0.72653140169438823</v>
      </c>
      <c r="AJQ35" s="6" t="s">
        <v>613</v>
      </c>
      <c r="AJX35" s="1">
        <v>0.43118000000000001</v>
      </c>
      <c r="AJY35" s="1">
        <v>0.57306000000000001</v>
      </c>
      <c r="AJZ35" s="1">
        <v>0.81964999999999999</v>
      </c>
      <c r="AKA35" s="1">
        <v>1.03643</v>
      </c>
      <c r="AKB35" s="1">
        <v>0.63587000000000005</v>
      </c>
      <c r="AKC35" s="1">
        <v>0.70318999999999998</v>
      </c>
      <c r="AKD35" s="1">
        <v>0.98455999999999999</v>
      </c>
      <c r="AKE35" s="1">
        <v>1.39391</v>
      </c>
      <c r="AKF35" s="1">
        <v>3.2512099999999999</v>
      </c>
      <c r="AKG35" s="1">
        <v>4.80443</v>
      </c>
      <c r="AKH35" s="2">
        <v>3.1600999999999999</v>
      </c>
      <c r="AKI35" s="1">
        <v>0.66876999999999998</v>
      </c>
      <c r="AKJ35" s="6" t="s">
        <v>613</v>
      </c>
      <c r="AKK35" s="15">
        <f t="shared" ref="AKK35:AKK66" si="250">DX35/HM35</f>
        <v>4.4215778379097923</v>
      </c>
      <c r="AKL35" s="15">
        <f t="shared" ref="AKL35:AKL66" si="251">DY35/HN35</f>
        <v>4.1000896533282685</v>
      </c>
      <c r="AKM35" s="15">
        <f t="shared" ref="AKM35:AKM66" si="252">DZ35/HO35</f>
        <v>3.8120167868982855</v>
      </c>
      <c r="AKN35" s="15">
        <f t="shared" ref="AKN35:AKN66" si="253">EA35/HP35</f>
        <v>3.3892113716794148</v>
      </c>
      <c r="AKO35" s="15">
        <f t="shared" ref="AKO35:AKO66" si="254">EB35/HQ35</f>
        <v>2.7636704211371654</v>
      </c>
      <c r="AKP35" s="16">
        <f t="shared" ref="AKP35:AKP66" si="255">EC35/HR35</f>
        <v>6.2513736072409589</v>
      </c>
      <c r="AKQ35" s="15">
        <f t="shared" ref="AKQ35:AKQ66" si="256">ED35/HS35</f>
        <v>11.645962263759321</v>
      </c>
      <c r="AKR35" s="6" t="s">
        <v>613</v>
      </c>
      <c r="AKS35" s="15">
        <f t="shared" ref="AKS35:AKS66" si="257">GH35/HM35</f>
        <v>2.6721053283363032</v>
      </c>
      <c r="AKT35" s="15">
        <f t="shared" ref="AKT35:AKT66" si="258">GI35/HN35</f>
        <v>2.3517094943941972</v>
      </c>
      <c r="AKU35" s="15">
        <f t="shared" ref="AKU35:AKU66" si="259">GJ35/HO35</f>
        <v>2.1389003671251143</v>
      </c>
      <c r="AKV35" s="15">
        <f t="shared" ref="AKV35:AKV66" si="260">GK35/HP35</f>
        <v>1.6495258411731879</v>
      </c>
      <c r="AKW35" s="15">
        <f t="shared" ref="AKW35:AKW66" si="261">GL35/HQ35</f>
        <v>0.96230061202326422</v>
      </c>
      <c r="AKX35" s="16">
        <f t="shared" ref="AKX35:AKX66" si="262">GM35/HR35</f>
        <v>3.3878464579957721</v>
      </c>
      <c r="AKY35" s="15">
        <f t="shared" ref="AKY35:AKY66" si="263">GN35/HS35</f>
        <v>7.3979446900572974</v>
      </c>
      <c r="AKZ35" s="6" t="s">
        <v>613</v>
      </c>
      <c r="ALA35" s="7">
        <f t="shared" ref="ALA35:ALA66" si="264">GH35/(GH35+HM35)</f>
        <v>0.7276766566897297</v>
      </c>
      <c r="ALB35" s="7">
        <f t="shared" ref="ALB35:ALB66" si="265">GI35/(GI35+HN35)</f>
        <v>0.7016447870340432</v>
      </c>
      <c r="ALC35" s="7">
        <f t="shared" ref="ALC35:ALC66" si="266">GJ35/(GJ35+HO35)</f>
        <v>0.68141709419216467</v>
      </c>
      <c r="ALD35" s="7">
        <f t="shared" ref="ALD35:ALD66" si="267">GK35/(GK35+HP35)</f>
        <v>0.62257397740374243</v>
      </c>
      <c r="ALE35" s="7">
        <f t="shared" ref="ALE35:ALE66" si="268">GL35/(GL35+HQ35)</f>
        <v>0.49039408443697496</v>
      </c>
      <c r="ALF35" s="8">
        <f t="shared" ref="ALF35:ALF66" si="269">GM35/(GM35+HR35)</f>
        <v>0.77209776833057919</v>
      </c>
      <c r="ALG35" s="7">
        <f t="shared" ref="ALG35:ALG66" si="270">GN35/(GN35+HS35)</f>
        <v>0.88092324528120025</v>
      </c>
      <c r="ALH35" s="6" t="s">
        <v>613</v>
      </c>
      <c r="ALI35" s="7">
        <f t="shared" si="155"/>
        <v>9.8179659135018443E-2</v>
      </c>
      <c r="ALJ35" s="7">
        <f t="shared" si="155"/>
        <v>7.8393700077783041E-2</v>
      </c>
      <c r="ALK35" s="7">
        <f t="shared" si="155"/>
        <v>5.448950104748565E-2</v>
      </c>
      <c r="ALL35" s="7">
        <f t="shared" si="155"/>
        <v>3.7723352641267832E-2</v>
      </c>
      <c r="ALM35" s="7">
        <f t="shared" si="155"/>
        <v>4.7507583194273305E-2</v>
      </c>
      <c r="ALN35" s="20">
        <f t="shared" si="155"/>
        <v>3.5727623256044477E-2</v>
      </c>
      <c r="ALO35" s="7">
        <f t="shared" si="155"/>
        <v>6.0229101257409101E-2</v>
      </c>
      <c r="ALP35" s="6" t="s">
        <v>613</v>
      </c>
      <c r="ALQ35" s="17">
        <f t="shared" ref="ALQ35:ALQ66" si="271">ALA35</f>
        <v>0.7276766566897297</v>
      </c>
      <c r="ALR35" s="17">
        <f t="shared" ref="ALR35:ALR66" si="272">ALB35</f>
        <v>0.7016447870340432</v>
      </c>
      <c r="ALS35" s="17">
        <f t="shared" ref="ALS35:ALS66" si="273">ALC35</f>
        <v>0.68141709419216467</v>
      </c>
      <c r="ALT35" s="17">
        <f t="shared" ref="ALT35:ALT66" si="274">ALD35</f>
        <v>0.62257397740374243</v>
      </c>
      <c r="ALU35" s="17">
        <f t="shared" ref="ALU35:ALU66" si="275">ALE35</f>
        <v>0.49039408443697496</v>
      </c>
      <c r="ALV35" s="21">
        <f t="shared" ref="ALV35:ALV66" si="276">ALF35</f>
        <v>0.77209776833057919</v>
      </c>
      <c r="ALW35" s="17">
        <f t="shared" ref="ALW35:ALW66" si="277">ALG35</f>
        <v>0.88092324528120025</v>
      </c>
      <c r="ALX35" s="6" t="s">
        <v>613</v>
      </c>
      <c r="ALY35" s="17">
        <f t="shared" ref="ALY35:ALY66" si="278">HM35/(GH35+HM35)</f>
        <v>0.2723233433102703</v>
      </c>
      <c r="ALZ35" s="17">
        <f t="shared" ref="ALZ35:ALZ66" si="279">HN35/(GI35+HN35)</f>
        <v>0.29835521296595674</v>
      </c>
      <c r="AMA35" s="17">
        <f t="shared" ref="AMA35:AMA66" si="280">HO35/(GJ35+HO35)</f>
        <v>0.31858290580783533</v>
      </c>
      <c r="AMB35" s="17">
        <f t="shared" ref="AMB35:AMB66" si="281">HP35/(GK35+HP35)</f>
        <v>0.37742602259625757</v>
      </c>
      <c r="AMC35" s="17">
        <f t="shared" ref="AMC35:AMC66" si="282">HQ35/(GL35+HQ35)</f>
        <v>0.50960591556302504</v>
      </c>
      <c r="AMD35" s="21">
        <f t="shared" ref="AMD35:AMD66" si="283">HR35/(GM35+HR35)</f>
        <v>0.22790223166942081</v>
      </c>
      <c r="AME35" s="17">
        <f t="shared" ref="AME35:AME66" si="284">HS35/(GN35+HS35)</f>
        <v>0.1190767547187998</v>
      </c>
      <c r="AMF35" s="6" t="s">
        <v>613</v>
      </c>
      <c r="AMM35" s="18">
        <v>4.5713591950970072</v>
      </c>
      <c r="AMN35" s="18">
        <v>6.1982279139587186</v>
      </c>
      <c r="AMO35" s="18">
        <v>6.218300505319057</v>
      </c>
      <c r="AMP35" s="18">
        <v>6.0281565269948612</v>
      </c>
      <c r="AMQ35" s="18">
        <v>6.8453170762465918</v>
      </c>
      <c r="AMR35" s="18">
        <v>7.4264531209904705</v>
      </c>
      <c r="AMS35" s="18">
        <v>7.1765482946952046</v>
      </c>
      <c r="AMT35" s="18">
        <v>5.8431999502304244</v>
      </c>
      <c r="AMU35" s="18">
        <v>4.5730186003318511</v>
      </c>
      <c r="AMV35" s="19">
        <v>5.7790687746391765</v>
      </c>
      <c r="AMW35" s="18">
        <v>6.1667526536031421</v>
      </c>
      <c r="AMX35" s="18">
        <v>8.2581800191838628</v>
      </c>
      <c r="AMY35" s="18">
        <v>10.561990087171512</v>
      </c>
      <c r="AMZ35" s="18">
        <v>8.0313813664126421</v>
      </c>
      <c r="ANA35" s="18">
        <v>11.291457076820459</v>
      </c>
      <c r="ANB35" s="18">
        <v>10.072101709964384</v>
      </c>
      <c r="ANC35" s="18">
        <v>8.1036149396627639</v>
      </c>
      <c r="ANH35" s="6" t="s">
        <v>613</v>
      </c>
      <c r="ANI35" s="7">
        <f t="shared" ref="ANI35:ANI66" si="285">AMQ35/100</f>
        <v>6.8453170762465917E-2</v>
      </c>
      <c r="ANJ35" s="7">
        <f t="shared" ref="ANJ35:ANJ66" si="286">AMR35/100</f>
        <v>7.4264531209904699E-2</v>
      </c>
      <c r="ANK35" s="7">
        <f t="shared" ref="ANK35:ANK66" si="287">AMS35/100</f>
        <v>7.176548294695205E-2</v>
      </c>
      <c r="ANL35" s="7">
        <f t="shared" ref="ANL35:ANL66" si="288">AMT35/100</f>
        <v>5.8431999502304245E-2</v>
      </c>
      <c r="ANM35" s="7">
        <f t="shared" ref="ANM35:ANM66" si="289">AMU35/100</f>
        <v>4.5730186003318511E-2</v>
      </c>
      <c r="ANN35" s="20">
        <f t="shared" ref="ANN35:ANN66" si="290">AMV35/100</f>
        <v>5.7790687746391761E-2</v>
      </c>
      <c r="ANO35" s="7">
        <f t="shared" ref="ANO35:ANO66" si="291">AMW35/100</f>
        <v>6.1667526536031421E-2</v>
      </c>
      <c r="ANP35" s="6" t="s">
        <v>613</v>
      </c>
      <c r="ANW35" s="7">
        <v>-1.5137246404285265E-2</v>
      </c>
      <c r="ANX35" s="7">
        <v>2.5564672332883953E-2</v>
      </c>
      <c r="ANY35" s="7">
        <v>-1.0702546631930043E-2</v>
      </c>
      <c r="ANZ35" s="7">
        <v>0.20954451611318192</v>
      </c>
      <c r="AOA35" s="7">
        <v>0.18215498634196114</v>
      </c>
      <c r="AOB35" s="7">
        <v>-0.11152965043334617</v>
      </c>
      <c r="AOC35" s="7">
        <v>0.2194132077705182</v>
      </c>
      <c r="AOD35" s="7">
        <v>5.1688907023796915E-3</v>
      </c>
      <c r="AOE35" s="7">
        <v>0.14404568362117454</v>
      </c>
      <c r="AOF35" s="20">
        <v>5.3476746432414846E-2</v>
      </c>
      <c r="AOG35" s="7">
        <v>0.46856062067014981</v>
      </c>
      <c r="AOH35" s="7">
        <v>0.81701072071858527</v>
      </c>
      <c r="AOI35" s="7">
        <v>-0.46667980509208173</v>
      </c>
      <c r="AOJ35" s="7">
        <v>0.53919448848064833</v>
      </c>
      <c r="AOK35" s="7">
        <v>0.57657229599624027</v>
      </c>
      <c r="AOL35" s="7">
        <v>0.18054832872882143</v>
      </c>
      <c r="AOM35" s="7">
        <v>0.45513802777357104</v>
      </c>
      <c r="AOR35" s="6" t="s">
        <v>613</v>
      </c>
      <c r="AOY35" s="1">
        <v>0.43118000000000001</v>
      </c>
      <c r="AOZ35" s="1">
        <v>0.57306000000000001</v>
      </c>
      <c r="APA35" s="1">
        <v>0.81964999999999999</v>
      </c>
      <c r="APB35" s="1">
        <v>1.03643</v>
      </c>
      <c r="APC35" s="1">
        <v>0.63587000000000005</v>
      </c>
      <c r="APD35" s="1">
        <v>0.70318999999999998</v>
      </c>
      <c r="APE35" s="1">
        <v>0.98455999999999999</v>
      </c>
      <c r="APF35" s="1">
        <v>1.39391</v>
      </c>
      <c r="APG35" s="1">
        <v>3.2512099999999999</v>
      </c>
      <c r="APH35" s="1">
        <v>4.80443</v>
      </c>
      <c r="API35" s="2">
        <v>3.1600999999999999</v>
      </c>
      <c r="APJ35" s="1">
        <v>0.66876999999999998</v>
      </c>
      <c r="APK35" s="1">
        <v>1.83019</v>
      </c>
      <c r="APL35" s="1">
        <v>0.35721000000000003</v>
      </c>
      <c r="APM35" s="1">
        <v>-1.04114</v>
      </c>
      <c r="APN35" s="1">
        <v>0.29379</v>
      </c>
      <c r="APO35" s="1">
        <v>1.39181</v>
      </c>
      <c r="APP35" s="1">
        <v>4.9528999999999996</v>
      </c>
      <c r="APQ35" s="1">
        <v>-0.11829000000000001</v>
      </c>
      <c r="APR35" s="1">
        <v>1.4507399999999999</v>
      </c>
      <c r="APW35" s="22">
        <v>0.28165436626482482</v>
      </c>
      <c r="APX35" s="22">
        <v>-0.17444930415405158</v>
      </c>
      <c r="APY35" s="22">
        <v>2.2308303611759565E-2</v>
      </c>
      <c r="APZ35" s="22">
        <v>0.52923980869628828</v>
      </c>
      <c r="AQA35" s="22">
        <v>1.4234315636969894</v>
      </c>
      <c r="AQB35" s="39" t="s">
        <v>613</v>
      </c>
      <c r="AQC35" s="22">
        <v>0.19302691015490031</v>
      </c>
      <c r="AQD35" s="6" t="s">
        <v>613</v>
      </c>
      <c r="AQE35" s="4">
        <f t="shared" ref="AQE35:AQE66" si="292">JW35-LB35</f>
        <v>881624418133</v>
      </c>
      <c r="AQF35" s="4">
        <f t="shared" ref="AQF35:AQF66" si="293">JX35-LC35</f>
        <v>816907680720</v>
      </c>
      <c r="AQG35" s="4">
        <f t="shared" ref="AQG35:AQG66" si="294">JY35-LD35</f>
        <v>453098251182</v>
      </c>
      <c r="AQH35" s="4">
        <f t="shared" ref="AQH35:AQH66" si="295">JZ35-LE35</f>
        <v>420830460834</v>
      </c>
      <c r="AQI35" s="4">
        <f t="shared" ref="AQI35:AQI66" si="296">KA35-LF35</f>
        <v>369651533211</v>
      </c>
      <c r="AQJ35" s="5">
        <f t="shared" ref="AQJ35:AQJ66" si="297">KB35-LG35</f>
        <v>251342139299</v>
      </c>
      <c r="AQK35" s="4">
        <f t="shared" ref="AQK35:AQK66" si="298">KC35-LH35</f>
        <v>-26282695164</v>
      </c>
      <c r="AQL35" s="6" t="s">
        <v>613</v>
      </c>
      <c r="AQM35" s="7">
        <f t="shared" ref="AQM35:AQM66" si="299">AQE35/JW35</f>
        <v>0.84995366103521752</v>
      </c>
      <c r="AQN35" s="7">
        <f t="shared" ref="AQN35:AQN66" si="300">AQF35/JX35</f>
        <v>0.78609669222234202</v>
      </c>
      <c r="AQO35" s="7">
        <f t="shared" ref="AQO35:AQO66" si="301">AQG35/JY35</f>
        <v>0.47644386740941846</v>
      </c>
      <c r="AQP35" s="7">
        <f t="shared" ref="AQP35:AQP66" si="302">AQH35/JZ35</f>
        <v>0.40107928711866325</v>
      </c>
      <c r="AQQ35" s="7">
        <f t="shared" ref="AQQ35:AQQ66" si="303">AQI35/KA35</f>
        <v>0.36040492305252109</v>
      </c>
      <c r="AQR35" s="20">
        <f t="shared" ref="AQR35:AQR66" si="304">AQJ35/KB35</f>
        <v>0.51444163094643547</v>
      </c>
      <c r="AQS35" s="7">
        <f t="shared" ref="AQS35:AQS66" si="305">AQK35/KC35</f>
        <v>-0.20168087223679634</v>
      </c>
      <c r="AQT35" s="6" t="s">
        <v>613</v>
      </c>
      <c r="AQU35" s="9">
        <f t="shared" si="156"/>
        <v>0.10047778357266862</v>
      </c>
      <c r="AQV35" s="9">
        <f t="shared" si="156"/>
        <v>0.10667619691344127</v>
      </c>
      <c r="AQW35" s="9">
        <f t="shared" si="156"/>
        <v>7.5059253219901687E-2</v>
      </c>
      <c r="AQX35" s="9">
        <f t="shared" si="156"/>
        <v>3.0243041990462585E-2</v>
      </c>
      <c r="AQY35" s="9">
        <f t="shared" si="156"/>
        <v>0.18567556851315095</v>
      </c>
      <c r="AQZ35" s="10" t="e">
        <f t="shared" si="156"/>
        <v>#VALUE!</v>
      </c>
      <c r="ARA35" s="9">
        <f t="shared" si="156"/>
        <v>0.1402088432601073</v>
      </c>
      <c r="ARB35" s="6" t="s">
        <v>613</v>
      </c>
      <c r="ARC35" s="17">
        <f t="shared" si="157"/>
        <v>3.8082213464858843E-2</v>
      </c>
      <c r="ARD35" s="17">
        <f t="shared" si="157"/>
        <v>4.3593050571286998E-2</v>
      </c>
      <c r="ARE35" s="17">
        <f t="shared" si="157"/>
        <v>4.3352274760370776E-2</v>
      </c>
      <c r="ARF35" s="17">
        <f t="shared" si="157"/>
        <v>2.5480509985118305E-2</v>
      </c>
      <c r="ARG35" s="17">
        <f t="shared" si="157"/>
        <v>0.10952229458941022</v>
      </c>
      <c r="ARH35" s="21" t="e">
        <f t="shared" si="157"/>
        <v>#VALUE!</v>
      </c>
      <c r="ARI35" s="17">
        <f t="shared" si="157"/>
        <v>8.0453454846573458E-2</v>
      </c>
      <c r="ARJ35" s="6" t="s">
        <v>613</v>
      </c>
    </row>
    <row r="36" spans="1:1154" collapsed="1" x14ac:dyDescent="0.15">
      <c r="A36" s="26" t="s">
        <v>415</v>
      </c>
      <c r="B36" s="34">
        <v>39174</v>
      </c>
      <c r="C36" s="34">
        <v>39174</v>
      </c>
      <c r="D36" s="35">
        <v>26.000263400500501</v>
      </c>
      <c r="E36" s="26" t="s">
        <v>416</v>
      </c>
      <c r="F36" s="26" t="s">
        <v>48</v>
      </c>
      <c r="G36" s="26" t="s">
        <v>49</v>
      </c>
      <c r="H36" s="26" t="s">
        <v>546</v>
      </c>
      <c r="I36" s="56" t="s">
        <v>417</v>
      </c>
      <c r="J36" s="26" t="s">
        <v>502</v>
      </c>
      <c r="K36" s="26" t="s">
        <v>427</v>
      </c>
      <c r="L36" s="26" t="s">
        <v>21</v>
      </c>
      <c r="M36" s="26" t="s">
        <v>22</v>
      </c>
      <c r="N36" s="26" t="s">
        <v>23</v>
      </c>
      <c r="O36" s="26"/>
      <c r="P36" s="26"/>
      <c r="Q36" s="26" t="s">
        <v>25</v>
      </c>
      <c r="R36" s="26" t="s">
        <v>67</v>
      </c>
      <c r="S36" s="35"/>
      <c r="T36" s="26" t="s">
        <v>27</v>
      </c>
      <c r="U36" s="26" t="s">
        <v>63</v>
      </c>
      <c r="V36" s="36">
        <v>2007</v>
      </c>
      <c r="W36" s="3">
        <f t="shared" si="165"/>
        <v>0</v>
      </c>
      <c r="Z36" s="35">
        <v>30631763000000</v>
      </c>
      <c r="AA36" s="35">
        <v>17338235000000</v>
      </c>
      <c r="AB36" s="35">
        <v>13800610000000</v>
      </c>
      <c r="AC36" s="35">
        <v>12928189000000</v>
      </c>
      <c r="AD36" s="35">
        <v>14490157000000</v>
      </c>
      <c r="AE36" s="35">
        <v>13896374000000</v>
      </c>
      <c r="AF36" s="35">
        <v>14166683000000</v>
      </c>
      <c r="AG36" s="35">
        <v>14822959000000</v>
      </c>
      <c r="AH36" s="35">
        <v>17757326000000</v>
      </c>
      <c r="AI36" s="4">
        <v>13898607000000</v>
      </c>
      <c r="AJ36" s="4">
        <v>13623848000000</v>
      </c>
      <c r="AK36" s="4">
        <v>10901078000000</v>
      </c>
      <c r="AL36" s="4">
        <v>4806160000000</v>
      </c>
      <c r="AM36" s="4">
        <v>4894342000000</v>
      </c>
      <c r="AN36" s="5">
        <v>4765388000000</v>
      </c>
      <c r="AO36" s="4">
        <v>2341291000000</v>
      </c>
      <c r="AP36" s="4">
        <v>1444215000000</v>
      </c>
      <c r="AQ36" s="4">
        <v>1592851000000</v>
      </c>
      <c r="AR36" s="4">
        <v>2067008000000</v>
      </c>
      <c r="AS36" s="4">
        <v>1935706000000</v>
      </c>
      <c r="AT36" s="4"/>
      <c r="AU36" s="4"/>
      <c r="AV36" s="4"/>
      <c r="AW36" s="4"/>
      <c r="AX36" s="4"/>
      <c r="AY36" s="4"/>
      <c r="AZ36" s="4"/>
      <c r="BA36" s="4"/>
      <c r="BB36" s="6" t="s">
        <v>613</v>
      </c>
      <c r="BC36" s="4"/>
      <c r="BD36" s="4"/>
      <c r="BE36" s="4">
        <v>7626041000000</v>
      </c>
      <c r="BF36" s="4">
        <v>6429130000000</v>
      </c>
      <c r="BG36" s="4">
        <v>5406033000000</v>
      </c>
      <c r="BH36" s="4">
        <v>5401971000000</v>
      </c>
      <c r="BI36" s="4">
        <v>5039733000000</v>
      </c>
      <c r="BJ36" s="4">
        <v>4616846000000</v>
      </c>
      <c r="BK36" s="4">
        <v>4255814000000</v>
      </c>
      <c r="BL36" s="4">
        <v>3555067000000</v>
      </c>
      <c r="BM36" s="4">
        <v>4736631000000</v>
      </c>
      <c r="BN36" s="4">
        <v>3036825000000</v>
      </c>
      <c r="BO36" s="4">
        <v>2911803000000</v>
      </c>
      <c r="BP36" s="4">
        <v>2400483000000</v>
      </c>
      <c r="BQ36" s="4">
        <v>1956166000000</v>
      </c>
      <c r="BR36" s="4">
        <v>2260082000000</v>
      </c>
      <c r="BS36" s="5">
        <v>2136401000000</v>
      </c>
      <c r="BT36" s="4">
        <v>1448172000000</v>
      </c>
      <c r="BU36" s="4">
        <v>1527361000000</v>
      </c>
      <c r="BV36" s="4">
        <v>1328973000000</v>
      </c>
      <c r="BW36" s="4">
        <v>1398319000000</v>
      </c>
      <c r="BX36" s="4">
        <v>1323789000000</v>
      </c>
      <c r="BY36" s="4"/>
      <c r="BZ36" s="4"/>
      <c r="CA36" s="4"/>
      <c r="CB36" s="4"/>
      <c r="CC36" s="4"/>
      <c r="CD36" s="4"/>
      <c r="CE36" s="4"/>
      <c r="CF36" s="4"/>
      <c r="CG36" s="6" t="s">
        <v>613</v>
      </c>
      <c r="CH36" s="4"/>
      <c r="CI36" s="4"/>
      <c r="CJ36" s="4">
        <v>54183399000000</v>
      </c>
      <c r="CK36" s="4">
        <v>38418238000000</v>
      </c>
      <c r="CL36" s="4">
        <v>31403445000000</v>
      </c>
      <c r="CM36" s="4">
        <v>33272618000000</v>
      </c>
      <c r="CN36" s="4">
        <v>32948131000000</v>
      </c>
      <c r="CO36" s="4">
        <v>29469623000000</v>
      </c>
      <c r="CP36" s="4">
        <v>42816745000000</v>
      </c>
      <c r="CQ36" s="4">
        <v>41014127000000</v>
      </c>
      <c r="CR36" s="4">
        <v>32772095000000</v>
      </c>
      <c r="CS36" s="4">
        <v>26235990000000</v>
      </c>
      <c r="CT36" s="4">
        <v>24501734000000</v>
      </c>
      <c r="CU36" s="4">
        <v>20077994000000</v>
      </c>
      <c r="CV36" s="4">
        <v>12967241000000</v>
      </c>
      <c r="CW36" s="4">
        <v>14323261000000</v>
      </c>
      <c r="CX36" s="5">
        <v>11809129000000</v>
      </c>
      <c r="CY36" s="4">
        <v>7492484000000</v>
      </c>
      <c r="CZ36" s="4">
        <v>6480788000000</v>
      </c>
      <c r="DA36" s="4">
        <v>6415060000000</v>
      </c>
      <c r="DB36" s="4">
        <v>6994335000000</v>
      </c>
      <c r="DC36" s="4">
        <v>7147004000000</v>
      </c>
      <c r="DD36" s="4"/>
      <c r="DE36" s="4"/>
      <c r="DF36" s="4"/>
      <c r="DG36" s="4"/>
      <c r="DH36" s="4"/>
      <c r="DI36" s="4"/>
      <c r="DJ36" s="4"/>
      <c r="DK36" s="4"/>
      <c r="DL36" s="6" t="s">
        <v>613</v>
      </c>
      <c r="DM36" s="4"/>
      <c r="DN36" s="4"/>
      <c r="DO36" s="4">
        <v>179356193000000</v>
      </c>
      <c r="DP36" s="4">
        <v>163136516000000</v>
      </c>
      <c r="DQ36" s="4">
        <v>96198559000000</v>
      </c>
      <c r="DR36" s="4">
        <v>96537796000000</v>
      </c>
      <c r="DS36" s="4">
        <v>88400877000000</v>
      </c>
      <c r="DT36" s="4">
        <v>82699635000000</v>
      </c>
      <c r="DU36" s="4">
        <v>91831526000000</v>
      </c>
      <c r="DV36" s="4">
        <v>86077251000000</v>
      </c>
      <c r="DW36" s="4">
        <v>77611416000000</v>
      </c>
      <c r="DX36" s="4">
        <v>59389405000000</v>
      </c>
      <c r="DY36" s="4">
        <v>53585933000000</v>
      </c>
      <c r="DZ36" s="4">
        <v>47275955000000</v>
      </c>
      <c r="EA36" s="4">
        <v>40382953000000</v>
      </c>
      <c r="EB36" s="4">
        <v>39591309000000</v>
      </c>
      <c r="EC36" s="5">
        <v>29706895000000</v>
      </c>
      <c r="ED36" s="4">
        <v>16364593000000</v>
      </c>
      <c r="EE36" s="4">
        <v>14859203000000</v>
      </c>
      <c r="EF36" s="4">
        <v>15673355000000</v>
      </c>
      <c r="EG36" s="4">
        <v>15308855000000</v>
      </c>
      <c r="EH36" s="4">
        <v>15251515000000</v>
      </c>
      <c r="EI36" s="4"/>
      <c r="EJ36" s="4"/>
      <c r="EK36" s="4"/>
      <c r="EL36" s="4"/>
      <c r="EM36" s="4"/>
      <c r="EN36" s="4"/>
      <c r="EO36" s="4"/>
      <c r="EP36" s="4"/>
      <c r="EQ36" s="6" t="s">
        <v>613</v>
      </c>
      <c r="ER36" s="4"/>
      <c r="ES36" s="4"/>
      <c r="ET36" s="4">
        <v>40403404000000</v>
      </c>
      <c r="EU36" s="4">
        <v>27975875000000</v>
      </c>
      <c r="EV36" s="4">
        <v>24686862000000</v>
      </c>
      <c r="EW36" s="4">
        <v>31204102000000</v>
      </c>
      <c r="EX36" s="4">
        <v>21637763000000</v>
      </c>
      <c r="EY36" s="4">
        <v>19219441000000</v>
      </c>
      <c r="EZ36" s="4">
        <v>25107538000000</v>
      </c>
      <c r="FA36" s="4">
        <v>22658835000000</v>
      </c>
      <c r="FB36" s="4">
        <v>19471309000000</v>
      </c>
      <c r="FC36" s="4">
        <v>12805200000000</v>
      </c>
      <c r="FD36" s="4">
        <v>12831304000000</v>
      </c>
      <c r="FE36" s="4">
        <v>9859118000000</v>
      </c>
      <c r="FF36" s="4">
        <v>11148529000000</v>
      </c>
      <c r="FG36" s="4">
        <v>16262161000000</v>
      </c>
      <c r="FH36" s="5">
        <v>12888677000000</v>
      </c>
      <c r="FI36" s="4">
        <v>6414006000000</v>
      </c>
      <c r="FJ36" s="4">
        <v>4422588000000</v>
      </c>
      <c r="FK36" s="4">
        <v>4337508000000</v>
      </c>
      <c r="FL36" s="4">
        <v>3664193000000</v>
      </c>
      <c r="FM36" s="4">
        <v>4341304000000</v>
      </c>
      <c r="FN36" s="4"/>
      <c r="FO36" s="4"/>
      <c r="FP36" s="4"/>
      <c r="FQ36" s="4"/>
      <c r="FR36" s="4"/>
      <c r="FS36" s="4"/>
      <c r="FT36" s="4"/>
      <c r="FU36" s="4"/>
      <c r="FV36" s="6" t="s">
        <v>613</v>
      </c>
      <c r="FW36" s="4"/>
      <c r="FX36" s="4"/>
      <c r="FY36" s="4">
        <v>62022780000000</v>
      </c>
      <c r="FZ36" s="4">
        <v>53512638000000</v>
      </c>
      <c r="GA36" s="4">
        <v>22969867000000</v>
      </c>
      <c r="GB36" s="4">
        <v>29544636000000</v>
      </c>
      <c r="GC36" s="4">
        <v>24319960000000</v>
      </c>
      <c r="GD36" s="4">
        <v>22422083000000</v>
      </c>
      <c r="GE36" s="4">
        <v>27605841000000</v>
      </c>
      <c r="GF36" s="4">
        <v>26933590000000</v>
      </c>
      <c r="GG36" s="4">
        <v>27356147000000</v>
      </c>
      <c r="GH36" s="4">
        <v>15323590000000</v>
      </c>
      <c r="GI36" s="4">
        <v>13686232000000</v>
      </c>
      <c r="GJ36" s="4">
        <v>14326008000000</v>
      </c>
      <c r="GK36" s="4">
        <v>17290681000000</v>
      </c>
      <c r="GL36" s="4">
        <v>18579207000000</v>
      </c>
      <c r="GM36" s="5">
        <v>12393371000000</v>
      </c>
      <c r="GN36" s="4">
        <v>7253217000000</v>
      </c>
      <c r="GO36" s="4">
        <v>6835583000000</v>
      </c>
      <c r="GP36" s="4">
        <v>7887174000000</v>
      </c>
      <c r="GQ36" s="4">
        <v>7492186000000</v>
      </c>
      <c r="GR36" s="4">
        <v>8206286000000</v>
      </c>
      <c r="GS36" s="4"/>
      <c r="GT36" s="4"/>
      <c r="GU36" s="4"/>
      <c r="GV36" s="4"/>
      <c r="GW36" s="4"/>
      <c r="GX36" s="4"/>
      <c r="GY36" s="4"/>
      <c r="GZ36" s="4"/>
      <c r="HA36" s="6" t="s">
        <v>613</v>
      </c>
      <c r="HB36" s="4"/>
      <c r="HC36" s="4"/>
      <c r="HD36" s="4">
        <v>48264727000000</v>
      </c>
      <c r="HE36" s="4">
        <v>42374298000000</v>
      </c>
      <c r="HF36" s="4">
        <v>37777948000000</v>
      </c>
      <c r="HG36" s="4">
        <v>33614280000000</v>
      </c>
      <c r="HH36" s="4">
        <v>31302525000000</v>
      </c>
      <c r="HI36" s="4">
        <v>29110221000000</v>
      </c>
      <c r="HJ36" s="4">
        <v>27269351000000</v>
      </c>
      <c r="HK36" s="4">
        <v>25104400000000</v>
      </c>
      <c r="HL36" s="4">
        <v>23429396000000</v>
      </c>
      <c r="HM36" s="4">
        <v>21206278000000</v>
      </c>
      <c r="HN36" s="4">
        <v>19396797000000</v>
      </c>
      <c r="HO36" s="4">
        <v>16784671000000</v>
      </c>
      <c r="HP36" s="4">
        <v>10155495000000</v>
      </c>
      <c r="HQ36" s="4">
        <v>8571533000000</v>
      </c>
      <c r="HR36" s="5">
        <v>7190549000000</v>
      </c>
      <c r="HS36" s="4">
        <v>5041086000000</v>
      </c>
      <c r="HT36" s="4">
        <v>4361301000000</v>
      </c>
      <c r="HU36" s="4">
        <v>4189917000000</v>
      </c>
      <c r="HV36" s="4">
        <v>4093882000000</v>
      </c>
      <c r="HW36" s="4">
        <v>3662698000000</v>
      </c>
      <c r="HX36" s="4"/>
      <c r="HY36" s="4"/>
      <c r="HZ36" s="4"/>
      <c r="IA36" s="4"/>
      <c r="IB36" s="4"/>
      <c r="IC36" s="4"/>
      <c r="ID36" s="4"/>
      <c r="IE36" s="4"/>
      <c r="IF36" s="6" t="s">
        <v>613</v>
      </c>
      <c r="IG36" s="4"/>
      <c r="IH36" s="4"/>
      <c r="II36" s="4">
        <v>99345618000000</v>
      </c>
      <c r="IJ36" s="4">
        <v>81731469000000</v>
      </c>
      <c r="IK36" s="4">
        <v>76592955000000</v>
      </c>
      <c r="IL36" s="4">
        <v>73394728000000</v>
      </c>
      <c r="IM36" s="4">
        <v>70186618000000</v>
      </c>
      <c r="IN36" s="4">
        <v>66750317000000</v>
      </c>
      <c r="IO36" s="4">
        <v>64061947000000</v>
      </c>
      <c r="IP36" s="4">
        <v>63594452000000</v>
      </c>
      <c r="IQ36" s="4">
        <v>55623657000000</v>
      </c>
      <c r="IR36" s="4">
        <v>50201548000000</v>
      </c>
      <c r="IS36" s="4">
        <v>45332256000000</v>
      </c>
      <c r="IT36" s="4">
        <v>38403360000000</v>
      </c>
      <c r="IU36" s="4">
        <v>37397319000000</v>
      </c>
      <c r="IV36" s="4">
        <v>38799279000000</v>
      </c>
      <c r="IW36" s="5">
        <v>27858304000000</v>
      </c>
      <c r="IX36" s="4">
        <v>21941558000000</v>
      </c>
      <c r="IY36" s="4">
        <v>18764650000000</v>
      </c>
      <c r="IZ36" s="4">
        <v>17918528000000</v>
      </c>
      <c r="JA36" s="4">
        <v>17871425000000</v>
      </c>
      <c r="JB36" s="4">
        <v>16466285000000</v>
      </c>
      <c r="JC36" s="4"/>
      <c r="JD36" s="4"/>
      <c r="JE36" s="4"/>
      <c r="JF36" s="4"/>
      <c r="JG36" s="4"/>
      <c r="JH36" s="4"/>
      <c r="JI36" s="4"/>
      <c r="JJ36" s="4"/>
      <c r="JK36" s="6" t="s">
        <v>613</v>
      </c>
      <c r="JL36" s="4"/>
      <c r="JM36" s="4"/>
      <c r="JN36" s="4">
        <v>16882324000000</v>
      </c>
      <c r="JO36" s="4">
        <v>12889087000000</v>
      </c>
      <c r="JP36" s="4">
        <v>9831024000000</v>
      </c>
      <c r="JQ36" s="4">
        <v>9143020000000</v>
      </c>
      <c r="JR36" s="4">
        <v>8683770000000</v>
      </c>
      <c r="JS36" s="4">
        <v>8285007000000</v>
      </c>
      <c r="JT36" s="4">
        <v>7362895000000</v>
      </c>
      <c r="JU36" s="4">
        <v>7319620000000</v>
      </c>
      <c r="JV36" s="4">
        <v>6111866000000</v>
      </c>
      <c r="JW36" s="4">
        <v>6877782000000</v>
      </c>
      <c r="JX36" s="4">
        <v>6852481000000</v>
      </c>
      <c r="JY36" s="4">
        <v>6306576000000</v>
      </c>
      <c r="JZ36" s="4">
        <v>4620272000000</v>
      </c>
      <c r="KA36" s="4">
        <v>4341476000000</v>
      </c>
      <c r="KB36" s="5">
        <v>2876440000000</v>
      </c>
      <c r="KC36" s="4">
        <v>1971761000000</v>
      </c>
      <c r="KD36" s="4">
        <v>1661061000000</v>
      </c>
      <c r="KE36" s="4">
        <v>2098330000000</v>
      </c>
      <c r="KF36" s="4">
        <v>2008795000000</v>
      </c>
      <c r="KG36" s="4">
        <v>1880136000000</v>
      </c>
      <c r="KH36" s="4"/>
      <c r="KI36" s="4"/>
      <c r="KJ36" s="4"/>
      <c r="KK36" s="4"/>
      <c r="KL36" s="4"/>
      <c r="KM36" s="4"/>
      <c r="KN36" s="4"/>
      <c r="KO36" s="4"/>
      <c r="KP36" s="6" t="s">
        <v>613</v>
      </c>
      <c r="KQ36" s="4"/>
      <c r="KR36" s="4"/>
      <c r="KS36" s="4">
        <v>11069658000000</v>
      </c>
      <c r="KT36" s="4">
        <v>9005707000000</v>
      </c>
      <c r="KU36" s="4">
        <v>6007845000000</v>
      </c>
      <c r="KV36" s="4">
        <v>5056590000000</v>
      </c>
      <c r="KW36" s="4">
        <v>5200500000000</v>
      </c>
      <c r="KX36" s="4">
        <v>5098204000000</v>
      </c>
      <c r="KY36" s="4">
        <v>3566019000000</v>
      </c>
      <c r="KZ36" s="4">
        <v>4603304000000</v>
      </c>
      <c r="LA36" s="4">
        <v>2841343000000</v>
      </c>
      <c r="LB36" s="4">
        <v>4818916000000</v>
      </c>
      <c r="LC36" s="4">
        <v>4893135000000</v>
      </c>
      <c r="LD36" s="4">
        <v>3945321000000</v>
      </c>
      <c r="LE36" s="4">
        <v>2853346000000</v>
      </c>
      <c r="LF36" s="4">
        <v>1798270000000</v>
      </c>
      <c r="LG36" s="5">
        <v>1350717000000</v>
      </c>
      <c r="LH36" s="4">
        <v>749177000000</v>
      </c>
      <c r="LI36" s="4">
        <v>235895000000</v>
      </c>
      <c r="LJ36" s="4">
        <v>539437000000</v>
      </c>
      <c r="LK36" s="4">
        <v>720932000000</v>
      </c>
      <c r="LL36" s="4">
        <v>921742000000</v>
      </c>
      <c r="LM36" s="4"/>
      <c r="LN36" s="4"/>
      <c r="LO36" s="4"/>
      <c r="LP36" s="4"/>
      <c r="LQ36" s="4"/>
      <c r="LR36" s="4"/>
      <c r="LS36" s="4"/>
      <c r="LT36" s="4"/>
      <c r="LU36" s="6" t="s">
        <v>613</v>
      </c>
      <c r="LV36" s="4"/>
      <c r="LW36" s="4"/>
      <c r="LX36" s="4">
        <v>20990783000000</v>
      </c>
      <c r="LY36" s="4">
        <v>16171399000000</v>
      </c>
      <c r="LZ36" s="4">
        <v>13010170000000</v>
      </c>
      <c r="MA36" s="4">
        <v>11365010000000</v>
      </c>
      <c r="MB36" s="4">
        <v>11453539000000</v>
      </c>
      <c r="MC36" s="4">
        <v>10791306000000</v>
      </c>
      <c r="MD36" s="4">
        <v>9119942000000</v>
      </c>
      <c r="ME36" s="4">
        <v>9340485000000</v>
      </c>
      <c r="MF36" s="4">
        <v>7160421000000</v>
      </c>
      <c r="MI36" s="1">
        <v>14456085000000</v>
      </c>
      <c r="MJ36" s="1">
        <v>12426334000000</v>
      </c>
      <c r="MK36" s="1">
        <v>8749397000000</v>
      </c>
      <c r="ML36" s="1">
        <v>7446966000000</v>
      </c>
      <c r="MM36" s="1">
        <v>7594822000000</v>
      </c>
      <c r="MN36" s="1">
        <v>7385228000000</v>
      </c>
      <c r="MO36" s="1">
        <v>4962084000000</v>
      </c>
      <c r="MP36" s="1">
        <v>6340185000000</v>
      </c>
      <c r="MQ36" s="1">
        <v>4000751000000</v>
      </c>
      <c r="MR36" s="4">
        <v>6316960000000</v>
      </c>
      <c r="MS36" s="4">
        <v>6352389000000</v>
      </c>
      <c r="MT36" s="4">
        <v>5432375000000</v>
      </c>
      <c r="MU36" s="4">
        <v>4063813000000</v>
      </c>
      <c r="MV36" s="4">
        <v>2599823000000</v>
      </c>
      <c r="MW36" s="5">
        <v>2041409000000</v>
      </c>
      <c r="MX36" s="4">
        <v>1221206000000</v>
      </c>
      <c r="MY36" s="1">
        <v>424321000000</v>
      </c>
      <c r="MZ36" s="1">
        <v>863320000000</v>
      </c>
      <c r="NA36" s="1">
        <v>1031135000000</v>
      </c>
      <c r="NB36" s="1">
        <v>1418085000000</v>
      </c>
      <c r="NK36" s="6" t="s">
        <v>613</v>
      </c>
      <c r="NN36" s="35">
        <v>11203585000000</v>
      </c>
      <c r="NO36" s="35">
        <v>8752066000000</v>
      </c>
      <c r="NP36" s="35">
        <v>5902729000000</v>
      </c>
      <c r="NQ36" s="35">
        <v>4961851000000</v>
      </c>
      <c r="NR36" s="35">
        <v>5097264000000</v>
      </c>
      <c r="NS36" s="35">
        <v>4852481000000</v>
      </c>
      <c r="NT36" s="35">
        <v>3231713000000</v>
      </c>
      <c r="NU36" s="35">
        <v>4484246000000</v>
      </c>
      <c r="NV36" s="35">
        <v>2824151000000</v>
      </c>
      <c r="NW36" s="47">
        <v>4786006000000</v>
      </c>
      <c r="NX36" s="47">
        <v>4891673000000</v>
      </c>
      <c r="NY36" s="47">
        <v>3934808000000</v>
      </c>
      <c r="NZ36" s="47">
        <v>2856781000000</v>
      </c>
      <c r="OA36" s="47">
        <v>1798270000000</v>
      </c>
      <c r="OB36" s="48">
        <v>1350717000000</v>
      </c>
      <c r="OC36" s="47">
        <v>749177000000</v>
      </c>
      <c r="OD36" s="35">
        <v>235895000000</v>
      </c>
      <c r="OE36" s="35">
        <v>539437000000</v>
      </c>
      <c r="OF36" s="35">
        <v>720932000000</v>
      </c>
      <c r="OG36" s="35">
        <v>921742000000</v>
      </c>
      <c r="OP36" s="6" t="s">
        <v>613</v>
      </c>
      <c r="OQ36" s="4">
        <v>7958340000000</v>
      </c>
      <c r="OR36" s="4">
        <v>7966148000000</v>
      </c>
      <c r="OS36" s="4">
        <v>8148950000000</v>
      </c>
      <c r="OT36" s="4">
        <v>5883977000000</v>
      </c>
      <c r="OU36" s="4">
        <v>6901169000000</v>
      </c>
      <c r="OV36" s="5">
        <v>3472262000000</v>
      </c>
      <c r="OW36" s="4">
        <v>2518532000000</v>
      </c>
      <c r="OX36" s="4">
        <v>2190987000000</v>
      </c>
      <c r="OY36" s="4">
        <v>2551312000000</v>
      </c>
      <c r="OZ36" s="4">
        <v>2415592000000</v>
      </c>
      <c r="PA36" s="4">
        <v>2242334000000</v>
      </c>
      <c r="PB36" s="4"/>
      <c r="PC36" s="4"/>
      <c r="PD36" s="4"/>
      <c r="PE36" s="4"/>
      <c r="PF36" s="4"/>
      <c r="PG36" s="4"/>
      <c r="PH36" s="4"/>
      <c r="PI36" s="4"/>
      <c r="PJ36" s="6" t="s">
        <v>613</v>
      </c>
      <c r="PK36" s="4"/>
      <c r="PL36" s="4"/>
      <c r="PM36" s="4">
        <v>-2308523000000</v>
      </c>
      <c r="PN36" s="4">
        <v>-1840068000000</v>
      </c>
      <c r="PO36" s="4">
        <v>-1708907000000</v>
      </c>
      <c r="PP36" s="4">
        <v>-1523170000000</v>
      </c>
      <c r="PQ36" s="4">
        <v>-1385805000000</v>
      </c>
      <c r="PR36" s="4">
        <v>-1578452999999.99</v>
      </c>
      <c r="PS36" s="4">
        <v>-1512087000000</v>
      </c>
      <c r="PT36" s="4">
        <v>-1628172000000</v>
      </c>
      <c r="PU36" s="4">
        <v>-1088504999999.99</v>
      </c>
      <c r="PV36" s="4">
        <v>-916611000000</v>
      </c>
      <c r="PW36" s="4">
        <v>-877012000000</v>
      </c>
      <c r="PX36" s="4">
        <v>-1179098000000</v>
      </c>
      <c r="PY36" s="4">
        <v>-1571142000000</v>
      </c>
      <c r="PZ36" s="4">
        <v>-1054919999999.99</v>
      </c>
      <c r="QA36" s="5">
        <v>-739693000000</v>
      </c>
      <c r="QB36" s="4">
        <v>-853804000000</v>
      </c>
      <c r="QC36" s="4">
        <v>-854994999999.99902</v>
      </c>
      <c r="QD36" s="4">
        <v>-917894000000.00098</v>
      </c>
      <c r="QE36" s="4">
        <v>-1015427000000</v>
      </c>
      <c r="QF36" s="4">
        <v>-807006000000</v>
      </c>
      <c r="QG36" s="4"/>
      <c r="QH36" s="4"/>
      <c r="QI36" s="4"/>
      <c r="QJ36" s="4"/>
      <c r="QK36" s="4"/>
      <c r="QL36" s="4"/>
      <c r="QM36" s="4"/>
      <c r="QN36" s="4"/>
      <c r="QO36" s="6" t="s">
        <v>613</v>
      </c>
      <c r="QP36" s="4"/>
      <c r="QQ36" s="4"/>
      <c r="QR36" s="4">
        <v>14692641000000</v>
      </c>
      <c r="QS36" s="4">
        <v>13855497000000</v>
      </c>
      <c r="QT36" s="4">
        <v>13344494000000</v>
      </c>
      <c r="QU36" s="4">
        <v>5935829000000</v>
      </c>
      <c r="QV36" s="4">
        <v>6507803000000</v>
      </c>
      <c r="QW36" s="4">
        <v>7175603000000</v>
      </c>
      <c r="QX36" s="4">
        <v>4213613000000</v>
      </c>
      <c r="QY36" s="4">
        <v>9269318000000</v>
      </c>
      <c r="QZ36" s="4">
        <v>6928790000000</v>
      </c>
      <c r="RA36" s="4">
        <v>7419046000000</v>
      </c>
      <c r="RB36" s="4">
        <v>4968991000000</v>
      </c>
      <c r="RC36" s="4">
        <v>6989734000000</v>
      </c>
      <c r="RD36" s="4">
        <v>2649472000000</v>
      </c>
      <c r="RE36" s="4">
        <v>2707818000000</v>
      </c>
      <c r="RF36" s="5">
        <v>3090289000000</v>
      </c>
      <c r="RG36" s="4">
        <v>1712630000000</v>
      </c>
      <c r="RH36" s="4">
        <v>855009000000</v>
      </c>
      <c r="RI36" s="4">
        <v>1864018000000</v>
      </c>
      <c r="RJ36" s="4">
        <v>1557247000000</v>
      </c>
      <c r="RK36" s="4">
        <v>-251785000000</v>
      </c>
      <c r="RL36" s="4"/>
      <c r="RM36" s="4"/>
      <c r="RN36" s="4"/>
      <c r="RO36" s="4"/>
      <c r="RP36" s="4"/>
      <c r="RQ36" s="4"/>
      <c r="RR36" s="4"/>
      <c r="RS36" s="4"/>
      <c r="RT36" s="6" t="s">
        <v>613</v>
      </c>
      <c r="RU36" s="4"/>
      <c r="RV36" s="4"/>
      <c r="RW36" s="4">
        <v>-6489675000000</v>
      </c>
      <c r="RX36" s="4">
        <v>-37636597000000</v>
      </c>
      <c r="RY36" s="4">
        <v>-583826000000</v>
      </c>
      <c r="RZ36" s="4">
        <v>-11223682000000</v>
      </c>
      <c r="SA36" s="4">
        <v>-6057774000000</v>
      </c>
      <c r="SB36" s="4">
        <v>-848823000000</v>
      </c>
      <c r="SC36" s="4">
        <v>-5665905000000</v>
      </c>
      <c r="SD36" s="4">
        <v>-10162607000000</v>
      </c>
      <c r="SE36" s="4">
        <v>-14401832000000</v>
      </c>
      <c r="SF36" s="4">
        <v>-5093117000000</v>
      </c>
      <c r="SG36" s="4">
        <v>-3098274000000</v>
      </c>
      <c r="SH36" s="4">
        <v>-2080903000000</v>
      </c>
      <c r="SI36" s="4">
        <v>-2824081000000</v>
      </c>
      <c r="SJ36" s="4">
        <v>-7575214000000</v>
      </c>
      <c r="SK36" s="5">
        <v>-6454753000000</v>
      </c>
      <c r="SL36" s="4">
        <v>-906882000000</v>
      </c>
      <c r="SM36" s="4">
        <v>-93040000000</v>
      </c>
      <c r="SN36" s="4">
        <v>-1351288000000</v>
      </c>
      <c r="SO36" s="4">
        <v>-733758000000</v>
      </c>
      <c r="SP36" s="4">
        <v>-817731000000</v>
      </c>
      <c r="SQ36" s="4"/>
      <c r="SR36" s="4"/>
      <c r="SS36" s="4"/>
      <c r="ST36" s="4"/>
      <c r="SU36" s="4"/>
      <c r="SV36" s="4"/>
      <c r="SW36" s="4"/>
      <c r="SX36" s="4"/>
      <c r="SY36" s="6" t="s">
        <v>613</v>
      </c>
      <c r="SZ36" s="4"/>
      <c r="TA36" s="4"/>
      <c r="TB36" s="4">
        <v>3852424000000</v>
      </c>
      <c r="TC36" s="4">
        <v>27285509000000</v>
      </c>
      <c r="TD36" s="4">
        <v>-7660235000000</v>
      </c>
      <c r="TE36" s="4">
        <v>48125000000</v>
      </c>
      <c r="TF36" s="4">
        <v>-155600000000</v>
      </c>
      <c r="TG36" s="4">
        <v>-5807917000000</v>
      </c>
      <c r="TH36" s="4">
        <v>-140835000000</v>
      </c>
      <c r="TI36" s="4">
        <v>1402739000000</v>
      </c>
      <c r="TJ36" s="4">
        <v>6790594000000</v>
      </c>
      <c r="TK36" s="4">
        <v>-2308723000000</v>
      </c>
      <c r="TL36" s="4">
        <v>782066000000</v>
      </c>
      <c r="TM36" s="4">
        <v>1033719000000</v>
      </c>
      <c r="TN36" s="4">
        <v>881059000000</v>
      </c>
      <c r="TO36" s="4">
        <v>4600553000000</v>
      </c>
      <c r="TP36" s="5">
        <v>6103714000000</v>
      </c>
      <c r="TQ36" s="4">
        <v>19568000000</v>
      </c>
      <c r="TR36" s="35">
        <v>-1183554000000</v>
      </c>
      <c r="TS36" s="35">
        <v>-648353000000</v>
      </c>
      <c r="TT36" s="35">
        <v>-662237000000</v>
      </c>
      <c r="TU36" s="35">
        <v>1603576000000</v>
      </c>
      <c r="UD36" s="6" t="s">
        <v>613</v>
      </c>
      <c r="UG36" s="37">
        <v>0.50266935620905007</v>
      </c>
      <c r="UH36" s="37">
        <v>0.46760212448710198</v>
      </c>
      <c r="UI36" s="37">
        <v>0.28960926052436803</v>
      </c>
      <c r="UJ36" s="37">
        <v>0.366709995059817</v>
      </c>
      <c r="UK36" s="37">
        <v>0.25587713168131798</v>
      </c>
      <c r="UL36" s="37">
        <v>0.26607309718385602</v>
      </c>
      <c r="UM36" s="37">
        <v>0.33359682752515196</v>
      </c>
      <c r="UN36" s="37"/>
      <c r="UO36" s="37"/>
      <c r="UP36" s="9"/>
      <c r="UQ36" s="9"/>
      <c r="UR36" s="9"/>
      <c r="US36" s="9"/>
      <c r="UT36" s="9"/>
      <c r="UU36" s="10"/>
      <c r="UV36" s="9"/>
      <c r="UW36" s="6" t="s">
        <v>613</v>
      </c>
      <c r="UZ36" s="9">
        <v>1.48047068557806E-2</v>
      </c>
      <c r="VA36" s="9">
        <v>1.2635856298025501E-2</v>
      </c>
      <c r="VB36" s="9">
        <v>1.3814201129733401E-2</v>
      </c>
      <c r="VC36" s="9">
        <v>2.7245709791273099E-2</v>
      </c>
      <c r="VD36" s="9">
        <v>2.1014642356472102E-2</v>
      </c>
      <c r="VE36" s="9">
        <v>2.5332222226277602E-2</v>
      </c>
      <c r="VF36" s="9">
        <v>2.2607385133887398E-2</v>
      </c>
      <c r="VG36" s="9"/>
      <c r="VH36" s="9"/>
      <c r="VI36" s="9"/>
      <c r="VJ36" s="9"/>
      <c r="VK36" s="9"/>
      <c r="VL36" s="9"/>
      <c r="VM36" s="9"/>
      <c r="VN36" s="10"/>
      <c r="VO36" s="9"/>
      <c r="VP36" s="6" t="s">
        <v>613</v>
      </c>
      <c r="VS36" s="9">
        <v>0.49733064379094999</v>
      </c>
      <c r="VT36" s="9">
        <v>0.53239787551289797</v>
      </c>
      <c r="VU36" s="9">
        <v>0.71039073947563192</v>
      </c>
      <c r="VV36" s="9">
        <v>0.63329000494018306</v>
      </c>
      <c r="VW36" s="9">
        <v>0.74412286831868202</v>
      </c>
      <c r="VX36" s="9">
        <v>0.73392690281614403</v>
      </c>
      <c r="VY36" s="9">
        <v>0.66640317247484804</v>
      </c>
      <c r="VZ36" s="9"/>
      <c r="WA36" s="9"/>
      <c r="WG36" s="53"/>
      <c r="WI36" s="54" t="s">
        <v>613</v>
      </c>
      <c r="WL36" s="9">
        <v>6.4512665731704999E-2</v>
      </c>
      <c r="WM36" s="9">
        <v>6.7149902639745504E-2</v>
      </c>
      <c r="WN36" s="9">
        <v>0.11294675597456599</v>
      </c>
      <c r="WO36" s="9">
        <v>0.12114807831888599</v>
      </c>
      <c r="WP36" s="9">
        <v>0.115069749611779</v>
      </c>
      <c r="WQ36" s="9">
        <v>0.10551528257685501</v>
      </c>
      <c r="WR36" s="9">
        <v>0.114857859300523</v>
      </c>
      <c r="WS36" s="9"/>
      <c r="WT36" s="9"/>
      <c r="WU36" s="9"/>
      <c r="WV36" s="9"/>
      <c r="WW36" s="9"/>
      <c r="WX36" s="9"/>
      <c r="WY36" s="9"/>
      <c r="WZ36" s="10"/>
      <c r="XA36" s="9"/>
      <c r="XB36" s="6" t="s">
        <v>613</v>
      </c>
      <c r="XE36" s="9">
        <v>0.32885010000000003</v>
      </c>
      <c r="XF36" s="9">
        <v>0.33370840000000002</v>
      </c>
      <c r="XG36" s="9">
        <v>0.33370840000000002</v>
      </c>
      <c r="XH36" s="9">
        <v>0.32819389999999998</v>
      </c>
      <c r="XI36" s="9">
        <v>0.29409479999999999</v>
      </c>
      <c r="XJ36" s="9">
        <v>0.29272629999999999</v>
      </c>
      <c r="XK36" s="9">
        <v>0.27567449999999999</v>
      </c>
      <c r="XL36" s="9"/>
      <c r="XM36" s="9"/>
      <c r="XN36" s="9"/>
      <c r="XO36" s="9"/>
      <c r="XP36" s="9"/>
      <c r="XQ36" s="9"/>
      <c r="XR36" s="9"/>
      <c r="XS36" s="10"/>
      <c r="XT36" s="9"/>
      <c r="XU36" s="6" t="s">
        <v>613</v>
      </c>
      <c r="XV36" s="59">
        <f t="shared" si="153"/>
        <v>944437624357.87061</v>
      </c>
      <c r="XW36" s="59">
        <f t="shared" si="153"/>
        <v>936059673030.47852</v>
      </c>
      <c r="XX36" s="59">
        <f t="shared" si="153"/>
        <v>1171698975553.7473</v>
      </c>
      <c r="XY36" s="59">
        <f t="shared" si="153"/>
        <v>1350017239464.9338</v>
      </c>
      <c r="XZ36" s="59">
        <f t="shared" si="153"/>
        <v>1157563331049.2117</v>
      </c>
      <c r="YA36" s="59">
        <f t="shared" si="153"/>
        <v>551940899932.84082</v>
      </c>
      <c r="YB36" s="59">
        <f t="shared" si="153"/>
        <v>606456841613.14929</v>
      </c>
      <c r="YC36" s="6" t="s">
        <v>613</v>
      </c>
      <c r="YD36" s="4"/>
      <c r="YE36" s="4"/>
      <c r="YF36" s="4">
        <v>14692641000000</v>
      </c>
      <c r="YG36" s="4">
        <v>13855497000000</v>
      </c>
      <c r="YH36" s="4">
        <v>13344494000000</v>
      </c>
      <c r="YI36" s="4">
        <v>5935829000000</v>
      </c>
      <c r="YJ36" s="4">
        <v>6507803000000</v>
      </c>
      <c r="YK36" s="4">
        <v>7175603000000</v>
      </c>
      <c r="YL36" s="4">
        <v>4213613000000</v>
      </c>
      <c r="YM36" s="4">
        <v>9269318000000</v>
      </c>
      <c r="YN36" s="4">
        <v>6928790000000</v>
      </c>
      <c r="YO36" s="4">
        <v>7419046000000</v>
      </c>
      <c r="YP36" s="4">
        <v>4968991000000</v>
      </c>
      <c r="YQ36" s="4">
        <v>6989734000000</v>
      </c>
      <c r="YR36" s="4">
        <v>2649472000000</v>
      </c>
      <c r="YS36" s="4">
        <v>2707818000000</v>
      </c>
      <c r="YT36" s="5">
        <v>3090289000000</v>
      </c>
      <c r="YU36" s="4">
        <v>1712630000000</v>
      </c>
      <c r="YV36" s="4">
        <v>855009000000</v>
      </c>
      <c r="YW36" s="4">
        <v>1864018000000</v>
      </c>
      <c r="YX36" s="4">
        <v>1557247000000</v>
      </c>
      <c r="YY36" s="4">
        <v>-251785000000</v>
      </c>
      <c r="YZ36" s="4"/>
      <c r="ZA36" s="4"/>
      <c r="ZB36" s="4"/>
      <c r="ZC36" s="4"/>
      <c r="ZD36" s="4"/>
      <c r="ZE36" s="4"/>
      <c r="ZF36" s="4"/>
      <c r="ZG36" s="4"/>
      <c r="ZH36" s="6" t="s">
        <v>613</v>
      </c>
      <c r="ZI36" s="4"/>
      <c r="ZJ36" s="4"/>
      <c r="ZK36" s="4">
        <v>-6489675000000</v>
      </c>
      <c r="ZL36" s="4">
        <v>-37636597000000</v>
      </c>
      <c r="ZM36" s="4">
        <v>-583826000000</v>
      </c>
      <c r="ZN36" s="4">
        <v>-11223682000000</v>
      </c>
      <c r="ZO36" s="4">
        <v>-6057774000000</v>
      </c>
      <c r="ZP36" s="4">
        <v>-848823000000</v>
      </c>
      <c r="ZQ36" s="4">
        <v>-5665905000000</v>
      </c>
      <c r="ZR36" s="4">
        <v>-10162607000000</v>
      </c>
      <c r="ZS36" s="4">
        <v>-14401832000000</v>
      </c>
      <c r="ZT36" s="4">
        <v>-5093117000000</v>
      </c>
      <c r="ZU36" s="4">
        <v>-3098274000000</v>
      </c>
      <c r="ZV36" s="4">
        <v>-2080903000000</v>
      </c>
      <c r="ZW36" s="4">
        <v>-2824081000000</v>
      </c>
      <c r="ZX36" s="4">
        <v>-7575214000000</v>
      </c>
      <c r="ZY36" s="5">
        <v>-6454753000000</v>
      </c>
      <c r="ZZ36" s="4">
        <v>-906882000000</v>
      </c>
      <c r="AAA36" s="4">
        <v>-93040000000</v>
      </c>
      <c r="AAB36" s="4">
        <v>-1351288000000</v>
      </c>
      <c r="AAC36" s="4">
        <v>-733758000000</v>
      </c>
      <c r="AAD36" s="4">
        <v>-817731000000</v>
      </c>
      <c r="AAE36" s="4"/>
      <c r="AAF36" s="4"/>
      <c r="AAG36" s="4"/>
      <c r="AAH36" s="4"/>
      <c r="AAI36" s="4"/>
      <c r="AAJ36" s="4"/>
      <c r="AAK36" s="4"/>
      <c r="AAL36" s="4"/>
      <c r="AAM36" s="6" t="s">
        <v>613</v>
      </c>
      <c r="AAN36" s="4"/>
      <c r="AAO36" s="4"/>
      <c r="AAP36" s="4">
        <v>3852424000000</v>
      </c>
      <c r="AAQ36" s="4">
        <v>27285509000000</v>
      </c>
      <c r="AAR36" s="4">
        <v>-7660235000000</v>
      </c>
      <c r="AAS36" s="4">
        <v>48125000000</v>
      </c>
      <c r="AAT36" s="4">
        <v>-155600000000</v>
      </c>
      <c r="AAU36" s="4">
        <v>-5807917000000</v>
      </c>
      <c r="AAV36" s="4">
        <v>-140835000000</v>
      </c>
      <c r="AAW36" s="4">
        <v>1402739000000</v>
      </c>
      <c r="AAX36" s="4">
        <v>6790594000000</v>
      </c>
      <c r="AAY36" s="4">
        <v>-2308723000000</v>
      </c>
      <c r="AAZ36" s="4">
        <v>782066000000</v>
      </c>
      <c r="ABA36" s="4">
        <v>1033719000000</v>
      </c>
      <c r="ABB36" s="4">
        <v>881059000000</v>
      </c>
      <c r="ABC36" s="4">
        <v>4600553000000</v>
      </c>
      <c r="ABD36" s="5">
        <v>6103714000000</v>
      </c>
      <c r="ABE36" s="4">
        <v>19568000000</v>
      </c>
      <c r="ABF36" s="35">
        <v>-1183554000000</v>
      </c>
      <c r="ABG36" s="35">
        <v>-648353000000</v>
      </c>
      <c r="ABH36" s="35">
        <v>-662237000000</v>
      </c>
      <c r="ABI36" s="35">
        <v>1603576000000</v>
      </c>
      <c r="ABR36" s="6" t="s">
        <v>613</v>
      </c>
      <c r="ABU36" s="37">
        <v>0.50266935620905007</v>
      </c>
      <c r="ABV36" s="37">
        <v>0.46760212448710198</v>
      </c>
      <c r="ABW36" s="37">
        <v>0.28960926052436803</v>
      </c>
      <c r="ABX36" s="37">
        <v>0.366709995059817</v>
      </c>
      <c r="ABY36" s="37">
        <v>0.25587713168131798</v>
      </c>
      <c r="ABZ36" s="37">
        <v>0.26607309718385602</v>
      </c>
      <c r="ACA36" s="37">
        <v>0.33359682752515196</v>
      </c>
      <c r="ACB36" s="37"/>
      <c r="ACC36" s="37"/>
      <c r="ACD36" s="9"/>
      <c r="ACE36" s="9"/>
      <c r="ACF36" s="9"/>
      <c r="ACG36" s="9"/>
      <c r="ACH36" s="9"/>
      <c r="ACI36" s="10"/>
      <c r="ACJ36" s="9"/>
      <c r="ACK36" s="6" t="s">
        <v>613</v>
      </c>
      <c r="ACN36" s="9">
        <v>1.48047068557806E-2</v>
      </c>
      <c r="ACO36" s="9">
        <v>1.2635856298025501E-2</v>
      </c>
      <c r="ACP36" s="9">
        <v>1.3814201129733401E-2</v>
      </c>
      <c r="ACQ36" s="9">
        <v>2.7245709791273099E-2</v>
      </c>
      <c r="ACR36" s="9">
        <v>2.1014642356472102E-2</v>
      </c>
      <c r="ACS36" s="9">
        <v>2.5332222226277602E-2</v>
      </c>
      <c r="ACT36" s="9">
        <v>2.2607385133887398E-2</v>
      </c>
      <c r="ACU36" s="9"/>
      <c r="ACV36" s="9"/>
      <c r="ACW36" s="9"/>
      <c r="ACX36" s="9"/>
      <c r="ACY36" s="9"/>
      <c r="ACZ36" s="9"/>
      <c r="ADA36" s="9"/>
      <c r="ADB36" s="10"/>
      <c r="ADC36" s="9"/>
      <c r="ADD36" s="6" t="s">
        <v>613</v>
      </c>
      <c r="ADG36" s="9">
        <v>0.49733064379094999</v>
      </c>
      <c r="ADH36" s="9">
        <v>0.53239787551289797</v>
      </c>
      <c r="ADI36" s="9">
        <v>0.71039073947563192</v>
      </c>
      <c r="ADJ36" s="9">
        <v>0.63329000494018306</v>
      </c>
      <c r="ADK36" s="9">
        <v>0.74412286831868202</v>
      </c>
      <c r="ADL36" s="9">
        <v>0.73392690281614403</v>
      </c>
      <c r="ADM36" s="9">
        <v>0.66640317247484804</v>
      </c>
      <c r="ADN36" s="9"/>
      <c r="ADO36" s="9"/>
      <c r="ADU36" s="53"/>
      <c r="ADW36" s="54" t="s">
        <v>613</v>
      </c>
      <c r="ADZ36" s="9">
        <v>6.4512665731704999E-2</v>
      </c>
      <c r="AEA36" s="9">
        <v>6.7149902639745504E-2</v>
      </c>
      <c r="AEB36" s="9">
        <v>0.11294675597456599</v>
      </c>
      <c r="AEC36" s="9">
        <v>0.12114807831888599</v>
      </c>
      <c r="AED36" s="9">
        <v>0.115069749611779</v>
      </c>
      <c r="AEE36" s="9">
        <v>0.10551528257685501</v>
      </c>
      <c r="AEF36" s="9">
        <v>0.114857859300523</v>
      </c>
      <c r="AEG36" s="9"/>
      <c r="AEH36" s="9"/>
      <c r="AEI36" s="9"/>
      <c r="AEJ36" s="9"/>
      <c r="AEK36" s="9"/>
      <c r="AEL36" s="9"/>
      <c r="AEM36" s="9"/>
      <c r="AEN36" s="10"/>
      <c r="AEO36" s="9"/>
      <c r="AEP36" s="6" t="s">
        <v>613</v>
      </c>
      <c r="AES36" s="9">
        <v>0.32885010000000003</v>
      </c>
      <c r="AET36" s="9">
        <v>0.33370840000000002</v>
      </c>
      <c r="AEU36" s="9">
        <v>0.33370840000000002</v>
      </c>
      <c r="AEV36" s="9">
        <v>0.32819389999999998</v>
      </c>
      <c r="AEW36" s="9">
        <v>0.29409479999999999</v>
      </c>
      <c r="AEX36" s="9">
        <v>0.29272629999999999</v>
      </c>
      <c r="AEY36" s="9">
        <v>0.27567449999999999</v>
      </c>
      <c r="AEZ36" s="9"/>
      <c r="AFA36" s="9"/>
      <c r="AFB36" s="9"/>
      <c r="AFC36" s="9"/>
      <c r="AFD36" s="9"/>
      <c r="AFE36" s="9"/>
      <c r="AFF36" s="9"/>
      <c r="AFG36" s="10"/>
      <c r="AFH36" s="9"/>
      <c r="AFI36" s="6" t="s">
        <v>613</v>
      </c>
      <c r="AFJ36" s="7">
        <f t="shared" si="166"/>
        <v>8.1141004864419844E-2</v>
      </c>
      <c r="AFK36" s="7">
        <f t="shared" si="167"/>
        <v>9.1313796850378631E-2</v>
      </c>
      <c r="AFL36" s="7">
        <f t="shared" si="168"/>
        <v>8.3453015385939855E-2</v>
      </c>
      <c r="AFM36" s="7">
        <f t="shared" si="169"/>
        <v>7.0657190423890001E-2</v>
      </c>
      <c r="AFN36" s="7">
        <f t="shared" si="170"/>
        <v>4.5420827081014171E-2</v>
      </c>
      <c r="AFO36" s="8">
        <f t="shared" si="171"/>
        <v>4.5468131220041674E-2</v>
      </c>
      <c r="AFP36" s="7">
        <f t="shared" si="172"/>
        <v>4.5780362518029014E-2</v>
      </c>
      <c r="AFQ36" s="6" t="s">
        <v>613</v>
      </c>
      <c r="AFR36" s="7">
        <f t="shared" si="173"/>
        <v>0.22724006541836336</v>
      </c>
      <c r="AFS36" s="7">
        <f t="shared" si="174"/>
        <v>0.25226510335701302</v>
      </c>
      <c r="AFT36" s="7">
        <f t="shared" si="175"/>
        <v>0.23505500941901095</v>
      </c>
      <c r="AFU36" s="7">
        <f t="shared" si="176"/>
        <v>0.28096572348270565</v>
      </c>
      <c r="AFV36" s="7">
        <f t="shared" si="177"/>
        <v>0.20979561065681016</v>
      </c>
      <c r="AFW36" s="8">
        <f t="shared" si="178"/>
        <v>0.18784615750480249</v>
      </c>
      <c r="AFX36" s="7">
        <f t="shared" si="179"/>
        <v>0.14861420733548286</v>
      </c>
      <c r="AFY36" s="6" t="s">
        <v>613</v>
      </c>
      <c r="AFZ36" s="1">
        <f t="shared" si="180"/>
        <v>36529868000000</v>
      </c>
      <c r="AGA36" s="1">
        <f t="shared" si="181"/>
        <v>33083029000000</v>
      </c>
      <c r="AGB36" s="1">
        <f t="shared" si="182"/>
        <v>31110679000000</v>
      </c>
      <c r="AGC36" s="1">
        <f t="shared" si="183"/>
        <v>27446176000000</v>
      </c>
      <c r="AGD36" s="1">
        <f t="shared" si="184"/>
        <v>27150740000000</v>
      </c>
      <c r="AGE36" s="2">
        <f t="shared" si="185"/>
        <v>19583920000000</v>
      </c>
      <c r="AGF36" s="1">
        <f t="shared" si="186"/>
        <v>12294303000000</v>
      </c>
      <c r="AGG36" s="6" t="s">
        <v>613</v>
      </c>
      <c r="AGH36" s="7">
        <f t="shared" si="187"/>
        <v>0.18827831515843418</v>
      </c>
      <c r="AGI36" s="7">
        <f t="shared" si="188"/>
        <v>0.20712979455418062</v>
      </c>
      <c r="AGJ36" s="7">
        <f t="shared" si="189"/>
        <v>0.20271418698383278</v>
      </c>
      <c r="AGK36" s="7">
        <f t="shared" si="190"/>
        <v>0.16833937084714462</v>
      </c>
      <c r="AGL36" s="7">
        <f t="shared" si="191"/>
        <v>0.159902676685792</v>
      </c>
      <c r="AGM36" s="8">
        <f t="shared" si="192"/>
        <v>0.14687764247402971</v>
      </c>
      <c r="AGN36" s="7">
        <f t="shared" si="193"/>
        <v>0.16038005570547595</v>
      </c>
      <c r="AGO36" s="6" t="s">
        <v>613</v>
      </c>
      <c r="AGP36" s="7">
        <f t="shared" si="194"/>
        <v>9.5991382576489467E-2</v>
      </c>
      <c r="AGQ36" s="7">
        <f t="shared" si="195"/>
        <v>0.10793936661788904</v>
      </c>
      <c r="AGR36" s="7">
        <f t="shared" si="196"/>
        <v>0.10273374517229743</v>
      </c>
      <c r="AGS36" s="7">
        <f t="shared" si="197"/>
        <v>7.6298143190424966E-2</v>
      </c>
      <c r="AGT36" s="7">
        <f t="shared" si="198"/>
        <v>4.6348026209456106E-2</v>
      </c>
      <c r="AGU36" s="8">
        <f t="shared" si="199"/>
        <v>4.8485255958151653E-2</v>
      </c>
      <c r="AGV36" s="7">
        <f t="shared" si="200"/>
        <v>3.4144202521990463E-2</v>
      </c>
      <c r="AGW36" s="6" t="s">
        <v>613</v>
      </c>
      <c r="AGX36" s="7">
        <f t="shared" si="201"/>
        <v>0.15852778085647876</v>
      </c>
      <c r="AGY36" s="7">
        <f t="shared" si="202"/>
        <v>0.17572802906610252</v>
      </c>
      <c r="AGZ36" s="7">
        <f t="shared" si="203"/>
        <v>0.21219367263697761</v>
      </c>
      <c r="AHA36" s="7">
        <f t="shared" si="204"/>
        <v>0.15733686684866366</v>
      </c>
      <c r="AHB36" s="7">
        <f t="shared" si="205"/>
        <v>0.17786848564892146</v>
      </c>
      <c r="AHC36" s="8">
        <f t="shared" si="206"/>
        <v>0.12464010730875792</v>
      </c>
      <c r="AHD36" s="7">
        <f t="shared" si="207"/>
        <v>0.11478364480772059</v>
      </c>
      <c r="AHE36" s="6" t="s">
        <v>613</v>
      </c>
      <c r="AHF36" s="15">
        <f t="shared" si="158"/>
        <v>16.530932141298891</v>
      </c>
      <c r="AHG36" s="15">
        <f t="shared" si="159"/>
        <v>15.568448827066941</v>
      </c>
      <c r="AHH36" s="15">
        <f t="shared" si="160"/>
        <v>15.998180366201302</v>
      </c>
      <c r="AHI36" s="15">
        <f t="shared" si="161"/>
        <v>19.117661282324711</v>
      </c>
      <c r="AHJ36" s="15">
        <f t="shared" si="162"/>
        <v>17.167199685675122</v>
      </c>
      <c r="AHK36" s="16">
        <f t="shared" si="163"/>
        <v>13.039829133201117</v>
      </c>
      <c r="AHL36" s="15">
        <f t="shared" si="164"/>
        <v>15.151209939150874</v>
      </c>
      <c r="AHM36" s="6" t="s">
        <v>613</v>
      </c>
      <c r="AHN36" s="12">
        <f t="shared" si="208"/>
        <v>22.079819630263191</v>
      </c>
      <c r="AHO36" s="12">
        <f t="shared" si="209"/>
        <v>23.444853373280164</v>
      </c>
      <c r="AHP36" s="12">
        <f t="shared" si="210"/>
        <v>22.815094694839203</v>
      </c>
      <c r="AHQ36" s="12">
        <f t="shared" si="211"/>
        <v>19.092293487669529</v>
      </c>
      <c r="AHR36" s="12">
        <f t="shared" si="212"/>
        <v>21.261475760928445</v>
      </c>
      <c r="AHS36" s="13">
        <f t="shared" si="213"/>
        <v>27.991164322135333</v>
      </c>
      <c r="AHT36" s="12">
        <f t="shared" si="214"/>
        <v>24.090485279121928</v>
      </c>
      <c r="AHU36" s="6" t="s">
        <v>613</v>
      </c>
      <c r="AHV36" s="15">
        <f t="shared" si="215"/>
        <v>0.84529467840265449</v>
      </c>
      <c r="AHW36" s="15">
        <f t="shared" si="216"/>
        <v>0.84597306535653671</v>
      </c>
      <c r="AHX36" s="15">
        <f t="shared" si="217"/>
        <v>0.81232330473281822</v>
      </c>
      <c r="AHY36" s="15">
        <f t="shared" si="218"/>
        <v>0.9260669718730079</v>
      </c>
      <c r="AHZ36" s="15">
        <f t="shared" si="219"/>
        <v>0.97999485190045121</v>
      </c>
      <c r="AIA36" s="16">
        <f t="shared" si="220"/>
        <v>0.93777232524637799</v>
      </c>
      <c r="AIB36" s="15">
        <f t="shared" si="221"/>
        <v>1.3407946045465353</v>
      </c>
      <c r="AIC36" s="6" t="s">
        <v>613</v>
      </c>
      <c r="AID36" s="4">
        <f t="shared" si="222"/>
        <v>13430790000000</v>
      </c>
      <c r="AIE36" s="4">
        <f t="shared" si="223"/>
        <v>11670430000000</v>
      </c>
      <c r="AIF36" s="4">
        <f t="shared" si="224"/>
        <v>10218876000000</v>
      </c>
      <c r="AIG36" s="4">
        <f t="shared" si="225"/>
        <v>1818712000000</v>
      </c>
      <c r="AIH36" s="4">
        <f t="shared" si="226"/>
        <v>-1938900000000</v>
      </c>
      <c r="AII36" s="14">
        <f t="shared" si="227"/>
        <v>-1079548000000</v>
      </c>
      <c r="AIJ36" s="4">
        <f t="shared" si="228"/>
        <v>1078478000000</v>
      </c>
      <c r="AIK36" s="6" t="s">
        <v>613</v>
      </c>
      <c r="AIL36" s="15">
        <f t="shared" si="229"/>
        <v>3.7377956173836386</v>
      </c>
      <c r="AIM36" s="15">
        <f t="shared" si="230"/>
        <v>3.8843689564137738</v>
      </c>
      <c r="AIN36" s="15">
        <f t="shared" si="231"/>
        <v>3.7580806343085089</v>
      </c>
      <c r="AIO36" s="15">
        <f t="shared" si="232"/>
        <v>20.562529416422173</v>
      </c>
      <c r="AIP36" s="15">
        <f t="shared" si="233"/>
        <v>-20.010974779514157</v>
      </c>
      <c r="AIQ36" s="16">
        <f t="shared" si="234"/>
        <v>-25.80552601644392</v>
      </c>
      <c r="AIR36" s="15">
        <f t="shared" si="235"/>
        <v>20.34492868653788</v>
      </c>
      <c r="AIS36" s="6" t="s">
        <v>613</v>
      </c>
      <c r="AIT36" s="15">
        <f t="shared" si="236"/>
        <v>2.0488543716615126</v>
      </c>
      <c r="AIU36" s="15">
        <f t="shared" si="237"/>
        <v>1.9095279793854156</v>
      </c>
      <c r="AIV36" s="15">
        <f t="shared" si="238"/>
        <v>2.0364898766806525</v>
      </c>
      <c r="AIW36" s="15">
        <f t="shared" si="239"/>
        <v>1.1631347059329531</v>
      </c>
      <c r="AIX36" s="15">
        <f t="shared" si="240"/>
        <v>0.88077230326277056</v>
      </c>
      <c r="AIY36" s="16">
        <f t="shared" si="241"/>
        <v>0.91624058854139956</v>
      </c>
      <c r="AIZ36" s="15">
        <f t="shared" si="242"/>
        <v>1.1681442143958081</v>
      </c>
      <c r="AJA36" s="6" t="s">
        <v>613</v>
      </c>
      <c r="AJB36" s="15">
        <f t="shared" si="243"/>
        <v>1.3225433417674071</v>
      </c>
      <c r="AJC36" s="15">
        <f t="shared" si="244"/>
        <v>1.2886960670560061</v>
      </c>
      <c r="AJD36" s="15">
        <f t="shared" si="245"/>
        <v>1.3491633835805596</v>
      </c>
      <c r="AJE36" s="15">
        <f t="shared" si="246"/>
        <v>0.60656666004994919</v>
      </c>
      <c r="AJF36" s="15">
        <f t="shared" si="247"/>
        <v>0.43994300634460576</v>
      </c>
      <c r="AJG36" s="16">
        <f t="shared" si="248"/>
        <v>0.53549243262128454</v>
      </c>
      <c r="AJH36" s="15">
        <f t="shared" si="249"/>
        <v>0.59081064158655294</v>
      </c>
      <c r="AJI36" s="6" t="s">
        <v>613</v>
      </c>
      <c r="AJJ36" s="15">
        <f t="shared" si="154"/>
        <v>7.5034905756095007</v>
      </c>
      <c r="AJK36" s="15">
        <f t="shared" si="154"/>
        <v>7.8134404090251897</v>
      </c>
      <c r="AJL36" s="15">
        <f t="shared" si="154"/>
        <v>5.3486444723000126</v>
      </c>
      <c r="AJM36" s="15">
        <f t="shared" si="154"/>
        <v>2.9407093693631765</v>
      </c>
      <c r="AJN36" s="15">
        <f t="shared" si="154"/>
        <v>4.1154552003943818</v>
      </c>
      <c r="AJO36" s="16">
        <f t="shared" si="154"/>
        <v>3.888694363742796</v>
      </c>
      <c r="AJP36" s="15">
        <f t="shared" si="154"/>
        <v>2.3093836524541933</v>
      </c>
      <c r="AJQ36" s="6" t="s">
        <v>613</v>
      </c>
      <c r="AJT36" s="1">
        <v>6.1101299999999998</v>
      </c>
      <c r="AJU36" s="1">
        <v>6.8040700000000003</v>
      </c>
      <c r="AJV36" s="1">
        <v>5.7914399999999997</v>
      </c>
      <c r="AJW36" s="1">
        <v>5.4481299999999999</v>
      </c>
      <c r="AJX36" s="1">
        <v>6.3214399999999999</v>
      </c>
      <c r="AJY36" s="1">
        <v>5.4590899999999998</v>
      </c>
      <c r="AJZ36" s="1">
        <v>4.7012400000000003</v>
      </c>
      <c r="AKA36" s="1">
        <v>4.8875900000000003</v>
      </c>
      <c r="AKB36" s="1">
        <v>5.2838399999999996</v>
      </c>
      <c r="AKC36" s="1">
        <v>7.2824099999999996</v>
      </c>
      <c r="AKD36" s="1">
        <v>7.3205600000000004</v>
      </c>
      <c r="AKE36" s="1">
        <v>5.3824199999999998</v>
      </c>
      <c r="AKF36" s="1">
        <v>3.42238</v>
      </c>
      <c r="AKG36" s="1">
        <v>3.7505299999999999</v>
      </c>
      <c r="AKH36" s="2">
        <v>5.2115</v>
      </c>
      <c r="AKI36" s="1">
        <v>3.2512799999999999</v>
      </c>
      <c r="AKJ36" s="6" t="s">
        <v>613</v>
      </c>
      <c r="AKK36" s="15">
        <f t="shared" si="250"/>
        <v>2.8005576933396799</v>
      </c>
      <c r="AKL36" s="15">
        <f t="shared" si="251"/>
        <v>2.7626176115572072</v>
      </c>
      <c r="AKM36" s="15">
        <f t="shared" si="252"/>
        <v>2.8166149339477671</v>
      </c>
      <c r="AKN36" s="15">
        <f t="shared" si="253"/>
        <v>3.9764632841629091</v>
      </c>
      <c r="AKO36" s="15">
        <f t="shared" si="254"/>
        <v>4.618929776038895</v>
      </c>
      <c r="AKP36" s="16">
        <f t="shared" si="255"/>
        <v>4.1313806497946119</v>
      </c>
      <c r="AKQ36" s="15">
        <f t="shared" si="256"/>
        <v>3.2462435673583032</v>
      </c>
      <c r="AKR36" s="6" t="s">
        <v>613</v>
      </c>
      <c r="AKS36" s="15">
        <f t="shared" si="257"/>
        <v>0.72259686494725761</v>
      </c>
      <c r="AKT36" s="15">
        <f t="shared" si="258"/>
        <v>0.70559237177148371</v>
      </c>
      <c r="AKU36" s="15">
        <f t="shared" si="259"/>
        <v>0.85351735521059657</v>
      </c>
      <c r="AKV36" s="15">
        <f t="shared" si="260"/>
        <v>1.7025936204980654</v>
      </c>
      <c r="AKW36" s="15">
        <f t="shared" si="261"/>
        <v>2.1675477420433427</v>
      </c>
      <c r="AKX36" s="16">
        <f t="shared" si="262"/>
        <v>1.7235639448392606</v>
      </c>
      <c r="AKY36" s="15">
        <f t="shared" si="263"/>
        <v>1.4388203256203127</v>
      </c>
      <c r="AKZ36" s="6" t="s">
        <v>613</v>
      </c>
      <c r="ALA36" s="7">
        <f t="shared" si="264"/>
        <v>0.419481121585219</v>
      </c>
      <c r="ALB36" s="7">
        <f t="shared" si="265"/>
        <v>0.41369343780462181</v>
      </c>
      <c r="ALC36" s="7">
        <f t="shared" si="266"/>
        <v>0.46048522438227724</v>
      </c>
      <c r="ALD36" s="7">
        <f t="shared" si="267"/>
        <v>0.6299850660434444</v>
      </c>
      <c r="ALE36" s="7">
        <f t="shared" si="268"/>
        <v>0.68429836534842148</v>
      </c>
      <c r="ALF36" s="8">
        <f t="shared" si="269"/>
        <v>0.63283402914227593</v>
      </c>
      <c r="ALG36" s="7">
        <f t="shared" si="270"/>
        <v>0.58996569386650055</v>
      </c>
      <c r="ALH36" s="6" t="s">
        <v>613</v>
      </c>
      <c r="ALI36" s="7">
        <f t="shared" si="155"/>
        <v>6.1632921812569415E-2</v>
      </c>
      <c r="ALJ36" s="7">
        <f t="shared" si="155"/>
        <v>6.8394257311324147E-2</v>
      </c>
      <c r="ALK36" s="7">
        <f t="shared" si="155"/>
        <v>8.1788239651530786E-2</v>
      </c>
      <c r="ALL36" s="7">
        <f t="shared" si="155"/>
        <v>7.8077736756865385E-2</v>
      </c>
      <c r="ALM36" s="7">
        <f t="shared" si="155"/>
        <v>6.230423779923501E-2</v>
      </c>
      <c r="ALN36" s="20">
        <f t="shared" si="155"/>
        <v>4.4535171256701735E-2</v>
      </c>
      <c r="ALO36" s="7">
        <f t="shared" si="155"/>
        <v>8.3612118817505299E-2</v>
      </c>
      <c r="ALP36" s="6" t="s">
        <v>613</v>
      </c>
      <c r="ALQ36" s="17">
        <f t="shared" si="271"/>
        <v>0.419481121585219</v>
      </c>
      <c r="ALR36" s="17">
        <f t="shared" si="272"/>
        <v>0.41369343780462181</v>
      </c>
      <c r="ALS36" s="17">
        <f t="shared" si="273"/>
        <v>0.46048522438227724</v>
      </c>
      <c r="ALT36" s="17">
        <f t="shared" si="274"/>
        <v>0.6299850660434444</v>
      </c>
      <c r="ALU36" s="17">
        <f t="shared" si="275"/>
        <v>0.68429836534842148</v>
      </c>
      <c r="ALV36" s="21">
        <f t="shared" si="276"/>
        <v>0.63283402914227593</v>
      </c>
      <c r="ALW36" s="17">
        <f t="shared" si="277"/>
        <v>0.58996569386650055</v>
      </c>
      <c r="ALX36" s="6" t="s">
        <v>613</v>
      </c>
      <c r="ALY36" s="17">
        <f t="shared" si="278"/>
        <v>0.580518878414781</v>
      </c>
      <c r="ALZ36" s="17">
        <f t="shared" si="279"/>
        <v>0.58630656219537813</v>
      </c>
      <c r="AMA36" s="17">
        <f t="shared" si="280"/>
        <v>0.53951477561772276</v>
      </c>
      <c r="AMB36" s="17">
        <f t="shared" si="281"/>
        <v>0.37001493395655555</v>
      </c>
      <c r="AMC36" s="17">
        <f t="shared" si="282"/>
        <v>0.31570163465157858</v>
      </c>
      <c r="AMD36" s="21">
        <f t="shared" si="283"/>
        <v>0.36716597085772407</v>
      </c>
      <c r="AME36" s="17">
        <f t="shared" si="284"/>
        <v>0.41003430613349939</v>
      </c>
      <c r="AMF36" s="6" t="s">
        <v>613</v>
      </c>
      <c r="AMI36" s="18">
        <v>4.5713591950970072</v>
      </c>
      <c r="AMJ36" s="18">
        <v>6.1982279139587186</v>
      </c>
      <c r="AMK36" s="18">
        <v>6.218300505319057</v>
      </c>
      <c r="AML36" s="18">
        <v>6.0281565269948612</v>
      </c>
      <c r="AMM36" s="18">
        <v>6.8453170762465918</v>
      </c>
      <c r="AMN36" s="18">
        <v>7.4264531209904705</v>
      </c>
      <c r="AMO36" s="18">
        <v>7.1765482946952046</v>
      </c>
      <c r="AMP36" s="18">
        <v>5.8431999502304244</v>
      </c>
      <c r="AMQ36" s="18">
        <v>4.5730186003318511</v>
      </c>
      <c r="AMR36" s="18">
        <v>5.7790687746391765</v>
      </c>
      <c r="AMS36" s="18">
        <v>6.1667526536031421</v>
      </c>
      <c r="AMT36" s="18">
        <v>8.2581800191838628</v>
      </c>
      <c r="AMU36" s="18">
        <v>10.561990087171512</v>
      </c>
      <c r="AMV36" s="19">
        <v>8.0313813664126421</v>
      </c>
      <c r="AMW36" s="18">
        <v>11.291457076820459</v>
      </c>
      <c r="AMX36" s="18">
        <v>8.2581800191838628</v>
      </c>
      <c r="AMY36" s="18">
        <v>10.561990087171512</v>
      </c>
      <c r="AMZ36" s="18">
        <v>8.0313813664126421</v>
      </c>
      <c r="ANA36" s="18">
        <v>11.291457076820459</v>
      </c>
      <c r="ANB36" s="18">
        <v>10.072101709964384</v>
      </c>
      <c r="ANC36" s="18">
        <v>8.1036149396627639</v>
      </c>
      <c r="ANH36" s="6" t="s">
        <v>613</v>
      </c>
      <c r="ANI36" s="7">
        <f t="shared" si="285"/>
        <v>4.5730186003318511E-2</v>
      </c>
      <c r="ANJ36" s="7">
        <f t="shared" si="286"/>
        <v>5.7790687746391761E-2</v>
      </c>
      <c r="ANK36" s="7">
        <f t="shared" si="287"/>
        <v>6.1667526536031421E-2</v>
      </c>
      <c r="ANL36" s="7">
        <f t="shared" si="288"/>
        <v>8.2581800191838625E-2</v>
      </c>
      <c r="ANM36" s="7">
        <f t="shared" si="289"/>
        <v>0.10561990087171512</v>
      </c>
      <c r="ANN36" s="20">
        <f t="shared" si="290"/>
        <v>8.0313813664126418E-2</v>
      </c>
      <c r="ANO36" s="7">
        <f t="shared" si="291"/>
        <v>0.11291457076820459</v>
      </c>
      <c r="ANP36" s="6" t="s">
        <v>613</v>
      </c>
      <c r="ANS36" s="7">
        <v>-1.5137246404285265E-2</v>
      </c>
      <c r="ANT36" s="7">
        <v>2.5564672332883953E-2</v>
      </c>
      <c r="ANU36" s="7">
        <v>-1.0702546631930043E-2</v>
      </c>
      <c r="ANV36" s="7">
        <v>0.20954451611318192</v>
      </c>
      <c r="ANW36" s="7">
        <v>0.18215498634196114</v>
      </c>
      <c r="ANX36" s="7">
        <v>-0.11152965043334617</v>
      </c>
      <c r="ANY36" s="7">
        <v>0.2194132077705182</v>
      </c>
      <c r="ANZ36" s="7">
        <v>5.1688907023796915E-3</v>
      </c>
      <c r="AOA36" s="7">
        <v>0.14404568362117454</v>
      </c>
      <c r="AOB36" s="7">
        <v>5.3476746432414846E-2</v>
      </c>
      <c r="AOC36" s="7">
        <v>0.46856062067014981</v>
      </c>
      <c r="AOD36" s="7">
        <v>0.81701072071858527</v>
      </c>
      <c r="AOE36" s="7">
        <v>-0.46667980509208173</v>
      </c>
      <c r="AOF36" s="20">
        <v>0.53919448848064833</v>
      </c>
      <c r="AOG36" s="7">
        <v>0.57657229599624027</v>
      </c>
      <c r="AOH36" s="7">
        <v>0.81701072071858527</v>
      </c>
      <c r="AOI36" s="7">
        <v>-0.46667980509208173</v>
      </c>
      <c r="AOJ36" s="7">
        <v>0.53919448848064833</v>
      </c>
      <c r="AOK36" s="7">
        <v>0.57657229599624027</v>
      </c>
      <c r="AOL36" s="7">
        <v>0.18054832872882143</v>
      </c>
      <c r="AOM36" s="7">
        <v>0.45513802777357104</v>
      </c>
      <c r="AOR36" s="6" t="s">
        <v>613</v>
      </c>
      <c r="AOU36" s="1">
        <v>6.1101299999999998</v>
      </c>
      <c r="AOV36" s="1">
        <v>6.8040700000000003</v>
      </c>
      <c r="AOW36" s="1">
        <v>5.7914399999999997</v>
      </c>
      <c r="AOX36" s="1">
        <v>5.4481299999999999</v>
      </c>
      <c r="AOY36" s="1">
        <v>6.3214399999999999</v>
      </c>
      <c r="AOZ36" s="1">
        <v>5.4590899999999998</v>
      </c>
      <c r="APA36" s="1">
        <v>4.7012400000000003</v>
      </c>
      <c r="APB36" s="1">
        <v>4.8875900000000003</v>
      </c>
      <c r="APC36" s="1">
        <v>5.2838399999999996</v>
      </c>
      <c r="APD36" s="1">
        <v>7.2824099999999996</v>
      </c>
      <c r="APE36" s="1">
        <v>7.3205600000000004</v>
      </c>
      <c r="APF36" s="1">
        <v>5.3824199999999998</v>
      </c>
      <c r="APG36" s="1">
        <v>3.42238</v>
      </c>
      <c r="APH36" s="1">
        <v>3.7505299999999999</v>
      </c>
      <c r="API36" s="2">
        <v>5.2115</v>
      </c>
      <c r="APJ36" s="1">
        <v>3.2512799999999999</v>
      </c>
      <c r="APK36" s="1">
        <v>2.6768200000000002</v>
      </c>
      <c r="APL36" s="1">
        <v>2.7628900000000001</v>
      </c>
      <c r="APM36" s="1">
        <v>2.01763</v>
      </c>
      <c r="APN36" s="1">
        <v>2.8462100000000001</v>
      </c>
      <c r="APW36" s="22">
        <v>0.46234526799482256</v>
      </c>
      <c r="APX36" s="22">
        <v>0.16627732487032668</v>
      </c>
      <c r="APY36" s="22">
        <v>0.13892348358446696</v>
      </c>
      <c r="APZ36" s="22">
        <v>0.52919024902778533</v>
      </c>
      <c r="AQA36" s="22">
        <v>0.46685866293726397</v>
      </c>
      <c r="AQB36" s="39" t="s">
        <v>613</v>
      </c>
      <c r="AQC36" s="22">
        <v>0.59857766756714503</v>
      </c>
      <c r="AQD36" s="6" t="s">
        <v>613</v>
      </c>
      <c r="AQE36" s="4">
        <f t="shared" si="292"/>
        <v>2058866000000</v>
      </c>
      <c r="AQF36" s="4">
        <f t="shared" si="293"/>
        <v>1959346000000</v>
      </c>
      <c r="AQG36" s="4">
        <f t="shared" si="294"/>
        <v>2361255000000</v>
      </c>
      <c r="AQH36" s="4">
        <f t="shared" si="295"/>
        <v>1766926000000</v>
      </c>
      <c r="AQI36" s="4">
        <f t="shared" si="296"/>
        <v>2543206000000</v>
      </c>
      <c r="AQJ36" s="5">
        <f t="shared" si="297"/>
        <v>1525723000000</v>
      </c>
      <c r="AQK36" s="4">
        <f t="shared" si="298"/>
        <v>1222584000000</v>
      </c>
      <c r="AQL36" s="6" t="s">
        <v>613</v>
      </c>
      <c r="AQM36" s="7">
        <f t="shared" si="299"/>
        <v>0.29935028472841974</v>
      </c>
      <c r="AQN36" s="7">
        <f t="shared" si="300"/>
        <v>0.2859323506332962</v>
      </c>
      <c r="AQO36" s="7">
        <f t="shared" si="301"/>
        <v>0.3744115665933464</v>
      </c>
      <c r="AQP36" s="7">
        <f t="shared" si="302"/>
        <v>0.38242899985109102</v>
      </c>
      <c r="AQQ36" s="7">
        <f t="shared" si="303"/>
        <v>0.58579294230809986</v>
      </c>
      <c r="AQR36" s="20">
        <f t="shared" si="304"/>
        <v>0.53042058933960035</v>
      </c>
      <c r="AQS36" s="7">
        <f t="shared" si="305"/>
        <v>0.62004675008786558</v>
      </c>
      <c r="AQT36" s="6" t="s">
        <v>613</v>
      </c>
      <c r="AQU36" s="9">
        <f t="shared" si="156"/>
        <v>9.1185891097490493E-2</v>
      </c>
      <c r="AQV36" s="9">
        <f t="shared" si="156"/>
        <v>5.7073377125056099E-2</v>
      </c>
      <c r="AQW36" s="9">
        <f t="shared" si="156"/>
        <v>0.11819453261960558</v>
      </c>
      <c r="AQX36" s="9">
        <f t="shared" si="156"/>
        <v>0.47123442353859529</v>
      </c>
      <c r="AQY36" s="9">
        <f t="shared" si="156"/>
        <v>-0.16156317465393238</v>
      </c>
      <c r="AQZ36" s="10" t="e">
        <f t="shared" si="156"/>
        <v>#VALUE!</v>
      </c>
      <c r="ARA36" s="9">
        <f t="shared" si="156"/>
        <v>0.39044973048469039</v>
      </c>
      <c r="ARB36" s="6" t="s">
        <v>613</v>
      </c>
      <c r="ARC36" s="17">
        <f t="shared" si="157"/>
        <v>7.1049621884459541E-2</v>
      </c>
      <c r="ARD36" s="17">
        <f t="shared" si="157"/>
        <v>5.3666508002849306E-2</v>
      </c>
      <c r="ARE36" s="17">
        <f t="shared" si="157"/>
        <v>8.7328780916665211E-2</v>
      </c>
      <c r="ARF36" s="17">
        <f t="shared" si="157"/>
        <v>0.20474073797634743</v>
      </c>
      <c r="ARG36" s="17">
        <f t="shared" si="157"/>
        <v>-3.3346169632393674E-2</v>
      </c>
      <c r="ARH36" s="21" t="e">
        <f t="shared" si="157"/>
        <v>#VALUE!</v>
      </c>
      <c r="ARI36" s="17">
        <f t="shared" si="157"/>
        <v>0.17884022526144921</v>
      </c>
      <c r="ARJ36" s="6" t="s">
        <v>613</v>
      </c>
    </row>
    <row r="37" spans="1:1154" collapsed="1" x14ac:dyDescent="0.15">
      <c r="A37" s="26" t="s">
        <v>97</v>
      </c>
      <c r="B37" s="34">
        <v>41872</v>
      </c>
      <c r="C37" s="34">
        <v>41872</v>
      </c>
      <c r="D37" s="35">
        <v>0</v>
      </c>
      <c r="E37" s="26" t="s">
        <v>98</v>
      </c>
      <c r="F37" s="26" t="s">
        <v>28</v>
      </c>
      <c r="G37" s="26" t="s">
        <v>94</v>
      </c>
      <c r="H37" s="26" t="s">
        <v>99</v>
      </c>
      <c r="I37" s="56" t="s">
        <v>474</v>
      </c>
      <c r="J37" s="26" t="s">
        <v>445</v>
      </c>
      <c r="K37" s="26" t="s">
        <v>427</v>
      </c>
      <c r="L37" s="26" t="s">
        <v>28</v>
      </c>
      <c r="M37" s="26" t="s">
        <v>94</v>
      </c>
      <c r="N37" s="26" t="s">
        <v>23</v>
      </c>
      <c r="O37" s="26" t="s">
        <v>100</v>
      </c>
      <c r="P37" s="26"/>
      <c r="Q37" s="26" t="s">
        <v>25</v>
      </c>
      <c r="R37" s="26" t="s">
        <v>101</v>
      </c>
      <c r="S37" s="35"/>
      <c r="T37" s="26" t="s">
        <v>27</v>
      </c>
      <c r="U37" s="26" t="s">
        <v>63</v>
      </c>
      <c r="V37" s="3">
        <v>2014</v>
      </c>
      <c r="W37" s="3">
        <f t="shared" si="165"/>
        <v>1</v>
      </c>
      <c r="AG37" s="35">
        <v>736885455000</v>
      </c>
      <c r="AH37" s="35">
        <v>529012879200</v>
      </c>
      <c r="AI37" s="4">
        <v>266010061200</v>
      </c>
      <c r="AJ37" s="4">
        <v>523294275000</v>
      </c>
      <c r="AK37" s="4">
        <v>294567366250</v>
      </c>
      <c r="AL37" s="4">
        <v>349621797300</v>
      </c>
      <c r="AM37" s="4">
        <v>430750923000</v>
      </c>
      <c r="AN37" s="5">
        <v>691704397400</v>
      </c>
      <c r="AO37" s="4">
        <v>766755488000</v>
      </c>
      <c r="AP37" s="4">
        <v>592589272500</v>
      </c>
      <c r="AQ37" s="4">
        <v>600622099800</v>
      </c>
      <c r="AR37" s="4">
        <v>726428577350</v>
      </c>
      <c r="AS37" s="4">
        <v>727349851200</v>
      </c>
      <c r="AT37" s="4">
        <v>889819350000</v>
      </c>
      <c r="AU37" s="4">
        <v>696061920000</v>
      </c>
      <c r="AV37" s="4">
        <v>840739146000</v>
      </c>
      <c r="AW37" s="4">
        <v>937676025000</v>
      </c>
      <c r="AX37" s="4">
        <v>799463340000</v>
      </c>
      <c r="AY37" s="4">
        <v>792331330000</v>
      </c>
      <c r="AZ37" s="4">
        <v>835782720000</v>
      </c>
      <c r="BA37" s="4"/>
      <c r="BB37" s="6" t="s">
        <v>613</v>
      </c>
      <c r="BC37" s="4"/>
      <c r="BD37" s="4"/>
      <c r="BE37" s="4"/>
      <c r="BF37" s="4"/>
      <c r="BG37" s="4"/>
      <c r="BH37" s="4"/>
      <c r="BI37" s="4"/>
      <c r="BJ37" s="4"/>
      <c r="BK37" s="4"/>
      <c r="BL37" s="4">
        <v>1620816232500</v>
      </c>
      <c r="BM37" s="4">
        <v>1090749769200</v>
      </c>
      <c r="BN37" s="4">
        <v>1044745934400</v>
      </c>
      <c r="BO37" s="4">
        <v>1508014118750</v>
      </c>
      <c r="BP37" s="4">
        <v>1537738438100</v>
      </c>
      <c r="BQ37" s="4">
        <v>1289653091400</v>
      </c>
      <c r="BR37" s="4">
        <v>1023295012500</v>
      </c>
      <c r="BS37" s="5">
        <v>932256092000</v>
      </c>
      <c r="BT37" s="4">
        <v>1152638252800</v>
      </c>
      <c r="BU37" s="4">
        <v>867744373500</v>
      </c>
      <c r="BV37" s="4">
        <v>758334955800</v>
      </c>
      <c r="BW37" s="4">
        <v>655320865000</v>
      </c>
      <c r="BX37" s="4">
        <v>415086271200</v>
      </c>
      <c r="BY37" s="4">
        <v>433424950000</v>
      </c>
      <c r="BZ37" s="4">
        <v>559944480000</v>
      </c>
      <c r="CA37" s="4">
        <v>409159538000</v>
      </c>
      <c r="CB37" s="4">
        <v>348422685000</v>
      </c>
      <c r="CC37" s="4">
        <v>368547390000</v>
      </c>
      <c r="CD37" s="4">
        <v>258287920000</v>
      </c>
      <c r="CE37" s="4">
        <v>259340460000</v>
      </c>
      <c r="CF37" s="4"/>
      <c r="CG37" s="6" t="s">
        <v>613</v>
      </c>
      <c r="CH37" s="4"/>
      <c r="CI37" s="4"/>
      <c r="CJ37" s="4"/>
      <c r="CK37" s="4"/>
      <c r="CL37" s="4"/>
      <c r="CM37" s="4"/>
      <c r="CN37" s="4"/>
      <c r="CO37" s="4"/>
      <c r="CP37" s="4"/>
      <c r="CQ37" s="4">
        <v>5703919177500</v>
      </c>
      <c r="CR37" s="4">
        <v>3969767318400</v>
      </c>
      <c r="CS37" s="4">
        <v>3728556501200</v>
      </c>
      <c r="CT37" s="4">
        <v>4590553900000</v>
      </c>
      <c r="CU37" s="4">
        <v>3791945449800</v>
      </c>
      <c r="CV37" s="4">
        <v>3923086179300</v>
      </c>
      <c r="CW37" s="4">
        <v>4056599760450</v>
      </c>
      <c r="CX37" s="5">
        <v>3819544947200</v>
      </c>
      <c r="CY37" s="4">
        <v>3884973836800</v>
      </c>
      <c r="CZ37" s="4">
        <v>2738761599600</v>
      </c>
      <c r="DA37" s="4">
        <v>2527647769200</v>
      </c>
      <c r="DB37" s="4">
        <v>2217632534000</v>
      </c>
      <c r="DC37" s="4">
        <v>2033973936000</v>
      </c>
      <c r="DD37" s="4">
        <v>2360634500000</v>
      </c>
      <c r="DE37" s="4">
        <v>2286249030000</v>
      </c>
      <c r="DF37" s="4">
        <v>2031384146000</v>
      </c>
      <c r="DG37" s="4">
        <v>2105170275000</v>
      </c>
      <c r="DH37" s="4">
        <v>1981240020000</v>
      </c>
      <c r="DI37" s="4">
        <v>1730307040000</v>
      </c>
      <c r="DJ37" s="4">
        <v>1816000080000</v>
      </c>
      <c r="DK37" s="4"/>
      <c r="DL37" s="6" t="s">
        <v>613</v>
      </c>
      <c r="DM37" s="4"/>
      <c r="DN37" s="4"/>
      <c r="DO37" s="4"/>
      <c r="DP37" s="4"/>
      <c r="DQ37" s="4"/>
      <c r="DR37" s="4"/>
      <c r="DS37" s="4"/>
      <c r="DT37" s="4"/>
      <c r="DU37" s="4"/>
      <c r="DV37" s="4">
        <v>12903342139500</v>
      </c>
      <c r="DW37" s="4">
        <v>10724532483600</v>
      </c>
      <c r="DX37" s="4">
        <v>10459388787600</v>
      </c>
      <c r="DY37" s="4">
        <v>11643240621875</v>
      </c>
      <c r="DZ37" s="4">
        <v>10853471409115</v>
      </c>
      <c r="EA37" s="4">
        <v>11363045418180</v>
      </c>
      <c r="EB37" s="4">
        <v>11094875115360</v>
      </c>
      <c r="EC37" s="5">
        <v>9654544522740</v>
      </c>
      <c r="ED37" s="4">
        <v>8936637961600</v>
      </c>
      <c r="EE37" s="4">
        <v>6614973721170</v>
      </c>
      <c r="EF37" s="4">
        <v>6101824727280</v>
      </c>
      <c r="EG37" s="4">
        <v>5093834252620</v>
      </c>
      <c r="EH37" s="4">
        <v>5134163684640</v>
      </c>
      <c r="EI37" s="4">
        <v>6614973750000</v>
      </c>
      <c r="EJ37" s="4">
        <v>5856627510000</v>
      </c>
      <c r="EK37" s="4">
        <v>5332085722000</v>
      </c>
      <c r="EL37" s="4">
        <v>5489500055000</v>
      </c>
      <c r="EM37" s="4">
        <v>4892557680000</v>
      </c>
      <c r="EN37" s="4">
        <v>4510308230000</v>
      </c>
      <c r="EO37" s="4">
        <v>4856762280000</v>
      </c>
      <c r="EP37" s="4"/>
      <c r="EQ37" s="6" t="s">
        <v>613</v>
      </c>
      <c r="ER37" s="4"/>
      <c r="ES37" s="4"/>
      <c r="ET37" s="4"/>
      <c r="EU37" s="4"/>
      <c r="EV37" s="4"/>
      <c r="EW37" s="4"/>
      <c r="EX37" s="4"/>
      <c r="EY37" s="4"/>
      <c r="EZ37" s="4"/>
      <c r="FA37" s="4">
        <v>4587228330000</v>
      </c>
      <c r="FB37" s="4">
        <v>3637402891200</v>
      </c>
      <c r="FC37" s="4">
        <v>3585175268400</v>
      </c>
      <c r="FD37" s="4">
        <v>4424326431250</v>
      </c>
      <c r="FE37" s="4">
        <v>3623551574550</v>
      </c>
      <c r="FF37" s="4">
        <v>3606219515700</v>
      </c>
      <c r="FG37" s="4">
        <v>3548228535150</v>
      </c>
      <c r="FH37" s="5">
        <v>3485858388800</v>
      </c>
      <c r="FI37" s="4">
        <v>3477444448000</v>
      </c>
      <c r="FJ37" s="4">
        <v>2440950671700</v>
      </c>
      <c r="FK37" s="4">
        <v>2288085695400</v>
      </c>
      <c r="FL37" s="4">
        <v>2038057885700</v>
      </c>
      <c r="FM37" s="4">
        <v>1819064077800</v>
      </c>
      <c r="FN37" s="4">
        <v>2241848700000</v>
      </c>
      <c r="FO37" s="4">
        <v>1944941310000</v>
      </c>
      <c r="FP37" s="4">
        <v>1818505806000</v>
      </c>
      <c r="FQ37" s="4">
        <v>1474654675000</v>
      </c>
      <c r="FR37" s="4">
        <v>1513123560000</v>
      </c>
      <c r="FS37" s="4">
        <v>1545909380000</v>
      </c>
      <c r="FT37" s="4">
        <v>1304712540000</v>
      </c>
      <c r="FU37" s="4"/>
      <c r="FV37" s="6" t="s">
        <v>613</v>
      </c>
      <c r="FW37" s="4"/>
      <c r="FX37" s="4"/>
      <c r="FY37" s="4"/>
      <c r="FZ37" s="4"/>
      <c r="GA37" s="4"/>
      <c r="GB37" s="4"/>
      <c r="GC37" s="4"/>
      <c r="GD37" s="4"/>
      <c r="GE37" s="4"/>
      <c r="GF37" s="4">
        <v>2147988997500</v>
      </c>
      <c r="GG37" s="4">
        <v>2565072057600</v>
      </c>
      <c r="GH37" s="4">
        <v>2049992442400</v>
      </c>
      <c r="GI37" s="4">
        <v>2746678256250</v>
      </c>
      <c r="GJ37" s="4">
        <v>3498263335450</v>
      </c>
      <c r="GK37" s="4">
        <v>4124556834600</v>
      </c>
      <c r="GL37" s="4">
        <v>3941666909400</v>
      </c>
      <c r="GM37" s="5">
        <v>2125222232600</v>
      </c>
      <c r="GN37" s="4">
        <v>1535191731200</v>
      </c>
      <c r="GO37" s="4">
        <v>1034299942200</v>
      </c>
      <c r="GP37" s="4">
        <v>827883321000</v>
      </c>
      <c r="GQ37" s="4">
        <v>417382650500</v>
      </c>
      <c r="GR37" s="4">
        <v>817851653400</v>
      </c>
      <c r="GS37" s="4">
        <v>1800687700000</v>
      </c>
      <c r="GT37" s="4">
        <v>1577707800000</v>
      </c>
      <c r="GU37" s="4">
        <v>1281709124000</v>
      </c>
      <c r="GV37" s="4">
        <v>1434795960000</v>
      </c>
      <c r="GW37" s="4">
        <v>1084552920000</v>
      </c>
      <c r="GX37" s="4">
        <v>1143499290000</v>
      </c>
      <c r="GY37" s="4">
        <v>1597175700000</v>
      </c>
      <c r="GZ37" s="4"/>
      <c r="HA37" s="6" t="s">
        <v>613</v>
      </c>
      <c r="HB37" s="4"/>
      <c r="HC37" s="4"/>
      <c r="HD37" s="4"/>
      <c r="HE37" s="4"/>
      <c r="HF37" s="4"/>
      <c r="HG37" s="4"/>
      <c r="HH37" s="4"/>
      <c r="HI37" s="4"/>
      <c r="HJ37" s="4"/>
      <c r="HK37" s="4">
        <v>6549366832500</v>
      </c>
      <c r="HL37" s="4">
        <v>5285731885200</v>
      </c>
      <c r="HM37" s="4">
        <v>5155423554800</v>
      </c>
      <c r="HN37" s="4">
        <v>5023377100000</v>
      </c>
      <c r="HO37" s="4">
        <v>3804750402850</v>
      </c>
      <c r="HP37" s="4">
        <v>3757902761100</v>
      </c>
      <c r="HQ37" s="4">
        <v>4028917412700</v>
      </c>
      <c r="HR37" s="5">
        <v>3807550955600</v>
      </c>
      <c r="HS37" s="4">
        <v>3568303360000</v>
      </c>
      <c r="HT37" s="4">
        <v>2801358333000</v>
      </c>
      <c r="HU37" s="4">
        <v>2642396383800</v>
      </c>
      <c r="HV37" s="4">
        <v>2569519568250</v>
      </c>
      <c r="HW37" s="4">
        <v>2404453116000</v>
      </c>
      <c r="HX37" s="4">
        <v>2646043750000</v>
      </c>
      <c r="HY37" s="4">
        <v>2231805810000</v>
      </c>
      <c r="HZ37" s="4">
        <v>2124101694000</v>
      </c>
      <c r="IA37" s="4">
        <v>2310598225000</v>
      </c>
      <c r="IB37" s="4">
        <v>2174315580000</v>
      </c>
      <c r="IC37" s="4">
        <v>1939901060000</v>
      </c>
      <c r="ID37" s="4">
        <v>2025589440000</v>
      </c>
      <c r="IE37" s="4"/>
      <c r="IF37" s="6" t="s">
        <v>613</v>
      </c>
      <c r="IG37" s="4"/>
      <c r="IH37" s="4"/>
      <c r="II37" s="4"/>
      <c r="IJ37" s="4"/>
      <c r="IK37" s="4"/>
      <c r="IL37" s="4"/>
      <c r="IM37" s="4"/>
      <c r="IN37" s="4"/>
      <c r="IO37" s="4"/>
      <c r="IP37" s="4">
        <v>12598450222500</v>
      </c>
      <c r="IQ37" s="4">
        <v>8270149399200</v>
      </c>
      <c r="IR37" s="4">
        <v>10656362921200</v>
      </c>
      <c r="IS37" s="4">
        <v>12067156425000</v>
      </c>
      <c r="IT37" s="4">
        <v>10552553438900</v>
      </c>
      <c r="IU37" s="4">
        <v>9317993325900</v>
      </c>
      <c r="IV37" s="4">
        <v>9401938355550</v>
      </c>
      <c r="IW37" s="5">
        <v>9532504797800</v>
      </c>
      <c r="IX37" s="4">
        <v>9222619699200</v>
      </c>
      <c r="IY37" s="4">
        <v>7174520836200</v>
      </c>
      <c r="IZ37" s="4">
        <v>7071831652200</v>
      </c>
      <c r="JA37" s="4">
        <v>5555523988500</v>
      </c>
      <c r="JB37" s="4">
        <v>4615310160000</v>
      </c>
      <c r="JC37" s="4">
        <v>6008881900000</v>
      </c>
      <c r="JD37" s="4">
        <v>4748269470000</v>
      </c>
      <c r="JE37" s="4">
        <v>4238444592000</v>
      </c>
      <c r="JF37" s="4">
        <v>4609369375000</v>
      </c>
      <c r="JG37" s="4">
        <v>3901075560000</v>
      </c>
      <c r="JH37" s="4">
        <v>2995591540000</v>
      </c>
      <c r="JI37" s="4">
        <v>2845968540000</v>
      </c>
      <c r="JJ37" s="4"/>
      <c r="JK37" s="6" t="s">
        <v>613</v>
      </c>
      <c r="JL37" s="4"/>
      <c r="JM37" s="4"/>
      <c r="JN37" s="4"/>
      <c r="JO37" s="4"/>
      <c r="JP37" s="4"/>
      <c r="JQ37" s="4"/>
      <c r="JR37" s="4"/>
      <c r="JS37" s="4"/>
      <c r="JT37" s="4"/>
      <c r="JU37" s="4">
        <v>1519404682500</v>
      </c>
      <c r="JV37" s="4">
        <v>145857628800</v>
      </c>
      <c r="JW37" s="4">
        <v>727472730400</v>
      </c>
      <c r="JX37" s="4">
        <v>1167656956250</v>
      </c>
      <c r="JY37" s="4">
        <v>557400500200</v>
      </c>
      <c r="JZ37" s="4">
        <v>293293759500</v>
      </c>
      <c r="KA37" s="4">
        <v>161533457100</v>
      </c>
      <c r="KB37" s="5">
        <v>296214526800</v>
      </c>
      <c r="KC37" s="4">
        <v>287078508800</v>
      </c>
      <c r="KD37" s="4">
        <v>121667057100</v>
      </c>
      <c r="KE37" s="4">
        <v>64096329000</v>
      </c>
      <c r="KF37" s="4">
        <v>242922932250</v>
      </c>
      <c r="KG37" s="4">
        <v>38697360000</v>
      </c>
      <c r="KH37" s="4">
        <v>60792550000</v>
      </c>
      <c r="KI37" s="4">
        <v>101261760000</v>
      </c>
      <c r="KJ37" s="4">
        <v>59478334000</v>
      </c>
      <c r="KK37" s="4">
        <v>102606010000</v>
      </c>
      <c r="KL37" s="4">
        <v>110229570000</v>
      </c>
      <c r="KM37" s="4">
        <v>100886360000</v>
      </c>
      <c r="KN37" s="4">
        <v>147536820000</v>
      </c>
      <c r="KO37" s="4"/>
      <c r="KP37" s="6" t="s">
        <v>613</v>
      </c>
      <c r="KQ37" s="4"/>
      <c r="KR37" s="4"/>
      <c r="KS37" s="4"/>
      <c r="KT37" s="4"/>
      <c r="KU37" s="4"/>
      <c r="KV37" s="4"/>
      <c r="KW37" s="4"/>
      <c r="KX37" s="4"/>
      <c r="KY37" s="4"/>
      <c r="KZ37" s="4">
        <v>1205151213750</v>
      </c>
      <c r="LA37" s="4">
        <v>87551291880</v>
      </c>
      <c r="LB37" s="4">
        <v>529032618960</v>
      </c>
      <c r="LC37" s="4">
        <v>893255211875</v>
      </c>
      <c r="LD37" s="4">
        <v>266779070365</v>
      </c>
      <c r="LE37" s="4">
        <v>132881954100</v>
      </c>
      <c r="LF37" s="4">
        <v>271736150820</v>
      </c>
      <c r="LG37" s="5">
        <v>224431102360</v>
      </c>
      <c r="LH37" s="4">
        <v>151207873280</v>
      </c>
      <c r="LI37" s="4">
        <v>76400115390</v>
      </c>
      <c r="LJ37" s="4">
        <v>85321381260</v>
      </c>
      <c r="LK37" s="4">
        <v>233021574550</v>
      </c>
      <c r="LL37" s="4">
        <v>107020620000</v>
      </c>
      <c r="LM37" s="4">
        <v>80387650000</v>
      </c>
      <c r="LN37" s="4">
        <v>21700290000</v>
      </c>
      <c r="LO37" s="4">
        <v>18007944000</v>
      </c>
      <c r="LP37" s="4">
        <v>20356310000</v>
      </c>
      <c r="LQ37" s="4">
        <v>45599130000</v>
      </c>
      <c r="LR37" s="4">
        <v>40704400000</v>
      </c>
      <c r="LS37" s="4">
        <v>33516060000</v>
      </c>
      <c r="LT37" s="4"/>
      <c r="LU37" s="6" t="s">
        <v>613</v>
      </c>
      <c r="LV37" s="4"/>
      <c r="LW37" s="4"/>
      <c r="LX37" s="4"/>
      <c r="LY37" s="4"/>
      <c r="LZ37" s="4"/>
      <c r="MA37" s="4"/>
      <c r="MB37" s="4"/>
      <c r="MC37" s="4"/>
      <c r="MD37" s="4"/>
      <c r="ME37" s="4">
        <v>1971075105000</v>
      </c>
      <c r="MF37" s="4">
        <v>576753793200</v>
      </c>
      <c r="MP37" s="1">
        <v>1437525322500</v>
      </c>
      <c r="MQ37" s="1">
        <v>95829177600</v>
      </c>
      <c r="MR37" s="4">
        <v>591755200800</v>
      </c>
      <c r="MS37" s="4">
        <v>1025557637500</v>
      </c>
      <c r="MT37" s="4">
        <v>155117945400</v>
      </c>
      <c r="MU37" s="4">
        <v>85707589500</v>
      </c>
      <c r="MV37" s="4">
        <v>-151834744650</v>
      </c>
      <c r="MW37" s="5">
        <v>40138188400</v>
      </c>
      <c r="MX37" s="4">
        <v>50117926400</v>
      </c>
      <c r="MY37" s="1">
        <v>29996487000</v>
      </c>
      <c r="MZ37" s="1">
        <v>107741701200</v>
      </c>
      <c r="NA37" s="1">
        <v>278918798850</v>
      </c>
      <c r="NB37" s="1">
        <v>18095820000</v>
      </c>
      <c r="NC37" s="1">
        <v>694400000</v>
      </c>
      <c r="ND37" s="1">
        <v>31728810000</v>
      </c>
      <c r="NE37" s="1">
        <v>25870694000</v>
      </c>
      <c r="NF37" s="1">
        <v>27550705000</v>
      </c>
      <c r="NG37" s="1">
        <v>63833220000</v>
      </c>
      <c r="NH37" s="1">
        <v>59340960000</v>
      </c>
      <c r="NI37" s="1">
        <v>57743460000</v>
      </c>
      <c r="NK37" s="6" t="s">
        <v>613</v>
      </c>
      <c r="NU37" s="35">
        <v>1205098132500</v>
      </c>
      <c r="NV37" s="35">
        <v>87497139600</v>
      </c>
      <c r="NW37" s="47">
        <v>528984011200</v>
      </c>
      <c r="NX37" s="47">
        <v>896530512500</v>
      </c>
      <c r="NY37" s="47">
        <v>24611793400</v>
      </c>
      <c r="NZ37" s="47">
        <v>19622287800</v>
      </c>
      <c r="OA37" s="47">
        <v>139340572050</v>
      </c>
      <c r="OB37" s="48">
        <v>-2459410800</v>
      </c>
      <c r="OC37" s="47">
        <v>9365875200</v>
      </c>
      <c r="OD37" s="35">
        <v>4171716000</v>
      </c>
      <c r="OE37" s="35">
        <v>85321372200</v>
      </c>
      <c r="OF37" s="35">
        <v>233021574550</v>
      </c>
      <c r="OG37" s="35">
        <v>107020620000</v>
      </c>
      <c r="OH37" s="35">
        <v>80387650000</v>
      </c>
      <c r="OI37" s="35">
        <v>21700290000</v>
      </c>
      <c r="OJ37" s="35">
        <v>18007944000</v>
      </c>
      <c r="OK37" s="35">
        <v>20356310000</v>
      </c>
      <c r="OL37" s="35">
        <v>45599130000</v>
      </c>
      <c r="OM37" s="35">
        <v>40704400000</v>
      </c>
      <c r="ON37" s="35">
        <v>33516060000</v>
      </c>
      <c r="OP37" s="6" t="s">
        <v>613</v>
      </c>
      <c r="OQ37" s="4">
        <v>712668044800</v>
      </c>
      <c r="OR37" s="4">
        <v>1132664468750</v>
      </c>
      <c r="OS37" s="4">
        <v>976471234650</v>
      </c>
      <c r="OT37" s="4">
        <v>817605966300</v>
      </c>
      <c r="OU37" s="4">
        <v>624271645500</v>
      </c>
      <c r="OV37" s="5">
        <v>686989474400</v>
      </c>
      <c r="OW37" s="4">
        <v>675380870400</v>
      </c>
      <c r="OX37" s="4">
        <v>461582752500</v>
      </c>
      <c r="OY37" s="4">
        <v>345247789200</v>
      </c>
      <c r="OZ37" s="4">
        <v>518163278650</v>
      </c>
      <c r="PA37" s="4">
        <v>331555740000</v>
      </c>
      <c r="PB37" s="4">
        <v>408686950000</v>
      </c>
      <c r="PC37" s="4">
        <v>361824870000</v>
      </c>
      <c r="PD37" s="4">
        <v>290184898000</v>
      </c>
      <c r="PE37" s="4">
        <v>348844730000</v>
      </c>
      <c r="PF37" s="4">
        <v>342368910000</v>
      </c>
      <c r="PG37" s="4">
        <v>315206800000</v>
      </c>
      <c r="PH37" s="4">
        <v>382480020000</v>
      </c>
      <c r="PI37" s="4"/>
      <c r="PJ37" s="6" t="s">
        <v>613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5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6" t="s">
        <v>613</v>
      </c>
      <c r="QP37" s="4"/>
      <c r="QQ37" s="4"/>
      <c r="QR37" s="4"/>
      <c r="QS37" s="4"/>
      <c r="QT37" s="4"/>
      <c r="QU37" s="4"/>
      <c r="QV37" s="4"/>
      <c r="QW37" s="4"/>
      <c r="QX37" s="4"/>
      <c r="QY37" s="4">
        <v>1394962795500</v>
      </c>
      <c r="QZ37" s="4">
        <v>120935617920</v>
      </c>
      <c r="RA37" s="4">
        <v>510669351200</v>
      </c>
      <c r="RB37" s="4">
        <v>691467860000</v>
      </c>
      <c r="RC37" s="4">
        <v>832358573750</v>
      </c>
      <c r="RD37" s="4">
        <v>817258723170</v>
      </c>
      <c r="RE37" s="4">
        <v>-478574906445</v>
      </c>
      <c r="RF37" s="5">
        <v>522349934240</v>
      </c>
      <c r="RG37" s="4">
        <v>429773518720</v>
      </c>
      <c r="RH37" s="4">
        <v>233921694420</v>
      </c>
      <c r="RI37" s="4">
        <v>437595843720</v>
      </c>
      <c r="RJ37" s="4">
        <v>499786045745</v>
      </c>
      <c r="RK37" s="4">
        <v>758104474440</v>
      </c>
      <c r="RL37" s="4">
        <v>568290450000</v>
      </c>
      <c r="RM37" s="4">
        <v>-66931920000</v>
      </c>
      <c r="RN37" s="4">
        <v>442210046000</v>
      </c>
      <c r="RO37" s="4">
        <v>315169465000</v>
      </c>
      <c r="RP37" s="4">
        <v>201715200000</v>
      </c>
      <c r="RQ37" s="4">
        <v>471901920000</v>
      </c>
      <c r="RR37" s="4">
        <v>68042340000</v>
      </c>
      <c r="RS37" s="4"/>
      <c r="RT37" s="6" t="s">
        <v>613</v>
      </c>
      <c r="RU37" s="4"/>
      <c r="RV37" s="4"/>
      <c r="RW37" s="4"/>
      <c r="RX37" s="4"/>
      <c r="RY37" s="4"/>
      <c r="RZ37" s="4"/>
      <c r="SA37" s="4"/>
      <c r="SB37" s="4"/>
      <c r="SC37" s="4"/>
      <c r="SD37" s="4">
        <v>-733467735000</v>
      </c>
      <c r="SE37" s="4">
        <v>-356557593600</v>
      </c>
      <c r="SF37" s="4">
        <v>109998306000</v>
      </c>
      <c r="SG37" s="4">
        <v>542575606250</v>
      </c>
      <c r="SH37" s="4">
        <v>-217308858300</v>
      </c>
      <c r="SI37" s="4">
        <v>-1102387494000</v>
      </c>
      <c r="SJ37" s="4">
        <v>-889455069000</v>
      </c>
      <c r="SK37" s="5">
        <v>-945380377600</v>
      </c>
      <c r="SL37" s="4">
        <v>-634185952000</v>
      </c>
      <c r="SM37" s="4">
        <v>-252473562000</v>
      </c>
      <c r="SN37" s="4">
        <v>-820406737200</v>
      </c>
      <c r="SO37" s="4">
        <v>-95226614300</v>
      </c>
      <c r="SP37" s="4">
        <v>-41002528200</v>
      </c>
      <c r="SQ37" s="4">
        <v>-417236750000</v>
      </c>
      <c r="SR37" s="4">
        <v>-132417780000</v>
      </c>
      <c r="SS37" s="4">
        <v>-151620778000</v>
      </c>
      <c r="ST37" s="4">
        <v>-561948010000</v>
      </c>
      <c r="SU37" s="4">
        <v>-91383660000</v>
      </c>
      <c r="SV37" s="4">
        <v>-70400110000</v>
      </c>
      <c r="SW37" s="4">
        <v>344556540000</v>
      </c>
      <c r="SX37" s="4"/>
      <c r="SY37" s="6" t="s">
        <v>613</v>
      </c>
      <c r="SZ37" s="4"/>
      <c r="TA37" s="4"/>
      <c r="TB37" s="4"/>
      <c r="TC37" s="4"/>
      <c r="TD37" s="4"/>
      <c r="TE37" s="4"/>
      <c r="TF37" s="4"/>
      <c r="TG37" s="4"/>
      <c r="TH37" s="4"/>
      <c r="TI37" s="4">
        <v>-503393647500</v>
      </c>
      <c r="TJ37" s="4">
        <v>410139007200</v>
      </c>
      <c r="TK37" s="4">
        <v>-926828672000</v>
      </c>
      <c r="TL37" s="4">
        <v>-1149463956250</v>
      </c>
      <c r="TM37" s="4">
        <v>-802945177300</v>
      </c>
      <c r="TN37" s="4">
        <v>131249928900</v>
      </c>
      <c r="TO37" s="4">
        <v>1505914479300</v>
      </c>
      <c r="TP37" s="5">
        <v>279907467000</v>
      </c>
      <c r="TQ37" s="4">
        <v>195457529600</v>
      </c>
      <c r="TR37" s="35">
        <v>105960912300</v>
      </c>
      <c r="TS37" s="35">
        <v>334925368800</v>
      </c>
      <c r="TT37" s="35">
        <v>-383679546950</v>
      </c>
      <c r="TU37" s="35">
        <v>-817527793800</v>
      </c>
      <c r="TV37" s="35">
        <v>-128388050000</v>
      </c>
      <c r="TW37" s="35">
        <v>125262600000</v>
      </c>
      <c r="TX37" s="35">
        <v>-362054926000</v>
      </c>
      <c r="TY37" s="35">
        <v>189498205000</v>
      </c>
      <c r="TZ37" s="35">
        <v>-158702400000</v>
      </c>
      <c r="UA37" s="35">
        <v>-451558130000</v>
      </c>
      <c r="UB37" s="35">
        <v>-459328260000</v>
      </c>
      <c r="UD37" s="6" t="s">
        <v>613</v>
      </c>
      <c r="UM37" s="37"/>
      <c r="UN37" s="37">
        <v>0.38906252874396796</v>
      </c>
      <c r="UO37" s="37">
        <v>0.65915169294104103</v>
      </c>
      <c r="UP37" s="9">
        <v>0.489570601748409</v>
      </c>
      <c r="UQ37" s="9">
        <v>0.45680066533560698</v>
      </c>
      <c r="UR37" s="9">
        <v>0.83820684443224092</v>
      </c>
      <c r="US37" s="9">
        <v>0.91038277427134506</v>
      </c>
      <c r="UT37" s="9">
        <v>0.791062857233091</v>
      </c>
      <c r="UU37" s="10"/>
      <c r="UV37" s="9"/>
      <c r="UW37" s="6" t="s">
        <v>613</v>
      </c>
      <c r="VF37" s="9"/>
      <c r="VG37" s="9">
        <v>1.05314504788716E-2</v>
      </c>
      <c r="VH37" s="9">
        <v>2.31654384119915E-2</v>
      </c>
      <c r="VI37" s="9">
        <v>2.05128874828584E-2</v>
      </c>
      <c r="VJ37" s="9">
        <v>1.72473371761682E-2</v>
      </c>
      <c r="VK37" s="9">
        <v>1.4234733572290399E-2</v>
      </c>
      <c r="VL37" s="9">
        <v>4.4151488103752801E-2</v>
      </c>
      <c r="VM37" s="9">
        <v>4.9292765696886398E-2</v>
      </c>
      <c r="VN37" s="10"/>
      <c r="VO37" s="9"/>
      <c r="VP37" s="6" t="s">
        <v>613</v>
      </c>
      <c r="VY37" s="9"/>
      <c r="VZ37" s="9">
        <v>0.61093747125603204</v>
      </c>
      <c r="WA37" s="9">
        <v>0.34084830705895897</v>
      </c>
      <c r="WB37" s="52">
        <v>0.51042939825159106</v>
      </c>
      <c r="WC37" s="52">
        <v>0.54319933466439307</v>
      </c>
      <c r="WD37" s="52">
        <v>0.161793155567759</v>
      </c>
      <c r="WE37" s="52">
        <v>8.9617225728655006E-2</v>
      </c>
      <c r="WF37" s="52">
        <v>0.208937142766909</v>
      </c>
      <c r="WG37" s="53"/>
      <c r="WI37" s="54" t="s">
        <v>613</v>
      </c>
      <c r="WR37" s="9"/>
      <c r="WS37" s="9">
        <v>0.10797747389887601</v>
      </c>
      <c r="WT37" s="9">
        <v>7.1227556886091309E-2</v>
      </c>
      <c r="WU37" s="9">
        <v>5.0340887436065296E-2</v>
      </c>
      <c r="WV37" s="9">
        <v>2.5968202962823001E-2</v>
      </c>
      <c r="WW37" s="9">
        <v>8.2051516781496789E-2</v>
      </c>
      <c r="WX37" s="9">
        <v>7.9668811611670595E-2</v>
      </c>
      <c r="WY37" s="9">
        <v>0.15219435266421899</v>
      </c>
      <c r="WZ37" s="10"/>
      <c r="XA37" s="9"/>
      <c r="XB37" s="6" t="s">
        <v>613</v>
      </c>
      <c r="XK37" s="9"/>
      <c r="XL37" s="9">
        <v>0.2282508</v>
      </c>
      <c r="XM37" s="9">
        <v>0.24821459999999998</v>
      </c>
      <c r="XN37" s="9">
        <v>0.24713225000000003</v>
      </c>
      <c r="XO37" s="9">
        <v>0.60181873034077005</v>
      </c>
      <c r="XP37" s="9">
        <v>0.61818150991686993</v>
      </c>
      <c r="XQ37" s="9">
        <v>0.24974750000000001</v>
      </c>
      <c r="XR37" s="9">
        <v>0.24454630000000002</v>
      </c>
      <c r="XS37" s="10"/>
      <c r="XT37" s="9"/>
      <c r="XU37" s="6" t="s">
        <v>613</v>
      </c>
      <c r="XV37" s="59">
        <f t="shared" si="153"/>
        <v>312844402090.008</v>
      </c>
      <c r="XW37" s="59">
        <f t="shared" si="153"/>
        <v>188990796333.34305</v>
      </c>
      <c r="XX37" s="59">
        <f t="shared" si="153"/>
        <v>137963249484.55649</v>
      </c>
      <c r="XY37" s="59">
        <f t="shared" si="153"/>
        <v>137756748016.73972</v>
      </c>
      <c r="XZ37" s="59">
        <f t="shared" si="153"/>
        <v>76316701675.312515</v>
      </c>
      <c r="YA37" s="59">
        <f t="shared" si="153"/>
        <v>62745217934.677849</v>
      </c>
      <c r="YB37" s="59">
        <f t="shared" si="153"/>
        <v>31856446480.825333</v>
      </c>
      <c r="YC37" s="6" t="s">
        <v>613</v>
      </c>
      <c r="YD37" s="4"/>
      <c r="YE37" s="4"/>
      <c r="YF37" s="4"/>
      <c r="YG37" s="4"/>
      <c r="YH37" s="4"/>
      <c r="YI37" s="4"/>
      <c r="YJ37" s="4"/>
      <c r="YK37" s="4"/>
      <c r="YL37" s="4"/>
      <c r="YM37" s="4">
        <v>1394962795500</v>
      </c>
      <c r="YN37" s="4">
        <v>120935617920</v>
      </c>
      <c r="YO37" s="4">
        <v>510669351200</v>
      </c>
      <c r="YP37" s="4">
        <v>691467860000</v>
      </c>
      <c r="YQ37" s="4">
        <v>832358573750</v>
      </c>
      <c r="YR37" s="4">
        <v>817258723170</v>
      </c>
      <c r="YS37" s="4">
        <v>-478574906445</v>
      </c>
      <c r="YT37" s="5">
        <v>522349934240</v>
      </c>
      <c r="YU37" s="4">
        <v>429773518720</v>
      </c>
      <c r="YV37" s="4">
        <v>233921694420</v>
      </c>
      <c r="YW37" s="4">
        <v>437595843720</v>
      </c>
      <c r="YX37" s="4">
        <v>499786045745</v>
      </c>
      <c r="YY37" s="4">
        <v>758104474440</v>
      </c>
      <c r="YZ37" s="4">
        <v>568290450000</v>
      </c>
      <c r="ZA37" s="4">
        <v>-66931920000</v>
      </c>
      <c r="ZB37" s="4">
        <v>442210046000</v>
      </c>
      <c r="ZC37" s="4">
        <v>315169465000</v>
      </c>
      <c r="ZD37" s="4">
        <v>201715200000</v>
      </c>
      <c r="ZE37" s="4">
        <v>471901920000</v>
      </c>
      <c r="ZF37" s="4">
        <v>68042340000</v>
      </c>
      <c r="ZG37" s="4"/>
      <c r="ZH37" s="6" t="s">
        <v>613</v>
      </c>
      <c r="ZI37" s="4"/>
      <c r="ZJ37" s="4"/>
      <c r="ZK37" s="4"/>
      <c r="ZL37" s="4"/>
      <c r="ZM37" s="4"/>
      <c r="ZN37" s="4"/>
      <c r="ZO37" s="4"/>
      <c r="ZP37" s="4"/>
      <c r="ZQ37" s="4"/>
      <c r="ZR37" s="4">
        <v>-733467735000</v>
      </c>
      <c r="ZS37" s="4">
        <v>-356557593600</v>
      </c>
      <c r="ZT37" s="4">
        <v>109998306000</v>
      </c>
      <c r="ZU37" s="4">
        <v>542575606250</v>
      </c>
      <c r="ZV37" s="4">
        <v>-217308858300</v>
      </c>
      <c r="ZW37" s="4">
        <v>-1102387494000</v>
      </c>
      <c r="ZX37" s="4">
        <v>-889455069000</v>
      </c>
      <c r="ZY37" s="5">
        <v>-945380377600</v>
      </c>
      <c r="ZZ37" s="4">
        <v>-634185952000</v>
      </c>
      <c r="AAA37" s="4">
        <v>-252473562000</v>
      </c>
      <c r="AAB37" s="4">
        <v>-820406737200</v>
      </c>
      <c r="AAC37" s="4">
        <v>-95226614300</v>
      </c>
      <c r="AAD37" s="4">
        <v>-41002528200</v>
      </c>
      <c r="AAE37" s="4">
        <v>-417236750000</v>
      </c>
      <c r="AAF37" s="4">
        <v>-132417780000</v>
      </c>
      <c r="AAG37" s="4">
        <v>-151620778000</v>
      </c>
      <c r="AAH37" s="4">
        <v>-561948010000</v>
      </c>
      <c r="AAI37" s="4">
        <v>-91383660000</v>
      </c>
      <c r="AAJ37" s="4">
        <v>-70400110000</v>
      </c>
      <c r="AAK37" s="4">
        <v>344556540000</v>
      </c>
      <c r="AAL37" s="4"/>
      <c r="AAM37" s="6" t="s">
        <v>613</v>
      </c>
      <c r="AAN37" s="4"/>
      <c r="AAO37" s="4"/>
      <c r="AAP37" s="4"/>
      <c r="AAQ37" s="4"/>
      <c r="AAR37" s="4"/>
      <c r="AAS37" s="4"/>
      <c r="AAT37" s="4"/>
      <c r="AAU37" s="4"/>
      <c r="AAV37" s="4"/>
      <c r="AAW37" s="4">
        <v>-503393647500</v>
      </c>
      <c r="AAX37" s="4">
        <v>410139007200</v>
      </c>
      <c r="AAY37" s="4">
        <v>-926828672000</v>
      </c>
      <c r="AAZ37" s="4">
        <v>-1149463956250</v>
      </c>
      <c r="ABA37" s="4">
        <v>-802945177300</v>
      </c>
      <c r="ABB37" s="4">
        <v>131249928900</v>
      </c>
      <c r="ABC37" s="4">
        <v>1505914479300</v>
      </c>
      <c r="ABD37" s="5">
        <v>279907467000</v>
      </c>
      <c r="ABE37" s="4">
        <v>195457529600</v>
      </c>
      <c r="ABF37" s="35">
        <v>105960912300</v>
      </c>
      <c r="ABG37" s="35">
        <v>334925368800</v>
      </c>
      <c r="ABH37" s="35">
        <v>-383679546950</v>
      </c>
      <c r="ABI37" s="35">
        <v>-817527793800</v>
      </c>
      <c r="ABJ37" s="35">
        <v>-128388050000</v>
      </c>
      <c r="ABK37" s="35">
        <v>125262600000</v>
      </c>
      <c r="ABL37" s="35">
        <v>-362054926000</v>
      </c>
      <c r="ABM37" s="35">
        <v>189498205000</v>
      </c>
      <c r="ABN37" s="35">
        <v>-158702400000</v>
      </c>
      <c r="ABO37" s="35">
        <v>-451558130000</v>
      </c>
      <c r="ABP37" s="35">
        <v>-459328260000</v>
      </c>
      <c r="ABR37" s="6" t="s">
        <v>613</v>
      </c>
      <c r="ACA37" s="37"/>
      <c r="ACB37" s="37">
        <v>0.38906252874396796</v>
      </c>
      <c r="ACC37" s="37">
        <v>0.65915169294104103</v>
      </c>
      <c r="ACD37" s="9">
        <v>0.489570601748409</v>
      </c>
      <c r="ACE37" s="9">
        <v>0.45680066533560698</v>
      </c>
      <c r="ACF37" s="9">
        <v>0.83820684443224092</v>
      </c>
      <c r="ACG37" s="9">
        <v>0.91038277427134506</v>
      </c>
      <c r="ACH37" s="9">
        <v>0.791062857233091</v>
      </c>
      <c r="ACI37" s="10"/>
      <c r="ACJ37" s="9"/>
      <c r="ACK37" s="6" t="s">
        <v>613</v>
      </c>
      <c r="ACT37" s="9"/>
      <c r="ACU37" s="9">
        <v>1.05314504788716E-2</v>
      </c>
      <c r="ACV37" s="9">
        <v>2.31654384119915E-2</v>
      </c>
      <c r="ACW37" s="9">
        <v>2.05128874828584E-2</v>
      </c>
      <c r="ACX37" s="9">
        <v>1.72473371761682E-2</v>
      </c>
      <c r="ACY37" s="9">
        <v>1.4234733572290399E-2</v>
      </c>
      <c r="ACZ37" s="9">
        <v>4.4151488103752801E-2</v>
      </c>
      <c r="ADA37" s="9">
        <v>4.9292765696886398E-2</v>
      </c>
      <c r="ADB37" s="10"/>
      <c r="ADC37" s="9"/>
      <c r="ADD37" s="6" t="s">
        <v>613</v>
      </c>
      <c r="ADM37" s="9"/>
      <c r="ADN37" s="9">
        <v>0.61093747125603204</v>
      </c>
      <c r="ADO37" s="9">
        <v>0.34084830705895897</v>
      </c>
      <c r="ADP37" s="52">
        <v>0.51042939825159106</v>
      </c>
      <c r="ADQ37" s="52">
        <v>0.54319933466439307</v>
      </c>
      <c r="ADR37" s="52">
        <v>0.161793155567759</v>
      </c>
      <c r="ADS37" s="52">
        <v>8.9617225728655006E-2</v>
      </c>
      <c r="ADT37" s="52">
        <v>0.208937142766909</v>
      </c>
      <c r="ADU37" s="53"/>
      <c r="ADW37" s="54" t="s">
        <v>613</v>
      </c>
      <c r="AEF37" s="9"/>
      <c r="AEG37" s="9">
        <v>0.10797747389887601</v>
      </c>
      <c r="AEH37" s="9">
        <v>7.1227556886091309E-2</v>
      </c>
      <c r="AEI37" s="9">
        <v>5.0340887436065296E-2</v>
      </c>
      <c r="AEJ37" s="9">
        <v>2.5968202962823001E-2</v>
      </c>
      <c r="AEK37" s="9">
        <v>8.2051516781496789E-2</v>
      </c>
      <c r="AEL37" s="9">
        <v>7.9668811611670595E-2</v>
      </c>
      <c r="AEM37" s="9">
        <v>0.15219435266421899</v>
      </c>
      <c r="AEN37" s="10"/>
      <c r="AEO37" s="9"/>
      <c r="AEP37" s="6" t="s">
        <v>613</v>
      </c>
      <c r="AEY37" s="9"/>
      <c r="AEZ37" s="9">
        <v>0.2282508</v>
      </c>
      <c r="AFA37" s="9">
        <v>0.24821459999999998</v>
      </c>
      <c r="AFB37" s="9">
        <v>0.24713225000000003</v>
      </c>
      <c r="AFC37" s="9">
        <v>0.60181873034077005</v>
      </c>
      <c r="AFD37" s="9">
        <v>0.61818150991686993</v>
      </c>
      <c r="AFE37" s="9">
        <v>0.24974750000000001</v>
      </c>
      <c r="AFF37" s="9">
        <v>0.24454630000000002</v>
      </c>
      <c r="AFG37" s="10"/>
      <c r="AFH37" s="9"/>
      <c r="AFI37" s="6" t="s">
        <v>613</v>
      </c>
      <c r="AFJ37" s="7">
        <f t="shared" si="166"/>
        <v>5.0579687752614011E-2</v>
      </c>
      <c r="AFK37" s="7">
        <f t="shared" si="167"/>
        <v>7.6718779666614181E-2</v>
      </c>
      <c r="AFL37" s="7">
        <f t="shared" si="168"/>
        <v>2.458006846924134E-2</v>
      </c>
      <c r="AFM37" s="7">
        <f t="shared" si="169"/>
        <v>1.1694220097668455E-2</v>
      </c>
      <c r="AFN37" s="7">
        <f t="shared" si="170"/>
        <v>2.4492042316348585E-2</v>
      </c>
      <c r="AFO37" s="8">
        <f t="shared" si="171"/>
        <v>2.3246161621750493E-2</v>
      </c>
      <c r="AFP37" s="7">
        <f t="shared" si="172"/>
        <v>1.69199954087575E-2</v>
      </c>
      <c r="AFQ37" s="6" t="s">
        <v>613</v>
      </c>
      <c r="AFR37" s="7">
        <f t="shared" si="173"/>
        <v>0.10261671293087835</v>
      </c>
      <c r="AFS37" s="7">
        <f t="shared" si="174"/>
        <v>0.17781966077661182</v>
      </c>
      <c r="AFT37" s="7">
        <f t="shared" si="175"/>
        <v>7.0117364378269209E-2</v>
      </c>
      <c r="AFU37" s="7">
        <f t="shared" si="176"/>
        <v>3.5360668582361948E-2</v>
      </c>
      <c r="AFV37" s="7">
        <f t="shared" si="177"/>
        <v>6.7446443544221121E-2</v>
      </c>
      <c r="AFW37" s="8">
        <f t="shared" si="178"/>
        <v>5.8943689783038974E-2</v>
      </c>
      <c r="AFX37" s="7">
        <f t="shared" si="179"/>
        <v>4.2375285401743422E-2</v>
      </c>
      <c r="AFY37" s="6" t="s">
        <v>613</v>
      </c>
      <c r="AFZ37" s="1">
        <f t="shared" si="180"/>
        <v>7205415997200</v>
      </c>
      <c r="AGA37" s="1">
        <f t="shared" si="181"/>
        <v>7770055356250</v>
      </c>
      <c r="AGB37" s="1">
        <f t="shared" si="182"/>
        <v>7303013738300</v>
      </c>
      <c r="AGC37" s="1">
        <f t="shared" si="183"/>
        <v>7882459595700</v>
      </c>
      <c r="AGD37" s="1">
        <f t="shared" si="184"/>
        <v>7970584322100</v>
      </c>
      <c r="AGE37" s="2">
        <f t="shared" si="185"/>
        <v>5932773188200</v>
      </c>
      <c r="AGF37" s="1">
        <f t="shared" si="186"/>
        <v>5103495091200</v>
      </c>
      <c r="AGG37" s="6" t="s">
        <v>613</v>
      </c>
      <c r="AGH37" s="7">
        <f t="shared" si="187"/>
        <v>0.10096193345154442</v>
      </c>
      <c r="AGI37" s="7">
        <f t="shared" si="188"/>
        <v>0.15027652992340287</v>
      </c>
      <c r="AGJ37" s="7">
        <f t="shared" si="189"/>
        <v>7.632472293962192E-2</v>
      </c>
      <c r="AGK37" s="7">
        <f t="shared" si="190"/>
        <v>3.7208406327892393E-2</v>
      </c>
      <c r="AGL37" s="7">
        <f t="shared" si="191"/>
        <v>2.0266200139444857E-2</v>
      </c>
      <c r="AGM37" s="8">
        <f t="shared" si="192"/>
        <v>4.9928510226744625E-2</v>
      </c>
      <c r="AGN37" s="7">
        <f t="shared" si="193"/>
        <v>5.6251353958390579E-2</v>
      </c>
      <c r="AGO37" s="6" t="s">
        <v>613</v>
      </c>
      <c r="AGP37" s="7">
        <f t="shared" si="194"/>
        <v>4.9644763684571123E-2</v>
      </c>
      <c r="AGQ37" s="7">
        <f t="shared" si="195"/>
        <v>7.4023670566199698E-2</v>
      </c>
      <c r="AGR37" s="7">
        <f t="shared" si="196"/>
        <v>2.5280996861060112E-2</v>
      </c>
      <c r="AGS37" s="7">
        <f t="shared" si="197"/>
        <v>1.4260790864771873E-2</v>
      </c>
      <c r="AGT37" s="7">
        <f t="shared" si="198"/>
        <v>2.8902141297235066E-2</v>
      </c>
      <c r="AGU37" s="8">
        <f t="shared" si="199"/>
        <v>2.3543770196873783E-2</v>
      </c>
      <c r="AGV37" s="7">
        <f t="shared" si="200"/>
        <v>1.6395327814841619E-2</v>
      </c>
      <c r="AGW37" s="6" t="s">
        <v>613</v>
      </c>
      <c r="AGX37" s="7">
        <f t="shared" si="201"/>
        <v>6.6877231009297058E-2</v>
      </c>
      <c r="AGY37" s="7">
        <f t="shared" si="202"/>
        <v>9.3863411466467331E-2</v>
      </c>
      <c r="AGZ37" s="7">
        <f t="shared" si="203"/>
        <v>9.2534118903432674E-2</v>
      </c>
      <c r="AHA37" s="7">
        <f t="shared" si="204"/>
        <v>8.7744854251763441E-2</v>
      </c>
      <c r="AHB37" s="7">
        <f t="shared" si="205"/>
        <v>6.6398185341375912E-2</v>
      </c>
      <c r="AHC37" s="8">
        <f t="shared" si="206"/>
        <v>7.206809636839101E-2</v>
      </c>
      <c r="AHD37" s="7">
        <f t="shared" si="207"/>
        <v>7.3230914038294861E-2</v>
      </c>
      <c r="AHE37" s="6" t="s">
        <v>613</v>
      </c>
      <c r="AHF37" s="15">
        <f t="shared" si="158"/>
        <v>10.199956343759283</v>
      </c>
      <c r="AHG37" s="15">
        <f t="shared" si="159"/>
        <v>8.0020182006004834</v>
      </c>
      <c r="AHH37" s="15">
        <f t="shared" si="160"/>
        <v>6.8623851608590414</v>
      </c>
      <c r="AHI37" s="15">
        <f t="shared" si="161"/>
        <v>7.2251936493904179</v>
      </c>
      <c r="AHJ37" s="15">
        <f t="shared" si="162"/>
        <v>9.1879059711042999</v>
      </c>
      <c r="AHK37" s="16">
        <f t="shared" si="163"/>
        <v>10.225199791775671</v>
      </c>
      <c r="AHL37" s="15">
        <f t="shared" si="164"/>
        <v>8.0013132279761869</v>
      </c>
      <c r="AHM37" s="6" t="s">
        <v>613</v>
      </c>
      <c r="AHN37" s="12">
        <f t="shared" si="208"/>
        <v>35.784466883852964</v>
      </c>
      <c r="AHO37" s="12">
        <f t="shared" si="209"/>
        <v>45.613492852666823</v>
      </c>
      <c r="AHP37" s="12">
        <f t="shared" si="210"/>
        <v>53.188503915788495</v>
      </c>
      <c r="AHQ37" s="12">
        <f t="shared" si="211"/>
        <v>50.517677132542275</v>
      </c>
      <c r="AHR37" s="12">
        <f t="shared" si="212"/>
        <v>39.726135764549021</v>
      </c>
      <c r="AHS37" s="13">
        <f t="shared" si="213"/>
        <v>35.696124030121808</v>
      </c>
      <c r="AHT37" s="12">
        <f t="shared" si="214"/>
        <v>45.617511725924686</v>
      </c>
      <c r="AHU37" s="6" t="s">
        <v>613</v>
      </c>
      <c r="AHV37" s="15">
        <f t="shared" si="215"/>
        <v>1.0188322795528473</v>
      </c>
      <c r="AHW37" s="15">
        <f t="shared" si="216"/>
        <v>1.0364087470913002</v>
      </c>
      <c r="AHX37" s="15">
        <f t="shared" si="217"/>
        <v>0.97227449551649603</v>
      </c>
      <c r="AHY37" s="15">
        <f t="shared" si="218"/>
        <v>0.82002605665836081</v>
      </c>
      <c r="AHZ37" s="15">
        <f t="shared" si="219"/>
        <v>0.84741272504579535</v>
      </c>
      <c r="AIA37" s="16">
        <f t="shared" si="220"/>
        <v>0.98735934930409697</v>
      </c>
      <c r="AIB37" s="15">
        <f t="shared" si="221"/>
        <v>1.0320010432143318</v>
      </c>
      <c r="AIC37" s="6" t="s">
        <v>613</v>
      </c>
      <c r="AID37" s="4">
        <f t="shared" si="222"/>
        <v>143381232800</v>
      </c>
      <c r="AIE37" s="4">
        <f t="shared" si="223"/>
        <v>166227468750</v>
      </c>
      <c r="AIF37" s="4">
        <f t="shared" si="224"/>
        <v>168393875250</v>
      </c>
      <c r="AIG37" s="4">
        <f t="shared" si="225"/>
        <v>316866663600</v>
      </c>
      <c r="AIH37" s="4">
        <f t="shared" si="226"/>
        <v>508371225300</v>
      </c>
      <c r="AII37" s="14">
        <f t="shared" si="227"/>
        <v>333686558400</v>
      </c>
      <c r="AIJ37" s="4">
        <f t="shared" si="228"/>
        <v>407529388800</v>
      </c>
      <c r="AIK37" s="6" t="s">
        <v>613</v>
      </c>
      <c r="AIL37" s="15">
        <f t="shared" si="229"/>
        <v>74.321880995850947</v>
      </c>
      <c r="AIM37" s="15">
        <f t="shared" si="230"/>
        <v>72.594237978492956</v>
      </c>
      <c r="AIN37" s="15">
        <f t="shared" si="231"/>
        <v>62.665898170188939</v>
      </c>
      <c r="AIO37" s="15">
        <f t="shared" si="232"/>
        <v>29.40666973305424</v>
      </c>
      <c r="AIP37" s="15">
        <f t="shared" si="233"/>
        <v>18.4942378475527</v>
      </c>
      <c r="AIQ37" s="16">
        <f t="shared" si="234"/>
        <v>28.567242395101523</v>
      </c>
      <c r="AIR37" s="15">
        <f t="shared" si="235"/>
        <v>22.630563470174938</v>
      </c>
      <c r="AIS37" s="6" t="s">
        <v>613</v>
      </c>
      <c r="AIT37" s="15">
        <f t="shared" si="236"/>
        <v>1.0399928098533349</v>
      </c>
      <c r="AIU37" s="15">
        <f t="shared" si="237"/>
        <v>1.0375712487161659</v>
      </c>
      <c r="AIV37" s="15">
        <f t="shared" si="238"/>
        <v>1.0464720514626351</v>
      </c>
      <c r="AIW37" s="15">
        <f t="shared" si="239"/>
        <v>1.0878667153290289</v>
      </c>
      <c r="AIX37" s="15">
        <f t="shared" si="240"/>
        <v>1.1432746567093681</v>
      </c>
      <c r="AIY37" s="16">
        <f t="shared" si="241"/>
        <v>1.0957257929559414</v>
      </c>
      <c r="AIZ37" s="15">
        <f t="shared" si="242"/>
        <v>1.117192206775405</v>
      </c>
      <c r="AJA37" s="6" t="s">
        <v>613</v>
      </c>
      <c r="AJB37" s="15">
        <f t="shared" si="243"/>
        <v>0.36560443980329227</v>
      </c>
      <c r="AJC37" s="15">
        <f t="shared" si="244"/>
        <v>0.45912263150440658</v>
      </c>
      <c r="AJD37" s="15">
        <f t="shared" si="245"/>
        <v>0.50566571681197869</v>
      </c>
      <c r="AJE37" s="15">
        <f t="shared" si="246"/>
        <v>0.45456880302579189</v>
      </c>
      <c r="AJF37" s="15">
        <f t="shared" si="247"/>
        <v>0.40979489373238209</v>
      </c>
      <c r="AJG37" s="16">
        <f t="shared" si="248"/>
        <v>0.46587104473829338</v>
      </c>
      <c r="AJH37" s="15">
        <f t="shared" si="249"/>
        <v>0.55195525608005347</v>
      </c>
      <c r="AJI37" s="6" t="s">
        <v>613</v>
      </c>
      <c r="AJJ37" s="15" t="e">
        <f t="shared" si="154"/>
        <v>#DIV/0!</v>
      </c>
      <c r="AJK37" s="15" t="e">
        <f t="shared" si="154"/>
        <v>#DIV/0!</v>
      </c>
      <c r="AJL37" s="15" t="e">
        <f t="shared" si="154"/>
        <v>#DIV/0!</v>
      </c>
      <c r="AJM37" s="15" t="e">
        <f t="shared" si="154"/>
        <v>#DIV/0!</v>
      </c>
      <c r="AJN37" s="15" t="e">
        <f t="shared" si="154"/>
        <v>#DIV/0!</v>
      </c>
      <c r="AJO37" s="16" t="e">
        <f t="shared" si="154"/>
        <v>#DIV/0!</v>
      </c>
      <c r="AJP37" s="15" t="e">
        <f t="shared" si="154"/>
        <v>#DIV/0!</v>
      </c>
      <c r="AJQ37" s="6" t="s">
        <v>613</v>
      </c>
      <c r="AKA37" s="1">
        <v>50.767359999999996</v>
      </c>
      <c r="AKB37" s="1">
        <v>1.3969800000000001</v>
      </c>
      <c r="AKC37" s="1">
        <v>2.3253499999999998</v>
      </c>
      <c r="AKD37" s="1">
        <v>6.1783799999999998</v>
      </c>
      <c r="AKE37" s="1">
        <v>4.0402100000000001</v>
      </c>
      <c r="AKF37" s="1">
        <v>2.12907</v>
      </c>
      <c r="AKG37" s="1">
        <v>2.1166200000000002</v>
      </c>
      <c r="AKH37" s="2">
        <v>4.7209099999999999</v>
      </c>
      <c r="AKI37" s="1">
        <v>9.0116300000000003</v>
      </c>
      <c r="AKJ37" s="6" t="s">
        <v>613</v>
      </c>
      <c r="AKK37" s="15">
        <f t="shared" si="250"/>
        <v>2.0288127011138974</v>
      </c>
      <c r="AKL37" s="15">
        <f t="shared" si="251"/>
        <v>2.3178113826801896</v>
      </c>
      <c r="AKM37" s="15">
        <f t="shared" si="252"/>
        <v>2.852610620918802</v>
      </c>
      <c r="AKN37" s="15">
        <f t="shared" si="253"/>
        <v>3.0237731363900031</v>
      </c>
      <c r="AKO37" s="15">
        <f t="shared" si="254"/>
        <v>2.7538105100855645</v>
      </c>
      <c r="AKP37" s="16">
        <f t="shared" si="255"/>
        <v>2.5356310750196176</v>
      </c>
      <c r="AKQ37" s="15">
        <f t="shared" si="256"/>
        <v>2.5044501714114351</v>
      </c>
      <c r="AKR37" s="6" t="s">
        <v>613</v>
      </c>
      <c r="AKS37" s="15">
        <f t="shared" si="257"/>
        <v>0.39763802539392473</v>
      </c>
      <c r="AKT37" s="15">
        <f t="shared" si="258"/>
        <v>0.5467792287085117</v>
      </c>
      <c r="AKU37" s="15">
        <f t="shared" si="259"/>
        <v>0.91944620935701282</v>
      </c>
      <c r="AKV37" s="15">
        <f t="shared" si="260"/>
        <v>1.0975688028161417</v>
      </c>
      <c r="AKW37" s="15">
        <f t="shared" si="261"/>
        <v>0.97834393352790805</v>
      </c>
      <c r="AKX37" s="16">
        <f t="shared" si="262"/>
        <v>0.55815989264025601</v>
      </c>
      <c r="AKY37" s="15">
        <f t="shared" si="263"/>
        <v>0.43023016159702299</v>
      </c>
      <c r="AKZ37" s="6" t="s">
        <v>613</v>
      </c>
      <c r="ALA37" s="7">
        <f t="shared" si="264"/>
        <v>0.28450716005802024</v>
      </c>
      <c r="ALB37" s="7">
        <f t="shared" si="265"/>
        <v>0.35349532665049216</v>
      </c>
      <c r="ALC37" s="7">
        <f t="shared" si="266"/>
        <v>0.47901639799794871</v>
      </c>
      <c r="ALD37" s="7">
        <f t="shared" si="267"/>
        <v>0.52325759295360141</v>
      </c>
      <c r="ALE37" s="7">
        <f t="shared" si="268"/>
        <v>0.49452671850807217</v>
      </c>
      <c r="ALF37" s="8">
        <f t="shared" si="269"/>
        <v>0.35821734038762254</v>
      </c>
      <c r="ALG37" s="7">
        <f t="shared" si="270"/>
        <v>0.30081183654847521</v>
      </c>
      <c r="ALH37" s="6" t="s">
        <v>613</v>
      </c>
      <c r="ALI37" s="7">
        <f t="shared" si="155"/>
        <v>0.15260758801810498</v>
      </c>
      <c r="ALJ37" s="7">
        <f t="shared" si="155"/>
        <v>6.8807038430256276E-2</v>
      </c>
      <c r="ALK37" s="7">
        <f t="shared" si="155"/>
        <v>3.9437639838742884E-2</v>
      </c>
      <c r="ALL37" s="7">
        <f t="shared" si="155"/>
        <v>3.3399163483729614E-2</v>
      </c>
      <c r="ALM37" s="7">
        <f t="shared" si="155"/>
        <v>1.9361529888107524E-2</v>
      </c>
      <c r="ALN37" s="20">
        <f t="shared" si="155"/>
        <v>2.9524073752002517E-2</v>
      </c>
      <c r="ALO37" s="7">
        <f t="shared" si="155"/>
        <v>2.0750793424300418E-2</v>
      </c>
      <c r="ALP37" s="6" t="s">
        <v>613</v>
      </c>
      <c r="ALQ37" s="17">
        <f t="shared" si="271"/>
        <v>0.28450716005802024</v>
      </c>
      <c r="ALR37" s="17">
        <f t="shared" si="272"/>
        <v>0.35349532665049216</v>
      </c>
      <c r="ALS37" s="17">
        <f t="shared" si="273"/>
        <v>0.47901639799794871</v>
      </c>
      <c r="ALT37" s="17">
        <f t="shared" si="274"/>
        <v>0.52325759295360141</v>
      </c>
      <c r="ALU37" s="17">
        <f t="shared" si="275"/>
        <v>0.49452671850807217</v>
      </c>
      <c r="ALV37" s="21">
        <f t="shared" si="276"/>
        <v>0.35821734038762254</v>
      </c>
      <c r="ALW37" s="17">
        <f t="shared" si="277"/>
        <v>0.30081183654847521</v>
      </c>
      <c r="ALX37" s="6" t="s">
        <v>613</v>
      </c>
      <c r="ALY37" s="17">
        <f t="shared" si="278"/>
        <v>0.71549283994197976</v>
      </c>
      <c r="ALZ37" s="17">
        <f t="shared" si="279"/>
        <v>0.64650467334950779</v>
      </c>
      <c r="AMA37" s="17">
        <f t="shared" si="280"/>
        <v>0.52098360200205129</v>
      </c>
      <c r="AMB37" s="17">
        <f t="shared" si="281"/>
        <v>0.47674240704639859</v>
      </c>
      <c r="AMC37" s="17">
        <f t="shared" si="282"/>
        <v>0.50547328149192783</v>
      </c>
      <c r="AMD37" s="21">
        <f t="shared" si="283"/>
        <v>0.64178265961237746</v>
      </c>
      <c r="AME37" s="17">
        <f t="shared" si="284"/>
        <v>0.69918816345152479</v>
      </c>
      <c r="AMF37" s="6" t="s">
        <v>613</v>
      </c>
      <c r="AMP37" s="18">
        <v>4.5713591950970072</v>
      </c>
      <c r="AMQ37" s="18">
        <v>6.1982279139587186</v>
      </c>
      <c r="AMR37" s="18">
        <v>6.218300505319057</v>
      </c>
      <c r="AMS37" s="18">
        <v>6.0281565269948612</v>
      </c>
      <c r="AMT37" s="18">
        <v>6.8453170762465918</v>
      </c>
      <c r="AMU37" s="18">
        <v>7.4264531209904705</v>
      </c>
      <c r="AMV37" s="19">
        <v>7.1765482946952046</v>
      </c>
      <c r="AMW37" s="18">
        <v>5.8431999502304244</v>
      </c>
      <c r="AMX37" s="18">
        <v>8.2581800191838628</v>
      </c>
      <c r="AMY37" s="18">
        <v>10.561990087171512</v>
      </c>
      <c r="AMZ37" s="18">
        <v>8.0313813664126421</v>
      </c>
      <c r="ANA37" s="18">
        <v>11.291457076820459</v>
      </c>
      <c r="ANB37" s="18">
        <v>10.072101709964384</v>
      </c>
      <c r="ANC37" s="18">
        <v>8.1036149396627639</v>
      </c>
      <c r="ANH37" s="6" t="s">
        <v>613</v>
      </c>
      <c r="ANI37" s="7">
        <f t="shared" si="285"/>
        <v>6.1982279139587183E-2</v>
      </c>
      <c r="ANJ37" s="7">
        <f t="shared" si="286"/>
        <v>6.218300505319057E-2</v>
      </c>
      <c r="ANK37" s="7">
        <f t="shared" si="287"/>
        <v>6.0281565269948614E-2</v>
      </c>
      <c r="ANL37" s="7">
        <f t="shared" si="288"/>
        <v>6.8453170762465917E-2</v>
      </c>
      <c r="ANM37" s="7">
        <f t="shared" si="289"/>
        <v>7.4264531209904699E-2</v>
      </c>
      <c r="ANN37" s="20">
        <f t="shared" si="290"/>
        <v>7.176548294695205E-2</v>
      </c>
      <c r="ANO37" s="7">
        <f t="shared" si="291"/>
        <v>5.8431999502304245E-2</v>
      </c>
      <c r="ANP37" s="6" t="s">
        <v>613</v>
      </c>
      <c r="ANZ37" s="7">
        <v>-1.5137246404285265E-2</v>
      </c>
      <c r="AOA37" s="7">
        <v>2.5564672332883953E-2</v>
      </c>
      <c r="AOB37" s="7">
        <v>-1.0702546631930043E-2</v>
      </c>
      <c r="AOC37" s="7">
        <v>0.20954451611318192</v>
      </c>
      <c r="AOD37" s="7">
        <v>0.18215498634196114</v>
      </c>
      <c r="AOE37" s="7">
        <v>-0.11152965043334617</v>
      </c>
      <c r="AOF37" s="20">
        <v>0.2194132077705182</v>
      </c>
      <c r="AOG37" s="7">
        <v>5.1688907023796915E-3</v>
      </c>
      <c r="AOH37" s="7">
        <v>0.81701072071858527</v>
      </c>
      <c r="AOI37" s="7">
        <v>-0.46667980509208173</v>
      </c>
      <c r="AOJ37" s="7">
        <v>0.53919448848064833</v>
      </c>
      <c r="AOK37" s="7">
        <v>0.57657229599624027</v>
      </c>
      <c r="AOL37" s="7">
        <v>0.18054832872882143</v>
      </c>
      <c r="AOM37" s="7">
        <v>0.45513802777357104</v>
      </c>
      <c r="AOR37" s="6" t="s">
        <v>613</v>
      </c>
      <c r="APB37" s="1">
        <v>50.767359999999996</v>
      </c>
      <c r="APC37" s="1">
        <v>1.3969800000000001</v>
      </c>
      <c r="APD37" s="1">
        <v>2.3253499999999998</v>
      </c>
      <c r="APE37" s="1">
        <v>6.1783799999999998</v>
      </c>
      <c r="APF37" s="1">
        <v>4.0402100000000001</v>
      </c>
      <c r="APG37" s="1">
        <v>2.12907</v>
      </c>
      <c r="APH37" s="1">
        <v>2.1166200000000002</v>
      </c>
      <c r="API37" s="2">
        <v>4.7209099999999999</v>
      </c>
      <c r="APJ37" s="1">
        <v>9.0116300000000003</v>
      </c>
      <c r="APK37" s="1">
        <v>6.1181299999999998</v>
      </c>
      <c r="APL37" s="1">
        <v>3.34951</v>
      </c>
      <c r="APM37" s="1">
        <v>13.708880000000001</v>
      </c>
      <c r="APN37" s="1">
        <v>0.64327999999999996</v>
      </c>
      <c r="APO37" s="1">
        <v>1.16022</v>
      </c>
      <c r="APP37" s="1">
        <v>0.80857999999999997</v>
      </c>
      <c r="APQ37" s="1">
        <v>0.56098999999999999</v>
      </c>
      <c r="APR37" s="1">
        <v>1.1387799999999999</v>
      </c>
      <c r="APS37" s="1">
        <v>2.3610000000000002</v>
      </c>
      <c r="APT37" s="1">
        <v>1.8442499999999999</v>
      </c>
      <c r="APU37" s="1">
        <v>1.9529000000000001</v>
      </c>
      <c r="APW37" s="22">
        <v>0.70924195808197943</v>
      </c>
      <c r="APX37" s="22">
        <v>0.71759128396487704</v>
      </c>
      <c r="APY37" s="22">
        <v>0.67079049637600185</v>
      </c>
      <c r="APZ37" s="22">
        <v>9.1052950483590731E-2</v>
      </c>
      <c r="AQA37" s="22">
        <v>5.9761821974948254E-2</v>
      </c>
      <c r="AQB37" s="39" t="s">
        <v>613</v>
      </c>
      <c r="AQC37" s="22">
        <v>0.51913851044216852</v>
      </c>
      <c r="AQD37" s="6" t="s">
        <v>613</v>
      </c>
      <c r="AQE37" s="4">
        <f t="shared" si="292"/>
        <v>198440111440</v>
      </c>
      <c r="AQF37" s="4">
        <f t="shared" si="293"/>
        <v>274401744375</v>
      </c>
      <c r="AQG37" s="4">
        <f t="shared" si="294"/>
        <v>290621429835</v>
      </c>
      <c r="AQH37" s="4">
        <f t="shared" si="295"/>
        <v>160411805400</v>
      </c>
      <c r="AQI37" s="4">
        <f t="shared" si="296"/>
        <v>-110202693720</v>
      </c>
      <c r="AQJ37" s="5">
        <f t="shared" si="297"/>
        <v>71783424440</v>
      </c>
      <c r="AQK37" s="4">
        <f t="shared" si="298"/>
        <v>135870635520</v>
      </c>
      <c r="AQL37" s="6" t="s">
        <v>613</v>
      </c>
      <c r="AQM37" s="7">
        <f t="shared" si="299"/>
        <v>0.27278013751922764</v>
      </c>
      <c r="AQN37" s="7">
        <f t="shared" si="300"/>
        <v>0.23500202084716523</v>
      </c>
      <c r="AQO37" s="7">
        <f t="shared" si="301"/>
        <v>0.52138709909790637</v>
      </c>
      <c r="AQP37" s="7">
        <f t="shared" si="302"/>
        <v>0.54693221456012597</v>
      </c>
      <c r="AQQ37" s="7">
        <f t="shared" si="303"/>
        <v>-0.68222828693486803</v>
      </c>
      <c r="AQR37" s="20">
        <f t="shared" si="304"/>
        <v>0.24233593542988927</v>
      </c>
      <c r="AQS37" s="7">
        <f t="shared" si="305"/>
        <v>0.47328738082117278</v>
      </c>
      <c r="AQT37" s="6" t="s">
        <v>613</v>
      </c>
      <c r="AQU37" s="9">
        <f t="shared" si="156"/>
        <v>3.6153384379341361E-2</v>
      </c>
      <c r="AQV37" s="9">
        <f t="shared" si="156"/>
        <v>9.8809684369764589E-3</v>
      </c>
      <c r="AQW37" s="9">
        <f t="shared" si="156"/>
        <v>0.16040573415662784</v>
      </c>
      <c r="AQX37" s="9">
        <f t="shared" si="156"/>
        <v>7.8806056546320058E-2</v>
      </c>
      <c r="AQY37" s="9">
        <f t="shared" si="156"/>
        <v>6.3161132402559536E-2</v>
      </c>
      <c r="AQZ37" s="10" t="e">
        <f t="shared" si="156"/>
        <v>#VALUE!</v>
      </c>
      <c r="ARA37" s="9">
        <f t="shared" si="156"/>
        <v>3.0781068538392253E-2</v>
      </c>
      <c r="ARB37" s="6" t="s">
        <v>613</v>
      </c>
      <c r="ARC37" s="17">
        <f t="shared" si="157"/>
        <v>5.7441884360543122E-2</v>
      </c>
      <c r="ARD37" s="17">
        <f t="shared" si="157"/>
        <v>2.4995112510929961E-2</v>
      </c>
      <c r="ARE37" s="17">
        <f t="shared" si="157"/>
        <v>9.2610365657479959E-2</v>
      </c>
      <c r="ARF37" s="17">
        <f t="shared" si="157"/>
        <v>4.5488167479572114E-2</v>
      </c>
      <c r="ARG37" s="17">
        <f t="shared" si="157"/>
        <v>4.8033253898935327E-2</v>
      </c>
      <c r="ARH37" s="21" t="e">
        <f t="shared" si="157"/>
        <v>#VALUE!</v>
      </c>
      <c r="ARI37" s="17">
        <f t="shared" si="157"/>
        <v>2.4809543340583395E-2</v>
      </c>
      <c r="ARJ37" s="6" t="s">
        <v>613</v>
      </c>
    </row>
    <row r="38" spans="1:1154" collapsed="1" x14ac:dyDescent="0.15">
      <c r="A38" s="26" t="s">
        <v>297</v>
      </c>
      <c r="B38" s="34">
        <v>40275</v>
      </c>
      <c r="C38" s="34">
        <v>40275</v>
      </c>
      <c r="D38" s="35">
        <v>11.7395763405196</v>
      </c>
      <c r="E38" s="26" t="s">
        <v>298</v>
      </c>
      <c r="F38" s="26" t="s">
        <v>42</v>
      </c>
      <c r="G38" s="26" t="s">
        <v>247</v>
      </c>
      <c r="H38" s="26" t="s">
        <v>23</v>
      </c>
      <c r="I38" s="56" t="s">
        <v>477</v>
      </c>
      <c r="J38" s="26" t="s">
        <v>519</v>
      </c>
      <c r="K38" s="26" t="s">
        <v>427</v>
      </c>
      <c r="L38" s="26" t="s">
        <v>110</v>
      </c>
      <c r="M38" s="26" t="s">
        <v>111</v>
      </c>
      <c r="N38" s="26" t="s">
        <v>23</v>
      </c>
      <c r="O38" s="26"/>
      <c r="P38" s="26"/>
      <c r="Q38" s="26" t="s">
        <v>25</v>
      </c>
      <c r="R38" s="26" t="s">
        <v>112</v>
      </c>
      <c r="S38" s="35" t="s">
        <v>299</v>
      </c>
      <c r="T38" s="26" t="s">
        <v>27</v>
      </c>
      <c r="U38" s="26" t="s">
        <v>23</v>
      </c>
      <c r="V38" s="3">
        <v>2010</v>
      </c>
      <c r="W38" s="3">
        <f t="shared" si="165"/>
        <v>0</v>
      </c>
      <c r="AC38" s="35">
        <v>437631210360</v>
      </c>
      <c r="AD38" s="35">
        <v>627640216030</v>
      </c>
      <c r="AE38" s="35">
        <v>582976697120</v>
      </c>
      <c r="AF38" s="35">
        <v>422473730060</v>
      </c>
      <c r="AG38" s="35">
        <v>252133544120</v>
      </c>
      <c r="AH38" s="35">
        <v>306007653920</v>
      </c>
      <c r="AI38" s="4">
        <v>202167963430</v>
      </c>
      <c r="AJ38" s="4">
        <v>170151334990</v>
      </c>
      <c r="AK38" s="4">
        <v>94816753750</v>
      </c>
      <c r="AL38" s="4">
        <v>107577611520</v>
      </c>
      <c r="AM38" s="4">
        <v>151547561770</v>
      </c>
      <c r="AN38" s="5">
        <v>115614293010</v>
      </c>
      <c r="AO38" s="4">
        <v>6535699000</v>
      </c>
      <c r="AP38" s="4">
        <v>7702870000</v>
      </c>
      <c r="AQ38" s="4">
        <v>52357355000</v>
      </c>
      <c r="AR38" s="4">
        <v>2652059000</v>
      </c>
      <c r="AS38" s="4"/>
      <c r="AT38" s="4"/>
      <c r="AU38" s="4"/>
      <c r="AV38" s="4"/>
      <c r="AW38" s="4"/>
      <c r="AX38" s="4"/>
      <c r="AY38" s="4"/>
      <c r="AZ38" s="4"/>
      <c r="BA38" s="4"/>
      <c r="BB38" s="6" t="s">
        <v>613</v>
      </c>
      <c r="BC38" s="4"/>
      <c r="BD38" s="4"/>
      <c r="BE38" s="4"/>
      <c r="BF38" s="4"/>
      <c r="BG38" s="4"/>
      <c r="BH38" s="4">
        <v>36176821450</v>
      </c>
      <c r="BI38" s="4">
        <v>37617453580</v>
      </c>
      <c r="BJ38" s="4">
        <v>33854983030</v>
      </c>
      <c r="BK38" s="4">
        <v>35746686830</v>
      </c>
      <c r="BL38" s="4">
        <v>22946479940</v>
      </c>
      <c r="BM38" s="4">
        <v>49772036110</v>
      </c>
      <c r="BN38" s="4">
        <v>18952942540</v>
      </c>
      <c r="BO38" s="4">
        <v>24911861740</v>
      </c>
      <c r="BP38" s="4">
        <v>21763913340</v>
      </c>
      <c r="BQ38" s="4">
        <v>10252303930</v>
      </c>
      <c r="BR38" s="4">
        <v>2880788390</v>
      </c>
      <c r="BS38" s="5">
        <v>630880370</v>
      </c>
      <c r="BT38" s="4">
        <v>909375000</v>
      </c>
      <c r="BU38" s="4">
        <v>765284000</v>
      </c>
      <c r="BV38" s="4">
        <v>3387408000</v>
      </c>
      <c r="BW38" s="4">
        <v>1998993000</v>
      </c>
      <c r="BX38" s="4"/>
      <c r="BY38" s="4"/>
      <c r="BZ38" s="4"/>
      <c r="CA38" s="4"/>
      <c r="CB38" s="4"/>
      <c r="CC38" s="4"/>
      <c r="CD38" s="4"/>
      <c r="CE38" s="4"/>
      <c r="CF38" s="4"/>
      <c r="CG38" s="6" t="s">
        <v>613</v>
      </c>
      <c r="CH38" s="4"/>
      <c r="CI38" s="4"/>
      <c r="CJ38" s="4"/>
      <c r="CK38" s="4"/>
      <c r="CL38" s="4"/>
      <c r="CM38" s="4">
        <v>755878224090</v>
      </c>
      <c r="CN38" s="4">
        <v>863338618430</v>
      </c>
      <c r="CO38" s="4">
        <v>755359080830</v>
      </c>
      <c r="CP38" s="4">
        <v>564294637340</v>
      </c>
      <c r="CQ38" s="4">
        <v>353087115120</v>
      </c>
      <c r="CR38" s="4">
        <v>442875440990</v>
      </c>
      <c r="CS38" s="4">
        <v>283377156410</v>
      </c>
      <c r="CT38" s="4">
        <v>259947691700</v>
      </c>
      <c r="CU38" s="4">
        <v>187295754960</v>
      </c>
      <c r="CV38" s="4">
        <v>142718670060</v>
      </c>
      <c r="CW38" s="4">
        <v>164417012160</v>
      </c>
      <c r="CX38" s="5">
        <v>117018812120</v>
      </c>
      <c r="CY38" s="4">
        <v>8742549000</v>
      </c>
      <c r="CZ38" s="4">
        <v>8903667000</v>
      </c>
      <c r="DA38" s="4">
        <v>57536511000</v>
      </c>
      <c r="DB38" s="4">
        <v>5574211000</v>
      </c>
      <c r="DC38" s="4"/>
      <c r="DD38" s="4"/>
      <c r="DE38" s="4"/>
      <c r="DF38" s="4"/>
      <c r="DG38" s="4"/>
      <c r="DH38" s="4"/>
      <c r="DI38" s="4"/>
      <c r="DJ38" s="4"/>
      <c r="DK38" s="4"/>
      <c r="DL38" s="6" t="s">
        <v>613</v>
      </c>
      <c r="DM38" s="4"/>
      <c r="DN38" s="4"/>
      <c r="DO38" s="4"/>
      <c r="DP38" s="4"/>
      <c r="DQ38" s="4"/>
      <c r="DR38" s="4">
        <v>7657106251566</v>
      </c>
      <c r="DS38" s="4">
        <v>7989904868957</v>
      </c>
      <c r="DT38" s="4">
        <v>6964734840779</v>
      </c>
      <c r="DU38" s="4">
        <v>6658138016661</v>
      </c>
      <c r="DV38" s="4">
        <v>5155753396983</v>
      </c>
      <c r="DW38" s="4">
        <v>4901062529658</v>
      </c>
      <c r="DX38" s="4">
        <v>1982734525885</v>
      </c>
      <c r="DY38" s="4">
        <v>1960713108438</v>
      </c>
      <c r="DZ38" s="4">
        <v>1843630146241</v>
      </c>
      <c r="EA38" s="4">
        <v>1133499220101</v>
      </c>
      <c r="EB38" s="4">
        <v>810578823861</v>
      </c>
      <c r="EC38" s="5">
        <v>496197698949</v>
      </c>
      <c r="ED38" s="4">
        <v>116905656000</v>
      </c>
      <c r="EE38" s="4">
        <v>114164177000</v>
      </c>
      <c r="EF38" s="4">
        <v>180442155000</v>
      </c>
      <c r="EG38" s="4">
        <v>135501643000</v>
      </c>
      <c r="EH38" s="4"/>
      <c r="EI38" s="4"/>
      <c r="EJ38" s="4"/>
      <c r="EK38" s="4"/>
      <c r="EL38" s="4"/>
      <c r="EM38" s="4"/>
      <c r="EN38" s="4"/>
      <c r="EO38" s="4"/>
      <c r="EP38" s="4"/>
      <c r="EQ38" s="6" t="s">
        <v>613</v>
      </c>
      <c r="ER38" s="4"/>
      <c r="ES38" s="4"/>
      <c r="ET38" s="4"/>
      <c r="EU38" s="4"/>
      <c r="EV38" s="4"/>
      <c r="EW38" s="4">
        <v>203665590130</v>
      </c>
      <c r="EX38" s="4">
        <v>355689886060</v>
      </c>
      <c r="EY38" s="4">
        <v>732693107710</v>
      </c>
      <c r="EZ38" s="4">
        <v>787645840440</v>
      </c>
      <c r="FA38" s="4">
        <v>106632977090</v>
      </c>
      <c r="FB38" s="4">
        <v>313186382560</v>
      </c>
      <c r="FC38" s="4">
        <v>151662155660</v>
      </c>
      <c r="FD38" s="4">
        <v>112469254670</v>
      </c>
      <c r="FE38" s="4">
        <v>93298685070</v>
      </c>
      <c r="FF38" s="4">
        <v>90948377860</v>
      </c>
      <c r="FG38" s="4">
        <v>58303110740</v>
      </c>
      <c r="FH38" s="5">
        <v>7536200200</v>
      </c>
      <c r="FI38" s="4">
        <v>2062527000</v>
      </c>
      <c r="FJ38" s="4">
        <v>1205660000</v>
      </c>
      <c r="FK38" s="4">
        <v>57764391000</v>
      </c>
      <c r="FL38" s="4">
        <v>17598791000</v>
      </c>
      <c r="FM38" s="4"/>
      <c r="FN38" s="4"/>
      <c r="FO38" s="4"/>
      <c r="FP38" s="4"/>
      <c r="FQ38" s="4"/>
      <c r="FR38" s="4"/>
      <c r="FS38" s="4"/>
      <c r="FT38" s="4"/>
      <c r="FU38" s="4"/>
      <c r="FV38" s="6" t="s">
        <v>613</v>
      </c>
      <c r="FW38" s="4"/>
      <c r="FX38" s="4"/>
      <c r="FY38" s="4"/>
      <c r="FZ38" s="4"/>
      <c r="GA38" s="4"/>
      <c r="GB38" s="4">
        <v>1364993944200</v>
      </c>
      <c r="GC38" s="4">
        <v>1168775237630</v>
      </c>
      <c r="GD38" s="4">
        <v>1734571804360</v>
      </c>
      <c r="GE38" s="4">
        <v>1473451833620</v>
      </c>
      <c r="GF38" s="4">
        <v>786172672150</v>
      </c>
      <c r="GG38" s="4">
        <v>579634518720</v>
      </c>
      <c r="GH38" s="4">
        <v>578154198050</v>
      </c>
      <c r="GI38" s="4">
        <v>532949524870</v>
      </c>
      <c r="GJ38" s="4">
        <v>487569124160</v>
      </c>
      <c r="GK38" s="4">
        <v>285500869540</v>
      </c>
      <c r="GL38" s="4">
        <v>124043234990</v>
      </c>
      <c r="GM38" s="5">
        <v>145946450</v>
      </c>
      <c r="GN38" s="4">
        <v>124043234990</v>
      </c>
      <c r="GO38" s="4">
        <v>0</v>
      </c>
      <c r="GP38" s="4">
        <v>48782177000</v>
      </c>
      <c r="GQ38" s="4">
        <v>58011276000</v>
      </c>
      <c r="GR38" s="4"/>
      <c r="GS38" s="4"/>
      <c r="GT38" s="4"/>
      <c r="GU38" s="4"/>
      <c r="GV38" s="4"/>
      <c r="GW38" s="4"/>
      <c r="GX38" s="4"/>
      <c r="GY38" s="4"/>
      <c r="GZ38" s="4"/>
      <c r="HA38" s="6" t="s">
        <v>613</v>
      </c>
      <c r="HB38" s="4"/>
      <c r="HC38" s="4"/>
      <c r="HD38" s="4"/>
      <c r="HE38" s="4"/>
      <c r="HF38" s="4"/>
      <c r="HG38" s="4">
        <v>5203729876160</v>
      </c>
      <c r="HH38" s="4">
        <v>5733708394510</v>
      </c>
      <c r="HI38" s="4">
        <v>3742415562900</v>
      </c>
      <c r="HJ38" s="4">
        <v>3679935064510</v>
      </c>
      <c r="HK38" s="4">
        <v>3581480990390</v>
      </c>
      <c r="HL38" s="4">
        <v>3431441802230</v>
      </c>
      <c r="HM38" s="4">
        <v>652811855720</v>
      </c>
      <c r="HN38" s="4">
        <v>628713714450</v>
      </c>
      <c r="HO38" s="4">
        <v>603768942060</v>
      </c>
      <c r="HP38" s="4">
        <v>493259062880</v>
      </c>
      <c r="HQ38" s="4">
        <v>491737427080</v>
      </c>
      <c r="HR38" s="5">
        <v>467833750600</v>
      </c>
      <c r="HS38" s="4">
        <v>113897285000</v>
      </c>
      <c r="HT38" s="4">
        <v>112132701000</v>
      </c>
      <c r="HU38" s="4">
        <v>54888372000</v>
      </c>
      <c r="HV38" s="4">
        <v>59499083000</v>
      </c>
      <c r="HW38" s="4"/>
      <c r="HX38" s="4"/>
      <c r="HY38" s="4"/>
      <c r="HZ38" s="4"/>
      <c r="IA38" s="4"/>
      <c r="IB38" s="4"/>
      <c r="IC38" s="4"/>
      <c r="ID38" s="4"/>
      <c r="IE38" s="4"/>
      <c r="IF38" s="6" t="s">
        <v>613</v>
      </c>
      <c r="IG38" s="4"/>
      <c r="IH38" s="4"/>
      <c r="II38" s="4"/>
      <c r="IJ38" s="4"/>
      <c r="IK38" s="4"/>
      <c r="IL38" s="4">
        <v>397049609530</v>
      </c>
      <c r="IM38" s="4">
        <v>900208787100</v>
      </c>
      <c r="IN38" s="4">
        <v>770398351930</v>
      </c>
      <c r="IO38" s="4">
        <v>597738725680</v>
      </c>
      <c r="IP38" s="4">
        <v>547492009880</v>
      </c>
      <c r="IQ38" s="4">
        <v>587087865750</v>
      </c>
      <c r="IR38" s="4">
        <v>527039172860</v>
      </c>
      <c r="IS38" s="4">
        <v>433708623950</v>
      </c>
      <c r="IT38" s="4">
        <v>160900821870</v>
      </c>
      <c r="IU38" s="4">
        <v>79322317700</v>
      </c>
      <c r="IV38" s="4">
        <v>16177782620</v>
      </c>
      <c r="IW38" s="5">
        <v>13261125270</v>
      </c>
      <c r="IX38" s="4">
        <v>10120968000</v>
      </c>
      <c r="IY38" s="4">
        <v>6180994000</v>
      </c>
      <c r="IZ38" s="4">
        <v>36111181000</v>
      </c>
      <c r="JA38" s="4">
        <v>37464851000</v>
      </c>
      <c r="JB38" s="4"/>
      <c r="JC38" s="4"/>
      <c r="JD38" s="4"/>
      <c r="JE38" s="4"/>
      <c r="JF38" s="4"/>
      <c r="JG38" s="4"/>
      <c r="JH38" s="4"/>
      <c r="JI38" s="4"/>
      <c r="JJ38" s="4"/>
      <c r="JK38" s="6" t="s">
        <v>613</v>
      </c>
      <c r="JL38" s="4"/>
      <c r="JM38" s="4"/>
      <c r="JN38" s="4"/>
      <c r="JO38" s="4"/>
      <c r="JP38" s="4"/>
      <c r="JQ38" s="4">
        <v>-49562362290</v>
      </c>
      <c r="JR38" s="4">
        <v>159403986770</v>
      </c>
      <c r="JS38" s="4">
        <v>150933825020</v>
      </c>
      <c r="JT38" s="4">
        <v>97433621620</v>
      </c>
      <c r="JU38" s="4">
        <v>39020545350</v>
      </c>
      <c r="JV38" s="4">
        <v>123737090000</v>
      </c>
      <c r="JW38" s="4">
        <v>152816880110</v>
      </c>
      <c r="JX38" s="4">
        <v>98044872690</v>
      </c>
      <c r="JY38" s="4">
        <v>22819596370</v>
      </c>
      <c r="JZ38" s="4">
        <v>2004945290</v>
      </c>
      <c r="KA38" s="4">
        <v>-6023633910</v>
      </c>
      <c r="KB38" s="5">
        <v>-1734138250</v>
      </c>
      <c r="KC38" s="4">
        <v>-300898000</v>
      </c>
      <c r="KD38" s="4">
        <v>-858938000</v>
      </c>
      <c r="KE38" s="4">
        <v>-4695570000</v>
      </c>
      <c r="KF38" s="4">
        <v>-2770620000</v>
      </c>
      <c r="KG38" s="4"/>
      <c r="KH38" s="4"/>
      <c r="KI38" s="4"/>
      <c r="KJ38" s="4"/>
      <c r="KK38" s="4"/>
      <c r="KL38" s="4"/>
      <c r="KM38" s="4"/>
      <c r="KN38" s="4"/>
      <c r="KO38" s="4"/>
      <c r="KP38" s="6" t="s">
        <v>613</v>
      </c>
      <c r="KQ38" s="4"/>
      <c r="KR38" s="4"/>
      <c r="KS38" s="4"/>
      <c r="KT38" s="4"/>
      <c r="KU38" s="4"/>
      <c r="KV38" s="4">
        <v>-483534590924</v>
      </c>
      <c r="KW38" s="4">
        <v>2081142336348</v>
      </c>
      <c r="KX38" s="4">
        <v>122894269254</v>
      </c>
      <c r="KY38" s="4">
        <v>147896118540</v>
      </c>
      <c r="KZ38" s="4">
        <v>181566742860</v>
      </c>
      <c r="LA38" s="4">
        <v>112287513857</v>
      </c>
      <c r="LB38" s="4">
        <v>67274944072</v>
      </c>
      <c r="LC38" s="4">
        <v>26252943818</v>
      </c>
      <c r="LD38" s="4">
        <v>11721862510</v>
      </c>
      <c r="LE38" s="4">
        <v>2097931753</v>
      </c>
      <c r="LF38" s="4">
        <v>21356200864</v>
      </c>
      <c r="LG38" s="5">
        <v>3565999357</v>
      </c>
      <c r="LH38" s="4">
        <v>1764585000</v>
      </c>
      <c r="LI38" s="4">
        <v>-449800000</v>
      </c>
      <c r="LJ38" s="4">
        <v>-6016451000</v>
      </c>
      <c r="LK38" s="4">
        <v>-11479798000</v>
      </c>
      <c r="LL38" s="4"/>
      <c r="LM38" s="4"/>
      <c r="LN38" s="4"/>
      <c r="LO38" s="4"/>
      <c r="LP38" s="4"/>
      <c r="LQ38" s="4"/>
      <c r="LR38" s="4"/>
      <c r="LS38" s="4"/>
      <c r="LT38" s="4"/>
      <c r="LU38" s="6" t="s">
        <v>613</v>
      </c>
      <c r="LV38" s="4"/>
      <c r="LW38" s="4"/>
      <c r="LX38" s="4"/>
      <c r="LY38" s="4"/>
      <c r="LZ38" s="4"/>
      <c r="MA38" s="4">
        <v>22129942210</v>
      </c>
      <c r="MB38" s="4">
        <v>218722219780</v>
      </c>
      <c r="MC38" s="4">
        <v>205361803050</v>
      </c>
      <c r="MD38" s="4">
        <v>154715465490</v>
      </c>
      <c r="ME38" s="4">
        <v>130600113520</v>
      </c>
      <c r="MF38" s="4">
        <v>197460771700</v>
      </c>
      <c r="ML38" s="1">
        <v>-510305466540</v>
      </c>
      <c r="MM38" s="1">
        <v>2081593664660</v>
      </c>
      <c r="MN38" s="1">
        <v>129860412350</v>
      </c>
      <c r="MO38" s="1">
        <v>117298193960</v>
      </c>
      <c r="MP38" s="1">
        <v>167018926360</v>
      </c>
      <c r="MQ38" s="1">
        <v>105326628510</v>
      </c>
      <c r="MR38" s="4">
        <v>94412277570</v>
      </c>
      <c r="MS38" s="4">
        <v>43151641080</v>
      </c>
      <c r="MT38" s="4">
        <v>15447469320</v>
      </c>
      <c r="MU38" s="4">
        <v>2218282860</v>
      </c>
      <c r="MV38" s="4">
        <v>21333648210</v>
      </c>
      <c r="MW38" s="5">
        <v>6011678170</v>
      </c>
      <c r="MX38" s="4">
        <v>1497754000</v>
      </c>
      <c r="MY38" s="1">
        <v>-729273000</v>
      </c>
      <c r="MZ38" s="1">
        <v>-6343269000</v>
      </c>
      <c r="NA38" s="1">
        <v>-11844401000</v>
      </c>
      <c r="NB38" s="1"/>
      <c r="NC38" s="1"/>
      <c r="ND38" s="1"/>
      <c r="NE38" s="1"/>
      <c r="NK38" s="6" t="s">
        <v>613</v>
      </c>
      <c r="NQ38" s="35">
        <v>-483534590920</v>
      </c>
      <c r="NR38" s="35">
        <v>2081142336350</v>
      </c>
      <c r="NS38" s="35">
        <v>122894269250</v>
      </c>
      <c r="NT38" s="35">
        <v>147896118540</v>
      </c>
      <c r="NU38" s="35">
        <v>181566742860</v>
      </c>
      <c r="NV38" s="35">
        <v>112287513860</v>
      </c>
      <c r="NW38" s="47">
        <v>67274944070</v>
      </c>
      <c r="NX38" s="47">
        <v>26252943820</v>
      </c>
      <c r="NY38" s="47">
        <v>11721862510</v>
      </c>
      <c r="NZ38" s="47">
        <v>2097931750</v>
      </c>
      <c r="OA38" s="47">
        <v>21356200860</v>
      </c>
      <c r="OB38" s="48">
        <v>3565999360</v>
      </c>
      <c r="OC38" s="47">
        <v>1764585000</v>
      </c>
      <c r="OD38" s="35">
        <v>-449800000</v>
      </c>
      <c r="OE38" s="35">
        <v>-6016451000</v>
      </c>
      <c r="OF38" s="35">
        <v>-11479798000</v>
      </c>
      <c r="OG38" s="35"/>
      <c r="OH38" s="35"/>
      <c r="OI38" s="35"/>
      <c r="OJ38" s="35"/>
      <c r="OP38" s="6" t="s">
        <v>613</v>
      </c>
      <c r="OQ38" s="4">
        <v>210871430790</v>
      </c>
      <c r="OR38" s="4">
        <v>150296520510</v>
      </c>
      <c r="OS38" s="4">
        <v>47071019980</v>
      </c>
      <c r="OT38" s="4">
        <v>11667523630</v>
      </c>
      <c r="OU38" s="4">
        <v>-4215880990</v>
      </c>
      <c r="OV38" s="5">
        <v>273268680</v>
      </c>
      <c r="OW38" s="4">
        <v>1234051000</v>
      </c>
      <c r="OX38" s="4">
        <v>538625000</v>
      </c>
      <c r="OY38" s="4">
        <v>3565487000</v>
      </c>
      <c r="OZ38" s="4">
        <v>5782176000</v>
      </c>
      <c r="PA38" s="4"/>
      <c r="PB38" s="4"/>
      <c r="PC38" s="4"/>
      <c r="PD38" s="4"/>
      <c r="PE38" s="4"/>
      <c r="PF38" s="4"/>
      <c r="PG38" s="4"/>
      <c r="PH38" s="4"/>
      <c r="PI38" s="4"/>
      <c r="PJ38" s="6" t="s">
        <v>613</v>
      </c>
      <c r="PK38" s="4"/>
      <c r="PL38" s="4"/>
      <c r="PM38" s="4"/>
      <c r="PN38" s="4"/>
      <c r="PO38" s="4"/>
      <c r="PP38" s="4">
        <v>-89143095140.000107</v>
      </c>
      <c r="PQ38" s="4"/>
      <c r="PR38" s="4"/>
      <c r="PS38" s="4"/>
      <c r="PT38" s="4"/>
      <c r="PU38" s="4"/>
      <c r="PV38" s="4"/>
      <c r="PW38" s="4"/>
      <c r="PX38" s="4">
        <v>-17192493000</v>
      </c>
      <c r="PY38" s="4">
        <v>-6961071340</v>
      </c>
      <c r="PZ38" s="4">
        <v>-434843090</v>
      </c>
      <c r="QA38" s="5"/>
      <c r="QB38" s="4">
        <v>0</v>
      </c>
      <c r="QC38" s="4">
        <v>-1835000</v>
      </c>
      <c r="QD38" s="4">
        <v>-5504118000</v>
      </c>
      <c r="QE38" s="4">
        <v>-5841852000</v>
      </c>
      <c r="QF38" s="4"/>
      <c r="QG38" s="4"/>
      <c r="QH38" s="4"/>
      <c r="QI38" s="4"/>
      <c r="QJ38" s="4"/>
      <c r="QK38" s="4"/>
      <c r="QL38" s="4"/>
      <c r="QM38" s="4"/>
      <c r="QN38" s="4"/>
      <c r="QO38" s="6" t="s">
        <v>613</v>
      </c>
      <c r="QP38" s="4"/>
      <c r="QQ38" s="4"/>
      <c r="QR38" s="4"/>
      <c r="QS38" s="4"/>
      <c r="QT38" s="4"/>
      <c r="QU38" s="4">
        <v>82536208078</v>
      </c>
      <c r="QV38" s="4">
        <v>916684660178</v>
      </c>
      <c r="QW38" s="4">
        <v>193103048142</v>
      </c>
      <c r="QX38" s="4">
        <v>484847098051</v>
      </c>
      <c r="QY38" s="4">
        <v>139627311679</v>
      </c>
      <c r="QZ38" s="4">
        <v>62130885734</v>
      </c>
      <c r="RA38" s="4">
        <v>94029053258</v>
      </c>
      <c r="RB38" s="4">
        <v>157304504840</v>
      </c>
      <c r="RC38" s="4">
        <v>150318356859</v>
      </c>
      <c r="RD38" s="4">
        <v>109079321971</v>
      </c>
      <c r="RE38" s="4">
        <v>-4045529753</v>
      </c>
      <c r="RF38" s="5">
        <v>-2389688528</v>
      </c>
      <c r="RG38" s="4">
        <v>272774000</v>
      </c>
      <c r="RH38" s="4">
        <v>-52519476000</v>
      </c>
      <c r="RI38" s="4">
        <v>-94169000</v>
      </c>
      <c r="RJ38" s="4">
        <v>-3612000</v>
      </c>
      <c r="RK38" s="4"/>
      <c r="RL38" s="4"/>
      <c r="RM38" s="4"/>
      <c r="RN38" s="4"/>
      <c r="RO38" s="4"/>
      <c r="RP38" s="4"/>
      <c r="RQ38" s="4"/>
      <c r="RR38" s="4"/>
      <c r="RS38" s="4"/>
      <c r="RT38" s="6" t="s">
        <v>613</v>
      </c>
      <c r="RU38" s="4"/>
      <c r="RV38" s="4"/>
      <c r="RW38" s="4"/>
      <c r="RX38" s="4"/>
      <c r="RY38" s="4"/>
      <c r="RZ38" s="4">
        <v>-286994413210</v>
      </c>
      <c r="SA38" s="4">
        <v>891510315220</v>
      </c>
      <c r="SB38" s="4">
        <v>-26487629040</v>
      </c>
      <c r="SC38" s="4">
        <v>-604864417550</v>
      </c>
      <c r="SD38" s="4">
        <v>-253876095130</v>
      </c>
      <c r="SE38" s="4">
        <v>-261166510080</v>
      </c>
      <c r="SF38" s="4">
        <v>-132826958530</v>
      </c>
      <c r="SG38" s="4">
        <v>-129435918980</v>
      </c>
      <c r="SH38" s="4">
        <v>-363327547130</v>
      </c>
      <c r="SI38" s="4">
        <v>-351107236790</v>
      </c>
      <c r="SJ38" s="4">
        <v>-88560726260</v>
      </c>
      <c r="SK38" s="5">
        <v>-17316930150</v>
      </c>
      <c r="SL38" s="4">
        <v>-114945000</v>
      </c>
      <c r="SM38" s="4">
        <v>1253405000</v>
      </c>
      <c r="SN38" s="4">
        <v>-766722000</v>
      </c>
      <c r="SO38" s="4">
        <v>-3191910000</v>
      </c>
      <c r="SP38" s="4"/>
      <c r="SQ38" s="4"/>
      <c r="SR38" s="4"/>
      <c r="SS38" s="4"/>
      <c r="ST38" s="4"/>
      <c r="SU38" s="4"/>
      <c r="SV38" s="4"/>
      <c r="SW38" s="4"/>
      <c r="SX38" s="4"/>
      <c r="SY38" s="6" t="s">
        <v>613</v>
      </c>
      <c r="SZ38" s="4"/>
      <c r="TA38" s="4"/>
      <c r="TB38" s="4"/>
      <c r="TC38" s="4"/>
      <c r="TD38" s="4"/>
      <c r="TE38" s="4">
        <v>128295704650</v>
      </c>
      <c r="TF38" s="4">
        <v>-1003877742130</v>
      </c>
      <c r="TG38" s="4">
        <v>55533819480</v>
      </c>
      <c r="TH38" s="4">
        <v>566906561860</v>
      </c>
      <c r="TI38" s="4">
        <v>114227673650</v>
      </c>
      <c r="TJ38" s="4">
        <v>272926970090</v>
      </c>
      <c r="TK38" s="4">
        <v>74241480330</v>
      </c>
      <c r="TL38" s="4">
        <v>54486064600</v>
      </c>
      <c r="TM38" s="4">
        <v>214782339480</v>
      </c>
      <c r="TN38" s="4">
        <v>224703336830</v>
      </c>
      <c r="TO38" s="4">
        <v>113706641420</v>
      </c>
      <c r="TP38" s="5">
        <v>17172840830</v>
      </c>
      <c r="TQ38" s="4">
        <v>0</v>
      </c>
      <c r="TR38" s="35">
        <v>-1996000</v>
      </c>
      <c r="TS38" s="35">
        <v>50696845000</v>
      </c>
      <c r="TT38" s="35">
        <v>-372034000</v>
      </c>
      <c r="TU38" s="35"/>
      <c r="TV38" s="35"/>
      <c r="TW38" s="35"/>
      <c r="TX38" s="35"/>
      <c r="UD38" s="6" t="s">
        <v>613</v>
      </c>
      <c r="UJ38" s="37">
        <v>0.154072259971584</v>
      </c>
      <c r="UK38" s="37">
        <v>0.14054557320562999</v>
      </c>
      <c r="UL38" s="37">
        <v>0.11919782514614401</v>
      </c>
      <c r="UM38" s="37">
        <v>0.16302191668208402</v>
      </c>
      <c r="UN38" s="37">
        <v>0.15160491568928799</v>
      </c>
      <c r="UO38" s="37">
        <v>0.12507176067409401</v>
      </c>
      <c r="UP38" s="9">
        <v>0.52549953929156101</v>
      </c>
      <c r="UQ38" s="9"/>
      <c r="UR38" s="9"/>
      <c r="US38" s="9"/>
      <c r="UT38" s="9"/>
      <c r="UU38" s="10"/>
      <c r="UV38" s="9"/>
      <c r="UW38" s="6" t="s">
        <v>613</v>
      </c>
      <c r="VC38" s="9">
        <v>2.2736311746991998E-2</v>
      </c>
      <c r="VD38" s="9">
        <v>2.0397622588937701E-2</v>
      </c>
      <c r="VE38" s="9">
        <v>2.51834936039586E-2</v>
      </c>
      <c r="VF38" s="9">
        <v>3.6359019159512701E-2</v>
      </c>
      <c r="VG38" s="9">
        <v>2.8832830441349402E-2</v>
      </c>
      <c r="VH38" s="9">
        <v>2.9156382760518098E-2</v>
      </c>
      <c r="VI38" s="9">
        <v>8.2119955964781402E-2</v>
      </c>
      <c r="VJ38" s="9"/>
      <c r="VK38" s="9"/>
      <c r="VL38" s="9"/>
      <c r="VM38" s="9"/>
      <c r="VN38" s="10"/>
      <c r="VO38" s="9"/>
      <c r="VP38" s="6" t="s">
        <v>613</v>
      </c>
      <c r="VV38" s="9">
        <v>0.84592774002841598</v>
      </c>
      <c r="VW38" s="9">
        <v>0.8594544267943699</v>
      </c>
      <c r="VX38" s="9">
        <v>0.88080217485385603</v>
      </c>
      <c r="VY38" s="9">
        <v>0.83697808331791601</v>
      </c>
      <c r="VZ38" s="9">
        <v>0.84839508431071198</v>
      </c>
      <c r="WA38" s="9">
        <v>0.87492823932590691</v>
      </c>
      <c r="WB38" s="52">
        <v>0.47450046070843899</v>
      </c>
      <c r="WG38" s="53"/>
      <c r="WI38" s="54" t="s">
        <v>613</v>
      </c>
      <c r="WO38" s="9">
        <v>5.3755376192930603E-2</v>
      </c>
      <c r="WP38" s="9">
        <v>6.1593799119711495E-2</v>
      </c>
      <c r="WQ38" s="9">
        <v>5.5182966550012702E-2</v>
      </c>
      <c r="WR38" s="9">
        <v>4.4477866891621698E-2</v>
      </c>
      <c r="WS38" s="9">
        <v>7.0151361469767096E-2</v>
      </c>
      <c r="WT38" s="9">
        <v>7.6381438950723995E-2</v>
      </c>
      <c r="WU38" s="9">
        <v>1.8687255984410001E-2</v>
      </c>
      <c r="WV38" s="9"/>
      <c r="WW38" s="9"/>
      <c r="WX38" s="9"/>
      <c r="WY38" s="9"/>
      <c r="WZ38" s="10"/>
      <c r="XA38" s="9"/>
      <c r="XB38" s="6" t="s">
        <v>613</v>
      </c>
      <c r="XH38" s="9">
        <v>0.2282508</v>
      </c>
      <c r="XI38" s="9">
        <v>0.24821459999999998</v>
      </c>
      <c r="XJ38" s="9">
        <v>0.24713225000000003</v>
      </c>
      <c r="XK38" s="9">
        <v>0.24582789999999999</v>
      </c>
      <c r="XL38" s="9">
        <v>0.24625463927417499</v>
      </c>
      <c r="XM38" s="9">
        <v>0.2486601828926</v>
      </c>
      <c r="XN38" s="9">
        <v>0.24346208517040002</v>
      </c>
      <c r="XO38" s="9"/>
      <c r="XP38" s="9"/>
      <c r="XQ38" s="9"/>
      <c r="XR38" s="9"/>
      <c r="XS38" s="10"/>
      <c r="XT38" s="9"/>
      <c r="XU38" s="6" t="s">
        <v>613</v>
      </c>
      <c r="XV38" s="59">
        <f t="shared" si="153"/>
        <v>61226673975.928719</v>
      </c>
      <c r="XW38" s="59">
        <f t="shared" si="153"/>
        <v>59385143967.292549</v>
      </c>
      <c r="XX38" s="59">
        <f t="shared" si="153"/>
        <v>13754865143.277357</v>
      </c>
      <c r="XY38" s="59">
        <f t="shared" si="153"/>
        <v>6961132178.3209496</v>
      </c>
      <c r="XZ38" s="59">
        <f t="shared" si="153"/>
        <v>-6023633910</v>
      </c>
      <c r="YA38" s="59" t="e">
        <f t="shared" si="153"/>
        <v>#DIV/0!</v>
      </c>
      <c r="YB38" s="59">
        <f t="shared" si="153"/>
        <v>-300898000</v>
      </c>
      <c r="YC38" s="6" t="s">
        <v>613</v>
      </c>
      <c r="YD38" s="4"/>
      <c r="YE38" s="4"/>
      <c r="YF38" s="4"/>
      <c r="YG38" s="4"/>
      <c r="YH38" s="4"/>
      <c r="YI38" s="4">
        <v>82536208078</v>
      </c>
      <c r="YJ38" s="4">
        <v>916684660178</v>
      </c>
      <c r="YK38" s="4">
        <v>193103048142</v>
      </c>
      <c r="YL38" s="4">
        <v>484847098051</v>
      </c>
      <c r="YM38" s="4">
        <v>139627311679</v>
      </c>
      <c r="YN38" s="4">
        <v>62130885734</v>
      </c>
      <c r="YO38" s="4">
        <v>94029053258</v>
      </c>
      <c r="YP38" s="4">
        <v>157304504840</v>
      </c>
      <c r="YQ38" s="4">
        <v>150318356859</v>
      </c>
      <c r="YR38" s="4">
        <v>109079321971</v>
      </c>
      <c r="YS38" s="4">
        <v>-4045529753</v>
      </c>
      <c r="YT38" s="5">
        <v>-2389688528</v>
      </c>
      <c r="YU38" s="4">
        <v>272774000</v>
      </c>
      <c r="YV38" s="4">
        <v>-52519476000</v>
      </c>
      <c r="YW38" s="4">
        <v>-94169000</v>
      </c>
      <c r="YX38" s="4">
        <v>-3612000</v>
      </c>
      <c r="YY38" s="4"/>
      <c r="YZ38" s="4"/>
      <c r="ZA38" s="4"/>
      <c r="ZB38" s="4"/>
      <c r="ZC38" s="4"/>
      <c r="ZD38" s="4"/>
      <c r="ZE38" s="4"/>
      <c r="ZF38" s="4"/>
      <c r="ZG38" s="4"/>
      <c r="ZH38" s="6" t="s">
        <v>613</v>
      </c>
      <c r="ZI38" s="4"/>
      <c r="ZJ38" s="4"/>
      <c r="ZK38" s="4"/>
      <c r="ZL38" s="4"/>
      <c r="ZM38" s="4"/>
      <c r="ZN38" s="4">
        <v>-286994413210</v>
      </c>
      <c r="ZO38" s="4">
        <v>891510315220</v>
      </c>
      <c r="ZP38" s="4">
        <v>-26487629040</v>
      </c>
      <c r="ZQ38" s="4">
        <v>-604864417550</v>
      </c>
      <c r="ZR38" s="4">
        <v>-253876095130</v>
      </c>
      <c r="ZS38" s="4">
        <v>-261166510080</v>
      </c>
      <c r="ZT38" s="4">
        <v>-132826958530</v>
      </c>
      <c r="ZU38" s="4">
        <v>-129435918980</v>
      </c>
      <c r="ZV38" s="4">
        <v>-363327547130</v>
      </c>
      <c r="ZW38" s="4">
        <v>-351107236790</v>
      </c>
      <c r="ZX38" s="4">
        <v>-88560726260</v>
      </c>
      <c r="ZY38" s="5">
        <v>-17316930150</v>
      </c>
      <c r="ZZ38" s="4">
        <v>-114945000</v>
      </c>
      <c r="AAA38" s="4">
        <v>1253405000</v>
      </c>
      <c r="AAB38" s="4">
        <v>-766722000</v>
      </c>
      <c r="AAC38" s="4">
        <v>-3191910000</v>
      </c>
      <c r="AAD38" s="4"/>
      <c r="AAE38" s="4"/>
      <c r="AAF38" s="4"/>
      <c r="AAG38" s="4"/>
      <c r="AAH38" s="4"/>
      <c r="AAI38" s="4"/>
      <c r="AAJ38" s="4"/>
      <c r="AAK38" s="4"/>
      <c r="AAL38" s="4"/>
      <c r="AAM38" s="6" t="s">
        <v>613</v>
      </c>
      <c r="AAN38" s="4"/>
      <c r="AAO38" s="4"/>
      <c r="AAP38" s="4"/>
      <c r="AAQ38" s="4"/>
      <c r="AAR38" s="4"/>
      <c r="AAS38" s="4">
        <v>128295704650</v>
      </c>
      <c r="AAT38" s="4">
        <v>-1003877742130</v>
      </c>
      <c r="AAU38" s="4">
        <v>55533819480</v>
      </c>
      <c r="AAV38" s="4">
        <v>566906561860</v>
      </c>
      <c r="AAW38" s="4">
        <v>114227673650</v>
      </c>
      <c r="AAX38" s="4">
        <v>272926970090</v>
      </c>
      <c r="AAY38" s="4">
        <v>74241480330</v>
      </c>
      <c r="AAZ38" s="4">
        <v>54486064600</v>
      </c>
      <c r="ABA38" s="4">
        <v>214782339480</v>
      </c>
      <c r="ABB38" s="4">
        <v>224703336830</v>
      </c>
      <c r="ABC38" s="4">
        <v>113706641420</v>
      </c>
      <c r="ABD38" s="5">
        <v>17172840830</v>
      </c>
      <c r="ABE38" s="4">
        <v>0</v>
      </c>
      <c r="ABF38" s="35">
        <v>-1996000</v>
      </c>
      <c r="ABG38" s="35">
        <v>50696845000</v>
      </c>
      <c r="ABH38" s="35">
        <v>-372034000</v>
      </c>
      <c r="ABI38" s="35"/>
      <c r="ABJ38" s="35"/>
      <c r="ABK38" s="35"/>
      <c r="ABL38" s="35"/>
      <c r="ABR38" s="6" t="s">
        <v>613</v>
      </c>
      <c r="ABX38" s="37">
        <v>0.154072259971584</v>
      </c>
      <c r="ABY38" s="37">
        <v>0.14054557320562999</v>
      </c>
      <c r="ABZ38" s="37">
        <v>0.11919782514614401</v>
      </c>
      <c r="ACA38" s="37">
        <v>0.16302191668208402</v>
      </c>
      <c r="ACB38" s="37">
        <v>0.15160491568928799</v>
      </c>
      <c r="ACC38" s="37">
        <v>0.12507176067409401</v>
      </c>
      <c r="ACD38" s="9">
        <v>0.52549953929156101</v>
      </c>
      <c r="ACE38" s="9"/>
      <c r="ACF38" s="9"/>
      <c r="ACG38" s="9"/>
      <c r="ACH38" s="9"/>
      <c r="ACI38" s="10"/>
      <c r="ACJ38" s="9"/>
      <c r="ACK38" s="6" t="s">
        <v>613</v>
      </c>
      <c r="ACQ38" s="9">
        <v>2.2736311746991998E-2</v>
      </c>
      <c r="ACR38" s="9">
        <v>2.0397622588937701E-2</v>
      </c>
      <c r="ACS38" s="9">
        <v>2.51834936039586E-2</v>
      </c>
      <c r="ACT38" s="9">
        <v>3.6359019159512701E-2</v>
      </c>
      <c r="ACU38" s="9">
        <v>2.8832830441349402E-2</v>
      </c>
      <c r="ACV38" s="9">
        <v>2.9156382760518098E-2</v>
      </c>
      <c r="ACW38" s="9">
        <v>8.2119955964781402E-2</v>
      </c>
      <c r="ACX38" s="9"/>
      <c r="ACY38" s="9"/>
      <c r="ACZ38" s="9"/>
      <c r="ADA38" s="9"/>
      <c r="ADB38" s="10"/>
      <c r="ADC38" s="9"/>
      <c r="ADD38" s="6" t="s">
        <v>613</v>
      </c>
      <c r="ADJ38" s="9">
        <v>0.84592774002841598</v>
      </c>
      <c r="ADK38" s="9">
        <v>0.8594544267943699</v>
      </c>
      <c r="ADL38" s="9">
        <v>0.88080217485385603</v>
      </c>
      <c r="ADM38" s="9">
        <v>0.83697808331791601</v>
      </c>
      <c r="ADN38" s="9">
        <v>0.84839508431071198</v>
      </c>
      <c r="ADO38" s="9">
        <v>0.87492823932590691</v>
      </c>
      <c r="ADP38" s="52">
        <v>0.47450046070843899</v>
      </c>
      <c r="ADU38" s="53"/>
      <c r="ADW38" s="54" t="s">
        <v>613</v>
      </c>
      <c r="AEC38" s="9">
        <v>5.3755376192930603E-2</v>
      </c>
      <c r="AED38" s="9">
        <v>6.1593799119711495E-2</v>
      </c>
      <c r="AEE38" s="9">
        <v>5.5182966550012702E-2</v>
      </c>
      <c r="AEF38" s="9">
        <v>4.4477866891621698E-2</v>
      </c>
      <c r="AEG38" s="9">
        <v>7.0151361469767096E-2</v>
      </c>
      <c r="AEH38" s="9">
        <v>7.6381438950723995E-2</v>
      </c>
      <c r="AEI38" s="9">
        <v>1.8687255984410001E-2</v>
      </c>
      <c r="AEJ38" s="9"/>
      <c r="AEK38" s="9"/>
      <c r="AEL38" s="9"/>
      <c r="AEM38" s="9"/>
      <c r="AEN38" s="10"/>
      <c r="AEO38" s="9"/>
      <c r="AEP38" s="6" t="s">
        <v>613</v>
      </c>
      <c r="AEV38" s="9">
        <v>0.2282508</v>
      </c>
      <c r="AEW38" s="9">
        <v>0.24821459999999998</v>
      </c>
      <c r="AEX38" s="9">
        <v>0.24713225000000003</v>
      </c>
      <c r="AEY38" s="9">
        <v>0.24582789999999999</v>
      </c>
      <c r="AEZ38" s="9">
        <v>0.24625463927417499</v>
      </c>
      <c r="AFA38" s="9">
        <v>0.2486601828926</v>
      </c>
      <c r="AFB38" s="9">
        <v>0.24346208517040002</v>
      </c>
      <c r="AFC38" s="9"/>
      <c r="AFD38" s="9"/>
      <c r="AFE38" s="9"/>
      <c r="AFF38" s="9"/>
      <c r="AFG38" s="10"/>
      <c r="AFH38" s="9"/>
      <c r="AFI38" s="6" t="s">
        <v>613</v>
      </c>
      <c r="AFJ38" s="7">
        <f t="shared" si="166"/>
        <v>3.3930384120371138E-2</v>
      </c>
      <c r="AFK38" s="7">
        <f t="shared" si="167"/>
        <v>1.3389487582359451E-2</v>
      </c>
      <c r="AFL38" s="7">
        <f t="shared" si="168"/>
        <v>6.3580336511093877E-3</v>
      </c>
      <c r="AFM38" s="7">
        <f t="shared" si="169"/>
        <v>1.8508453431605048E-3</v>
      </c>
      <c r="AFN38" s="7">
        <f t="shared" si="170"/>
        <v>2.6346852687656953E-2</v>
      </c>
      <c r="AFO38" s="8">
        <f t="shared" si="171"/>
        <v>7.1866503302074345E-3</v>
      </c>
      <c r="AFP38" s="7">
        <f t="shared" si="172"/>
        <v>1.5094094335350208E-2</v>
      </c>
      <c r="AFQ38" s="6" t="s">
        <v>613</v>
      </c>
      <c r="AFR38" s="7">
        <f t="shared" si="173"/>
        <v>0.10305410890217526</v>
      </c>
      <c r="AFS38" s="7">
        <f t="shared" si="174"/>
        <v>4.1756594797627611E-2</v>
      </c>
      <c r="AFT38" s="7">
        <f t="shared" si="175"/>
        <v>1.9414484074000499E-2</v>
      </c>
      <c r="AFU38" s="7">
        <f t="shared" si="176"/>
        <v>4.2532046765664487E-3</v>
      </c>
      <c r="AFV38" s="7">
        <f t="shared" si="177"/>
        <v>4.3430090304119949E-2</v>
      </c>
      <c r="AFW38" s="8">
        <f t="shared" si="178"/>
        <v>7.6223644669213822E-3</v>
      </c>
      <c r="AFX38" s="7">
        <f t="shared" si="179"/>
        <v>1.549277491557415E-2</v>
      </c>
      <c r="AFY38" s="6" t="s">
        <v>613</v>
      </c>
      <c r="AFZ38" s="1">
        <f t="shared" si="180"/>
        <v>1230966053770</v>
      </c>
      <c r="AGA38" s="1">
        <f t="shared" si="181"/>
        <v>1161663239320</v>
      </c>
      <c r="AGB38" s="1">
        <f t="shared" si="182"/>
        <v>1091338066220</v>
      </c>
      <c r="AGC38" s="1">
        <f t="shared" si="183"/>
        <v>778759932420</v>
      </c>
      <c r="AGD38" s="1">
        <f t="shared" si="184"/>
        <v>615780662070</v>
      </c>
      <c r="AGE38" s="2">
        <f t="shared" si="185"/>
        <v>467979697050</v>
      </c>
      <c r="AGF38" s="1">
        <f t="shared" si="186"/>
        <v>237940519990</v>
      </c>
      <c r="AGG38" s="6" t="s">
        <v>613</v>
      </c>
      <c r="AGH38" s="7">
        <f t="shared" si="187"/>
        <v>0.12414386216579867</v>
      </c>
      <c r="AGI38" s="7">
        <f t="shared" si="188"/>
        <v>8.4400426364005701E-2</v>
      </c>
      <c r="AGJ38" s="7">
        <f t="shared" si="189"/>
        <v>2.0909741056718403E-2</v>
      </c>
      <c r="AGK38" s="7">
        <f t="shared" si="190"/>
        <v>2.5745357542594975E-3</v>
      </c>
      <c r="AGL38" s="7">
        <f t="shared" si="191"/>
        <v>-9.7821095741315311E-3</v>
      </c>
      <c r="AGM38" s="8">
        <f t="shared" si="192"/>
        <v>-3.7055843681498874E-3</v>
      </c>
      <c r="AGN38" s="7">
        <f t="shared" si="193"/>
        <v>-1.2645933530474169E-3</v>
      </c>
      <c r="AGO38" s="6" t="s">
        <v>613</v>
      </c>
      <c r="AGP38" s="7">
        <f t="shared" si="194"/>
        <v>0.12764695213627048</v>
      </c>
      <c r="AGQ38" s="7">
        <f t="shared" si="195"/>
        <v>6.0531293057770892E-2</v>
      </c>
      <c r="AGR38" s="7">
        <f t="shared" si="196"/>
        <v>7.2851476914584642E-2</v>
      </c>
      <c r="AGS38" s="7">
        <f t="shared" si="197"/>
        <v>2.6448190292856257E-2</v>
      </c>
      <c r="AGT38" s="7">
        <f t="shared" si="198"/>
        <v>1.3200944385047004</v>
      </c>
      <c r="AGU38" s="8">
        <f t="shared" si="199"/>
        <v>0.26890624169482713</v>
      </c>
      <c r="AGV38" s="7">
        <f t="shared" si="200"/>
        <v>0.17434942981738505</v>
      </c>
      <c r="AGW38" s="6" t="s">
        <v>613</v>
      </c>
      <c r="AGX38" s="7">
        <f t="shared" si="201"/>
        <v>0.40010580171052068</v>
      </c>
      <c r="AGY38" s="7">
        <f t="shared" si="202"/>
        <v>0.34653800319019457</v>
      </c>
      <c r="AGZ38" s="7">
        <f t="shared" si="203"/>
        <v>0.29254679642364462</v>
      </c>
      <c r="AHA38" s="7">
        <f t="shared" si="204"/>
        <v>0.14709004941241147</v>
      </c>
      <c r="AHB38" s="7">
        <f t="shared" si="205"/>
        <v>-0.26059696121692605</v>
      </c>
      <c r="AHC38" s="8">
        <f t="shared" si="206"/>
        <v>2.0606749007808747E-2</v>
      </c>
      <c r="AHD38" s="7">
        <f t="shared" si="207"/>
        <v>0.12193013553644276</v>
      </c>
      <c r="AHE38" s="6" t="s">
        <v>613</v>
      </c>
      <c r="AHF38" s="15">
        <f t="shared" si="158"/>
        <v>27.807775586703173</v>
      </c>
      <c r="AHG38" s="15">
        <f t="shared" si="159"/>
        <v>17.409723467339699</v>
      </c>
      <c r="AHH38" s="15">
        <f t="shared" si="160"/>
        <v>7.3930096741508162</v>
      </c>
      <c r="AHI38" s="15">
        <f t="shared" si="161"/>
        <v>7.7370236233330241</v>
      </c>
      <c r="AHJ38" s="15">
        <f t="shared" si="162"/>
        <v>5.6157483403354034</v>
      </c>
      <c r="AHK38" s="16">
        <f t="shared" si="163"/>
        <v>21.020031531493046</v>
      </c>
      <c r="AHL38" s="15">
        <f t="shared" si="164"/>
        <v>11.129586804123711</v>
      </c>
      <c r="AHM38" s="6" t="s">
        <v>613</v>
      </c>
      <c r="AHN38" s="12">
        <f t="shared" si="208"/>
        <v>13.12582514419211</v>
      </c>
      <c r="AHO38" s="12">
        <f t="shared" si="209"/>
        <v>20.965295668522987</v>
      </c>
      <c r="AHP38" s="12">
        <f t="shared" si="210"/>
        <v>49.370962042184125</v>
      </c>
      <c r="AHQ38" s="12">
        <f t="shared" si="211"/>
        <v>47.175763933206404</v>
      </c>
      <c r="AHR38" s="12">
        <f t="shared" si="212"/>
        <v>64.99579003182329</v>
      </c>
      <c r="AHS38" s="13">
        <f t="shared" si="213"/>
        <v>17.364388795190077</v>
      </c>
      <c r="AHT38" s="12">
        <f t="shared" si="214"/>
        <v>32.795467291270953</v>
      </c>
      <c r="AHU38" s="6" t="s">
        <v>613</v>
      </c>
      <c r="AHV38" s="15">
        <f t="shared" si="215"/>
        <v>0.26581429131303108</v>
      </c>
      <c r="AHW38" s="15">
        <f t="shared" si="216"/>
        <v>0.22119943100472944</v>
      </c>
      <c r="AHX38" s="15">
        <f t="shared" si="217"/>
        <v>8.7273915648462708E-2</v>
      </c>
      <c r="AHY38" s="15">
        <f t="shared" si="218"/>
        <v>6.9980037298068912E-2</v>
      </c>
      <c r="AHZ38" s="15">
        <f t="shared" si="219"/>
        <v>1.9958308980909431E-2</v>
      </c>
      <c r="AIA38" s="16">
        <f t="shared" si="220"/>
        <v>2.6725487236415015E-2</v>
      </c>
      <c r="AIB38" s="15">
        <f t="shared" si="221"/>
        <v>8.6573809568289833E-2</v>
      </c>
      <c r="AIC38" s="6" t="s">
        <v>613</v>
      </c>
      <c r="AID38" s="4">
        <f t="shared" si="222"/>
        <v>131715000750</v>
      </c>
      <c r="AIE38" s="4">
        <f t="shared" si="223"/>
        <v>147478437030</v>
      </c>
      <c r="AIF38" s="4">
        <f t="shared" si="224"/>
        <v>93997069890</v>
      </c>
      <c r="AIG38" s="4">
        <f t="shared" si="225"/>
        <v>51770292200</v>
      </c>
      <c r="AIH38" s="4">
        <f t="shared" si="226"/>
        <v>106113901420</v>
      </c>
      <c r="AII38" s="14">
        <f t="shared" si="227"/>
        <v>109482611920</v>
      </c>
      <c r="AIJ38" s="4">
        <f t="shared" si="228"/>
        <v>6680022000</v>
      </c>
      <c r="AIK38" s="6" t="s">
        <v>613</v>
      </c>
      <c r="AIL38" s="15">
        <f t="shared" si="229"/>
        <v>4.0013602843941829</v>
      </c>
      <c r="AIM38" s="15">
        <f t="shared" si="230"/>
        <v>2.940827368964964</v>
      </c>
      <c r="AIN38" s="15">
        <f t="shared" si="231"/>
        <v>1.7117642290157988</v>
      </c>
      <c r="AIO38" s="15">
        <f t="shared" si="232"/>
        <v>1.5321976046331838</v>
      </c>
      <c r="AIP38" s="15">
        <f t="shared" si="233"/>
        <v>0.15245676959862361</v>
      </c>
      <c r="AIQ38" s="16">
        <f t="shared" si="234"/>
        <v>0.12112540098778454</v>
      </c>
      <c r="AIR38" s="15">
        <f t="shared" si="235"/>
        <v>1.5151099801767121</v>
      </c>
      <c r="AIS38" s="6" t="s">
        <v>613</v>
      </c>
      <c r="AIT38" s="15">
        <f t="shared" si="236"/>
        <v>1.8684763854028421</v>
      </c>
      <c r="AIU38" s="15">
        <f t="shared" si="237"/>
        <v>2.311277801766551</v>
      </c>
      <c r="AIV38" s="15">
        <f t="shared" si="238"/>
        <v>2.0074854733426952</v>
      </c>
      <c r="AIW38" s="15">
        <f t="shared" si="239"/>
        <v>1.56922721898011</v>
      </c>
      <c r="AIX38" s="15">
        <f t="shared" si="240"/>
        <v>2.8200384177305735</v>
      </c>
      <c r="AIY38" s="16">
        <f t="shared" si="241"/>
        <v>15.527561505067235</v>
      </c>
      <c r="AIZ38" s="15">
        <f t="shared" si="242"/>
        <v>4.2387561471922552</v>
      </c>
      <c r="AJA38" s="6" t="s">
        <v>613</v>
      </c>
      <c r="AJB38" s="15">
        <f t="shared" si="243"/>
        <v>1.4579834040188269</v>
      </c>
      <c r="AJC38" s="15">
        <f t="shared" si="244"/>
        <v>1.7343690709282442</v>
      </c>
      <c r="AJD38" s="15">
        <f t="shared" si="245"/>
        <v>1.2495424453467059</v>
      </c>
      <c r="AJE38" s="15">
        <f t="shared" si="246"/>
        <v>1.2955691813588988</v>
      </c>
      <c r="AJF38" s="15">
        <f t="shared" si="247"/>
        <v>2.6487154493122333</v>
      </c>
      <c r="AJG38" s="16">
        <f t="shared" si="248"/>
        <v>15.424905163745517</v>
      </c>
      <c r="AJH38" s="15">
        <f t="shared" si="249"/>
        <v>3.609685594418885</v>
      </c>
      <c r="AJI38" s="6" t="s">
        <v>613</v>
      </c>
      <c r="AJJ38" s="15" t="e">
        <f t="shared" si="154"/>
        <v>#DIV/0!</v>
      </c>
      <c r="AJK38" s="15" t="e">
        <f t="shared" si="154"/>
        <v>#DIV/0!</v>
      </c>
      <c r="AJL38" s="15">
        <f t="shared" si="154"/>
        <v>1.3273000239115991</v>
      </c>
      <c r="AJM38" s="15">
        <f t="shared" si="154"/>
        <v>0.28802251723511285</v>
      </c>
      <c r="AJN38" s="15">
        <f t="shared" si="154"/>
        <v>-13.852431022877701</v>
      </c>
      <c r="AJO38" s="16" t="e">
        <f t="shared" si="154"/>
        <v>#DIV/0!</v>
      </c>
      <c r="AJP38" s="15" t="e">
        <f t="shared" si="154"/>
        <v>#DIV/0!</v>
      </c>
      <c r="AJQ38" s="6" t="s">
        <v>613</v>
      </c>
      <c r="AJW38" s="1">
        <v>-0.29931000000000002</v>
      </c>
      <c r="AJX38" s="1">
        <v>1.5383800000000001</v>
      </c>
      <c r="AJY38" s="1">
        <v>1.4634799999999999</v>
      </c>
      <c r="AJZ38" s="1">
        <v>1.48858</v>
      </c>
      <c r="AKA38" s="1">
        <v>0.93986999999999998</v>
      </c>
      <c r="AKB38" s="1">
        <v>2.2304200000000001</v>
      </c>
      <c r="AKC38" s="1">
        <v>2.4959199999999999</v>
      </c>
      <c r="AKD38" s="1">
        <v>1.651</v>
      </c>
      <c r="AKE38" s="1">
        <v>1.6590199999999999</v>
      </c>
      <c r="AKF38" s="1">
        <v>0.28802</v>
      </c>
      <c r="AKG38" s="1">
        <v>1</v>
      </c>
      <c r="AKH38" s="2"/>
      <c r="AKI38" s="1">
        <v>1</v>
      </c>
      <c r="AKJ38" s="6" t="s">
        <v>613</v>
      </c>
      <c r="AKK38" s="15">
        <f t="shared" si="250"/>
        <v>3.0372219936143781</v>
      </c>
      <c r="AKL38" s="15">
        <f t="shared" si="251"/>
        <v>3.1186103680802248</v>
      </c>
      <c r="AKM38" s="15">
        <f t="shared" si="252"/>
        <v>3.0535359105268252</v>
      </c>
      <c r="AKN38" s="15">
        <f t="shared" si="253"/>
        <v>2.2979795109750625</v>
      </c>
      <c r="AKO38" s="15">
        <f t="shared" si="254"/>
        <v>1.6483976594466709</v>
      </c>
      <c r="AKP38" s="16">
        <f t="shared" si="255"/>
        <v>1.0606282644478364</v>
      </c>
      <c r="AKQ38" s="15">
        <f t="shared" si="256"/>
        <v>1.0264130176588493</v>
      </c>
      <c r="AKR38" s="6" t="s">
        <v>613</v>
      </c>
      <c r="AKS38" s="15">
        <f t="shared" si="257"/>
        <v>0.88563679256765571</v>
      </c>
      <c r="AKT38" s="15">
        <f t="shared" si="258"/>
        <v>0.84768235942844872</v>
      </c>
      <c r="AKU38" s="15">
        <f t="shared" si="259"/>
        <v>0.80754257166071231</v>
      </c>
      <c r="AKV38" s="15">
        <f t="shared" si="260"/>
        <v>0.57880511687517966</v>
      </c>
      <c r="AKW38" s="15">
        <f t="shared" si="261"/>
        <v>0.25225502099074432</v>
      </c>
      <c r="AKX38" s="16">
        <f t="shared" si="262"/>
        <v>3.1196220839736912E-4</v>
      </c>
      <c r="AKY38" s="15">
        <f t="shared" si="263"/>
        <v>1.0890798230177303</v>
      </c>
      <c r="AKZ38" s="6" t="s">
        <v>613</v>
      </c>
      <c r="ALA38" s="7">
        <f t="shared" si="264"/>
        <v>0.46967517607762177</v>
      </c>
      <c r="ALB38" s="7">
        <f t="shared" si="265"/>
        <v>0.45878143237275149</v>
      </c>
      <c r="ALC38" s="7">
        <f t="shared" si="266"/>
        <v>0.44676268449863837</v>
      </c>
      <c r="ALD38" s="7">
        <f t="shared" si="267"/>
        <v>0.36660960285001409</v>
      </c>
      <c r="ALE38" s="7">
        <f t="shared" si="268"/>
        <v>0.20144061454125228</v>
      </c>
      <c r="ALF38" s="8">
        <f t="shared" si="269"/>
        <v>3.1186491832872558E-4</v>
      </c>
      <c r="ALG38" s="7">
        <f t="shared" si="270"/>
        <v>0.52132034928398574</v>
      </c>
      <c r="ALH38" s="6" t="s">
        <v>613</v>
      </c>
      <c r="ALI38" s="7">
        <f t="shared" si="155"/>
        <v>0.10590024976456835</v>
      </c>
      <c r="ALJ38" s="7">
        <f t="shared" si="155"/>
        <v>0.11142733260110908</v>
      </c>
      <c r="ALK38" s="7">
        <f t="shared" si="155"/>
        <v>2.8211107844399883E-2</v>
      </c>
      <c r="ALL38" s="7">
        <f t="shared" si="155"/>
        <v>2.4382175050943804E-2</v>
      </c>
      <c r="ALM38" s="7">
        <f t="shared" si="155"/>
        <v>-4.8560761177226693E-2</v>
      </c>
      <c r="ALN38" s="20" t="e">
        <f t="shared" si="155"/>
        <v>#DIV/0!</v>
      </c>
      <c r="ALO38" s="7">
        <f t="shared" si="155"/>
        <v>-2.425750989356715E-3</v>
      </c>
      <c r="ALP38" s="6" t="s">
        <v>613</v>
      </c>
      <c r="ALQ38" s="17">
        <f t="shared" si="271"/>
        <v>0.46967517607762177</v>
      </c>
      <c r="ALR38" s="17">
        <f t="shared" si="272"/>
        <v>0.45878143237275149</v>
      </c>
      <c r="ALS38" s="17">
        <f t="shared" si="273"/>
        <v>0.44676268449863837</v>
      </c>
      <c r="ALT38" s="17">
        <f t="shared" si="274"/>
        <v>0.36660960285001409</v>
      </c>
      <c r="ALU38" s="17">
        <f t="shared" si="275"/>
        <v>0.20144061454125228</v>
      </c>
      <c r="ALV38" s="21">
        <f t="shared" si="276"/>
        <v>3.1186491832872558E-4</v>
      </c>
      <c r="ALW38" s="17">
        <f t="shared" si="277"/>
        <v>0.52132034928398574</v>
      </c>
      <c r="ALX38" s="6" t="s">
        <v>613</v>
      </c>
      <c r="ALY38" s="17">
        <f t="shared" si="278"/>
        <v>0.53032482392237823</v>
      </c>
      <c r="ALZ38" s="17">
        <f t="shared" si="279"/>
        <v>0.54121856762724851</v>
      </c>
      <c r="AMA38" s="17">
        <f t="shared" si="280"/>
        <v>0.55323731550136157</v>
      </c>
      <c r="AMB38" s="17">
        <f t="shared" si="281"/>
        <v>0.63339039714998591</v>
      </c>
      <c r="AMC38" s="17">
        <f t="shared" si="282"/>
        <v>0.79855938545874772</v>
      </c>
      <c r="AMD38" s="21">
        <f t="shared" si="283"/>
        <v>0.99968813508167131</v>
      </c>
      <c r="AME38" s="17">
        <f t="shared" si="284"/>
        <v>0.4786796507160142</v>
      </c>
      <c r="AMF38" s="6" t="s">
        <v>613</v>
      </c>
      <c r="AML38" s="18">
        <v>4.5713591950970072</v>
      </c>
      <c r="AMM38" s="18">
        <v>6.1982279139587186</v>
      </c>
      <c r="AMN38" s="18">
        <v>6.218300505319057</v>
      </c>
      <c r="AMO38" s="18">
        <v>6.0281565269948612</v>
      </c>
      <c r="AMP38" s="18">
        <v>6.8453170762465918</v>
      </c>
      <c r="AMQ38" s="18">
        <v>7.4264531209904705</v>
      </c>
      <c r="AMR38" s="18">
        <v>7.1765482946952046</v>
      </c>
      <c r="AMS38" s="18">
        <v>5.8431999502304244</v>
      </c>
      <c r="AMT38" s="18">
        <v>4.5730186003318511</v>
      </c>
      <c r="AMU38" s="18">
        <v>5.7790687746391765</v>
      </c>
      <c r="AMV38" s="19">
        <v>6.1667526536031421</v>
      </c>
      <c r="AMW38" s="18">
        <v>8.2581800191838628</v>
      </c>
      <c r="AMX38" s="18">
        <v>8.2581800191838628</v>
      </c>
      <c r="AMY38" s="18">
        <v>10.561990087171512</v>
      </c>
      <c r="AMZ38" s="18">
        <v>8.0313813664126421</v>
      </c>
      <c r="ANA38" s="18">
        <v>11.291457076820459</v>
      </c>
      <c r="ANB38" s="18">
        <v>10.072101709964384</v>
      </c>
      <c r="ANC38" s="18">
        <v>8.1036149396627639</v>
      </c>
      <c r="ANH38" s="6" t="s">
        <v>613</v>
      </c>
      <c r="ANI38" s="7">
        <f t="shared" si="285"/>
        <v>7.4264531209904699E-2</v>
      </c>
      <c r="ANJ38" s="7">
        <f t="shared" si="286"/>
        <v>7.176548294695205E-2</v>
      </c>
      <c r="ANK38" s="7">
        <f t="shared" si="287"/>
        <v>5.8431999502304245E-2</v>
      </c>
      <c r="ANL38" s="7">
        <f t="shared" si="288"/>
        <v>4.5730186003318511E-2</v>
      </c>
      <c r="ANM38" s="7">
        <f t="shared" si="289"/>
        <v>5.7790687746391761E-2</v>
      </c>
      <c r="ANN38" s="20">
        <f t="shared" si="290"/>
        <v>6.1667526536031421E-2</v>
      </c>
      <c r="ANO38" s="7">
        <f t="shared" si="291"/>
        <v>8.2581800191838625E-2</v>
      </c>
      <c r="ANP38" s="6" t="s">
        <v>613</v>
      </c>
      <c r="ANV38" s="7">
        <v>-1.5137246404285265E-2</v>
      </c>
      <c r="ANW38" s="7">
        <v>2.5564672332883953E-2</v>
      </c>
      <c r="ANX38" s="7">
        <v>-1.0702546631930043E-2</v>
      </c>
      <c r="ANY38" s="7">
        <v>0.20954451611318192</v>
      </c>
      <c r="ANZ38" s="7">
        <v>0.18215498634196114</v>
      </c>
      <c r="AOA38" s="7">
        <v>-0.11152965043334617</v>
      </c>
      <c r="AOB38" s="7">
        <v>0.2194132077705182</v>
      </c>
      <c r="AOC38" s="7">
        <v>5.1688907023796915E-3</v>
      </c>
      <c r="AOD38" s="7">
        <v>0.14404568362117454</v>
      </c>
      <c r="AOE38" s="7">
        <v>5.3476746432414846E-2</v>
      </c>
      <c r="AOF38" s="20">
        <v>0.46856062067014981</v>
      </c>
      <c r="AOG38" s="7">
        <v>0.81701072071858527</v>
      </c>
      <c r="AOH38" s="7">
        <v>0.81701072071858527</v>
      </c>
      <c r="AOI38" s="7">
        <v>-0.46667980509208173</v>
      </c>
      <c r="AOJ38" s="7">
        <v>0.53919448848064833</v>
      </c>
      <c r="AOK38" s="7">
        <v>0.57657229599624027</v>
      </c>
      <c r="AOL38" s="7">
        <v>0.18054832872882143</v>
      </c>
      <c r="AOM38" s="7">
        <v>0.45513802777357104</v>
      </c>
      <c r="AOR38" s="6" t="s">
        <v>613</v>
      </c>
      <c r="AOX38" s="1">
        <v>-0.29931000000000002</v>
      </c>
      <c r="AOY38" s="1">
        <v>1.5383800000000001</v>
      </c>
      <c r="AOZ38" s="1">
        <v>1.4634799999999999</v>
      </c>
      <c r="APA38" s="1">
        <v>1.48858</v>
      </c>
      <c r="APB38" s="1">
        <v>0.93986999999999998</v>
      </c>
      <c r="APC38" s="1">
        <v>2.2304200000000001</v>
      </c>
      <c r="APD38" s="1">
        <v>2.4959199999999999</v>
      </c>
      <c r="APE38" s="1">
        <v>1.651</v>
      </c>
      <c r="APF38" s="1">
        <v>1.6590199999999999</v>
      </c>
      <c r="APG38" s="1">
        <v>0.28802</v>
      </c>
      <c r="APH38" s="1"/>
      <c r="API38" s="2"/>
      <c r="APJ38" s="1"/>
      <c r="APK38" s="1"/>
      <c r="APL38" s="1">
        <v>-0.66359999999999997</v>
      </c>
      <c r="APM38" s="1">
        <v>-0.47427000000000002</v>
      </c>
      <c r="APN38" s="1"/>
      <c r="APO38" s="1"/>
      <c r="APP38" s="1"/>
      <c r="APQ38" s="1"/>
      <c r="APW38" s="22">
        <v>-3.9541836720498524E-3</v>
      </c>
      <c r="APX38" s="22">
        <v>-3.5826518910362336E-2</v>
      </c>
      <c r="APY38" s="22">
        <v>0.62832017739191937</v>
      </c>
      <c r="APZ38" s="22">
        <v>0.40095569187527502</v>
      </c>
      <c r="AQA38" s="22">
        <v>0.30500288446940699</v>
      </c>
      <c r="AQB38" s="39" t="s">
        <v>613</v>
      </c>
      <c r="AQC38" s="22">
        <v>0.54023110586651291</v>
      </c>
      <c r="AQD38" s="6" t="s">
        <v>613</v>
      </c>
      <c r="AQE38" s="4">
        <f t="shared" si="292"/>
        <v>85541936038</v>
      </c>
      <c r="AQF38" s="4">
        <f t="shared" si="293"/>
        <v>71791928872</v>
      </c>
      <c r="AQG38" s="4">
        <f t="shared" si="294"/>
        <v>11097733860</v>
      </c>
      <c r="AQH38" s="4">
        <f t="shared" si="295"/>
        <v>-92986463</v>
      </c>
      <c r="AQI38" s="4">
        <f t="shared" si="296"/>
        <v>-27379834774</v>
      </c>
      <c r="AQJ38" s="5">
        <f t="shared" si="297"/>
        <v>-5300137607</v>
      </c>
      <c r="AQK38" s="4">
        <f t="shared" si="298"/>
        <v>-2065483000</v>
      </c>
      <c r="AQL38" s="6" t="s">
        <v>613</v>
      </c>
      <c r="AQM38" s="7">
        <f t="shared" si="299"/>
        <v>0.55976758573022534</v>
      </c>
      <c r="AQN38" s="7">
        <f t="shared" si="300"/>
        <v>0.73223542345751191</v>
      </c>
      <c r="AQO38" s="7">
        <f t="shared" si="301"/>
        <v>0.48632472196527288</v>
      </c>
      <c r="AQP38" s="7">
        <f t="shared" si="302"/>
        <v>-4.6378553800837129E-2</v>
      </c>
      <c r="AQQ38" s="7">
        <f t="shared" si="303"/>
        <v>4.545401527231923</v>
      </c>
      <c r="AQR38" s="20">
        <f t="shared" si="304"/>
        <v>3.0563524026991504</v>
      </c>
      <c r="AQS38" s="7">
        <f t="shared" si="305"/>
        <v>6.8643959082479773</v>
      </c>
      <c r="AQT38" s="6" t="s">
        <v>613</v>
      </c>
      <c r="AQU38" s="9">
        <f t="shared" si="156"/>
        <v>7.4999195529320301E-2</v>
      </c>
      <c r="AQV38" s="9">
        <f t="shared" si="156"/>
        <v>6.6475778941488581E-2</v>
      </c>
      <c r="AQW38" s="9">
        <f t="shared" si="156"/>
        <v>2.4965713532690545E-2</v>
      </c>
      <c r="AQX38" s="9">
        <f t="shared" si="156"/>
        <v>8.5150344372747933E-2</v>
      </c>
      <c r="AQY38" s="9">
        <f t="shared" si="156"/>
        <v>5.6474923202197061E-2</v>
      </c>
      <c r="AQZ38" s="10" t="e">
        <f t="shared" si="156"/>
        <v>#VALUE!</v>
      </c>
      <c r="ARA38" s="9">
        <f t="shared" si="156"/>
        <v>0.47934314810835232</v>
      </c>
      <c r="ARB38" s="6" t="s">
        <v>613</v>
      </c>
      <c r="ARC38" s="17">
        <f t="shared" si="157"/>
        <v>6.1670531271464629E-2</v>
      </c>
      <c r="ARD38" s="17">
        <f t="shared" si="157"/>
        <v>4.9666262883854541E-2</v>
      </c>
      <c r="ARE38" s="17">
        <f t="shared" si="157"/>
        <v>2.028615816626872E-2</v>
      </c>
      <c r="ARF38" s="17">
        <f t="shared" si="157"/>
        <v>6.3286715763129997E-2</v>
      </c>
      <c r="ARG38" s="17">
        <f t="shared" si="157"/>
        <v>7.9780086189852412E-2</v>
      </c>
      <c r="ARH38" s="21" t="e">
        <f t="shared" si="157"/>
        <v>#VALUE!</v>
      </c>
      <c r="ARI38" s="17">
        <f t="shared" si="157"/>
        <v>0.23686788679482962</v>
      </c>
      <c r="ARJ38" s="6" t="s">
        <v>613</v>
      </c>
    </row>
    <row r="39" spans="1:1154" collapsed="1" x14ac:dyDescent="0.15">
      <c r="A39" s="26" t="s">
        <v>300</v>
      </c>
      <c r="B39" s="34">
        <v>40267</v>
      </c>
      <c r="C39" s="34">
        <v>40267</v>
      </c>
      <c r="D39" s="35">
        <v>0.54941483516483502</v>
      </c>
      <c r="E39" s="26" t="s">
        <v>301</v>
      </c>
      <c r="F39" s="26" t="s">
        <v>48</v>
      </c>
      <c r="G39" s="26" t="s">
        <v>95</v>
      </c>
      <c r="H39" s="26" t="s">
        <v>23</v>
      </c>
      <c r="I39" s="56" t="s">
        <v>447</v>
      </c>
      <c r="J39" s="26" t="s">
        <v>520</v>
      </c>
      <c r="K39" s="26" t="s">
        <v>427</v>
      </c>
      <c r="L39" s="26" t="s">
        <v>48</v>
      </c>
      <c r="M39" s="26" t="s">
        <v>95</v>
      </c>
      <c r="N39" s="26" t="s">
        <v>23</v>
      </c>
      <c r="O39" s="26"/>
      <c r="P39" s="26"/>
      <c r="Q39" s="26" t="s">
        <v>25</v>
      </c>
      <c r="R39" s="26" t="s">
        <v>302</v>
      </c>
      <c r="S39" s="35" t="s">
        <v>303</v>
      </c>
      <c r="T39" s="26" t="s">
        <v>27</v>
      </c>
      <c r="U39" s="26" t="s">
        <v>23</v>
      </c>
      <c r="V39" s="3">
        <v>2010</v>
      </c>
      <c r="W39" s="3">
        <f t="shared" si="165"/>
        <v>1</v>
      </c>
      <c r="AC39" s="35">
        <v>37838000000</v>
      </c>
      <c r="AD39" s="35">
        <v>75929000000</v>
      </c>
      <c r="AE39" s="35">
        <v>140933000000</v>
      </c>
      <c r="AF39" s="35">
        <v>135533000000</v>
      </c>
      <c r="AG39" s="35">
        <v>136643000000</v>
      </c>
      <c r="AH39" s="35">
        <v>159469000000</v>
      </c>
      <c r="AI39" s="4">
        <v>275546000000</v>
      </c>
      <c r="AJ39" s="4">
        <v>194657000000</v>
      </c>
      <c r="AK39" s="4">
        <v>113486000000</v>
      </c>
      <c r="AL39" s="4">
        <v>330568000000</v>
      </c>
      <c r="AM39" s="4">
        <v>64570000000</v>
      </c>
      <c r="AN39" s="5">
        <v>69602070150</v>
      </c>
      <c r="AO39" s="4">
        <v>135136143510</v>
      </c>
      <c r="AP39" s="4">
        <v>36559365000</v>
      </c>
      <c r="AQ39" s="4">
        <v>30779351000</v>
      </c>
      <c r="AR39" s="4">
        <v>26178894000</v>
      </c>
      <c r="AS39" s="4">
        <v>45019440000</v>
      </c>
      <c r="AT39" s="4">
        <v>31760057000</v>
      </c>
      <c r="AU39" s="4">
        <v>9281007000</v>
      </c>
      <c r="AV39" s="4">
        <v>12054807000</v>
      </c>
      <c r="AW39" s="4"/>
      <c r="AX39" s="4"/>
      <c r="AY39" s="4"/>
      <c r="AZ39" s="4"/>
      <c r="BA39" s="4"/>
      <c r="BB39" s="6" t="s">
        <v>613</v>
      </c>
      <c r="BC39" s="4"/>
      <c r="BD39" s="4"/>
      <c r="BE39" s="4"/>
      <c r="BF39" s="4"/>
      <c r="BG39" s="4"/>
      <c r="BH39" s="4">
        <v>171082000000</v>
      </c>
      <c r="BI39" s="4">
        <v>341320000000</v>
      </c>
      <c r="BJ39" s="4">
        <v>596621000000</v>
      </c>
      <c r="BK39" s="4">
        <v>556353000000</v>
      </c>
      <c r="BL39" s="4">
        <v>637181000000</v>
      </c>
      <c r="BM39" s="4">
        <v>582697000000</v>
      </c>
      <c r="BN39" s="4">
        <v>609842000000</v>
      </c>
      <c r="BO39" s="4">
        <v>546813000000</v>
      </c>
      <c r="BP39" s="4">
        <v>421212000000</v>
      </c>
      <c r="BQ39" s="4">
        <v>514678000000</v>
      </c>
      <c r="BR39" s="4">
        <v>222408000000</v>
      </c>
      <c r="BS39" s="5">
        <v>202734029590</v>
      </c>
      <c r="BT39" s="4">
        <v>277876799810</v>
      </c>
      <c r="BU39" s="4">
        <v>227441985000</v>
      </c>
      <c r="BV39" s="4">
        <v>217048777000</v>
      </c>
      <c r="BW39" s="4">
        <v>217776598000</v>
      </c>
      <c r="BX39" s="4">
        <v>222451305000</v>
      </c>
      <c r="BY39" s="4">
        <v>186285992000</v>
      </c>
      <c r="BZ39" s="4">
        <v>238738423000</v>
      </c>
      <c r="CA39" s="4">
        <v>252234231000</v>
      </c>
      <c r="CB39" s="4"/>
      <c r="CC39" s="4"/>
      <c r="CD39" s="4"/>
      <c r="CE39" s="4"/>
      <c r="CF39" s="4"/>
      <c r="CG39" s="6" t="s">
        <v>613</v>
      </c>
      <c r="CH39" s="4"/>
      <c r="CI39" s="4"/>
      <c r="CJ39" s="4"/>
      <c r="CK39" s="4"/>
      <c r="CL39" s="4"/>
      <c r="CM39" s="4">
        <v>653858000000</v>
      </c>
      <c r="CN39" s="4">
        <v>1248836000000</v>
      </c>
      <c r="CO39" s="4">
        <v>2290626000000</v>
      </c>
      <c r="CP39" s="4">
        <v>2186005000000</v>
      </c>
      <c r="CQ39" s="4">
        <v>2071684000000</v>
      </c>
      <c r="CR39" s="4">
        <v>2125940000000</v>
      </c>
      <c r="CS39" s="4">
        <v>2279676000000</v>
      </c>
      <c r="CT39" s="4">
        <v>2386224000000</v>
      </c>
      <c r="CU39" s="4">
        <v>2336636000000</v>
      </c>
      <c r="CV39" s="4">
        <v>2001160000000</v>
      </c>
      <c r="CW39" s="4">
        <v>947671000000</v>
      </c>
      <c r="CX39" s="5">
        <v>768963703980</v>
      </c>
      <c r="CY39" s="4">
        <v>1009143874550</v>
      </c>
      <c r="CZ39" s="4">
        <v>772833468000</v>
      </c>
      <c r="DA39" s="4">
        <v>702513891000</v>
      </c>
      <c r="DB39" s="4">
        <v>785900983000</v>
      </c>
      <c r="DC39" s="4">
        <v>690073212000</v>
      </c>
      <c r="DD39" s="4">
        <v>539308298000</v>
      </c>
      <c r="DE39" s="4">
        <v>548206810000</v>
      </c>
      <c r="DF39" s="4">
        <v>594581323000</v>
      </c>
      <c r="DG39" s="4"/>
      <c r="DH39" s="4"/>
      <c r="DI39" s="4"/>
      <c r="DJ39" s="4"/>
      <c r="DK39" s="4"/>
      <c r="DL39" s="6" t="s">
        <v>613</v>
      </c>
      <c r="DM39" s="4"/>
      <c r="DN39" s="4"/>
      <c r="DO39" s="4"/>
      <c r="DP39" s="4"/>
      <c r="DQ39" s="4"/>
      <c r="DR39" s="4">
        <v>2888438000000</v>
      </c>
      <c r="DS39" s="4">
        <v>4055100000000</v>
      </c>
      <c r="DT39" s="4">
        <v>4999532000000</v>
      </c>
      <c r="DU39" s="4">
        <v>5248164000000</v>
      </c>
      <c r="DV39" s="4">
        <v>5191586000000</v>
      </c>
      <c r="DW39" s="4">
        <v>5801865000000</v>
      </c>
      <c r="DX39" s="4">
        <v>5774681000000</v>
      </c>
      <c r="DY39" s="4">
        <v>4742849000000</v>
      </c>
      <c r="DZ39" s="4">
        <v>4268975000000</v>
      </c>
      <c r="EA39" s="4">
        <v>3714731000000</v>
      </c>
      <c r="EB39" s="4">
        <v>1634904000000</v>
      </c>
      <c r="EC39" s="5">
        <v>1172129502335</v>
      </c>
      <c r="ED39" s="4">
        <v>1137218196524</v>
      </c>
      <c r="EE39" s="4">
        <v>863817634000</v>
      </c>
      <c r="EF39" s="4">
        <v>831846050000</v>
      </c>
      <c r="EG39" s="4">
        <v>869207668000</v>
      </c>
      <c r="EH39" s="4">
        <v>780041495000</v>
      </c>
      <c r="EI39" s="4">
        <v>651566205000</v>
      </c>
      <c r="EJ39" s="4">
        <v>670556332000</v>
      </c>
      <c r="EK39" s="4">
        <v>713550108000</v>
      </c>
      <c r="EL39" s="4"/>
      <c r="EM39" s="4"/>
      <c r="EN39" s="4"/>
      <c r="EO39" s="4"/>
      <c r="EP39" s="4"/>
      <c r="EQ39" s="6" t="s">
        <v>613</v>
      </c>
      <c r="ER39" s="4"/>
      <c r="ES39" s="4"/>
      <c r="ET39" s="4"/>
      <c r="EU39" s="4"/>
      <c r="EV39" s="4"/>
      <c r="EW39" s="4">
        <v>3056088000000</v>
      </c>
      <c r="EX39" s="4">
        <v>836491000000</v>
      </c>
      <c r="EY39" s="4">
        <v>1883735000000</v>
      </c>
      <c r="EZ39" s="4">
        <v>2896474000000</v>
      </c>
      <c r="FA39" s="4">
        <v>2366870000000</v>
      </c>
      <c r="FB39" s="4">
        <v>2459065000000</v>
      </c>
      <c r="FC39" s="4">
        <v>2991109000000</v>
      </c>
      <c r="FD39" s="4">
        <v>3239607000000</v>
      </c>
      <c r="FE39" s="4">
        <v>2698291000000</v>
      </c>
      <c r="FF39" s="4">
        <v>2383059000000</v>
      </c>
      <c r="FG39" s="4">
        <v>869726000000</v>
      </c>
      <c r="FH39" s="5">
        <v>538628650940</v>
      </c>
      <c r="FI39" s="4">
        <v>469590963320</v>
      </c>
      <c r="FJ39" s="4">
        <v>315553709000</v>
      </c>
      <c r="FK39" s="4">
        <v>208188540000</v>
      </c>
      <c r="FL39" s="4">
        <v>388923064000</v>
      </c>
      <c r="FM39" s="4">
        <v>312437907000</v>
      </c>
      <c r="FN39" s="4">
        <v>335760241000</v>
      </c>
      <c r="FO39" s="4">
        <v>246367970000</v>
      </c>
      <c r="FP39" s="4">
        <v>269270684000</v>
      </c>
      <c r="FQ39" s="4"/>
      <c r="FR39" s="4"/>
      <c r="FS39" s="4"/>
      <c r="FT39" s="4"/>
      <c r="FU39" s="4"/>
      <c r="FV39" s="6" t="s">
        <v>613</v>
      </c>
      <c r="FW39" s="4"/>
      <c r="FX39" s="4"/>
      <c r="FY39" s="4"/>
      <c r="FZ39" s="4"/>
      <c r="GA39" s="4"/>
      <c r="GB39" s="4">
        <v>3492983000000</v>
      </c>
      <c r="GC39" s="4">
        <v>3562880000000</v>
      </c>
      <c r="GD39" s="4">
        <v>3308294000000</v>
      </c>
      <c r="GE39" s="4">
        <v>3331211000000</v>
      </c>
      <c r="GF39" s="4">
        <v>3490998000000</v>
      </c>
      <c r="GG39" s="4">
        <v>3954818000000</v>
      </c>
      <c r="GH39" s="4">
        <v>3041321000000</v>
      </c>
      <c r="GI39" s="4">
        <v>2755338000000</v>
      </c>
      <c r="GJ39" s="4">
        <v>2561107000000</v>
      </c>
      <c r="GK39" s="4">
        <v>1435408000000</v>
      </c>
      <c r="GL39" s="4">
        <v>709633000000</v>
      </c>
      <c r="GM39" s="5">
        <v>476607581000</v>
      </c>
      <c r="GN39" s="4">
        <v>473291149850</v>
      </c>
      <c r="GO39" s="4">
        <v>328642264000</v>
      </c>
      <c r="GP39" s="4">
        <v>141771473000</v>
      </c>
      <c r="GQ39" s="4">
        <v>81246585000</v>
      </c>
      <c r="GR39" s="4">
        <v>346610016000</v>
      </c>
      <c r="GS39" s="4">
        <v>297622757000</v>
      </c>
      <c r="GT39" s="4">
        <v>290174111000</v>
      </c>
      <c r="GU39" s="4">
        <v>334429970000</v>
      </c>
      <c r="GV39" s="4"/>
      <c r="GW39" s="4"/>
      <c r="GX39" s="4"/>
      <c r="GY39" s="4"/>
      <c r="GZ39" s="4"/>
      <c r="HA39" s="6" t="s">
        <v>613</v>
      </c>
      <c r="HB39" s="4"/>
      <c r="HC39" s="4"/>
      <c r="HD39" s="4"/>
      <c r="HE39" s="4"/>
      <c r="HF39" s="4"/>
      <c r="HG39" s="4">
        <v>-1132961000000</v>
      </c>
      <c r="HH39" s="4">
        <v>-296478000000</v>
      </c>
      <c r="HI39" s="4">
        <v>132068000000</v>
      </c>
      <c r="HJ39" s="4">
        <v>464129000000</v>
      </c>
      <c r="HK39" s="4">
        <v>476473000000</v>
      </c>
      <c r="HL39" s="4">
        <v>603699000000</v>
      </c>
      <c r="HM39" s="4">
        <v>833253000000</v>
      </c>
      <c r="HN39" s="4">
        <v>302196000000</v>
      </c>
      <c r="HO39" s="4">
        <v>510011000000</v>
      </c>
      <c r="HP39" s="4">
        <v>529021000000</v>
      </c>
      <c r="HQ39" s="4">
        <v>412046000000</v>
      </c>
      <c r="HR39" s="5">
        <v>363443166610</v>
      </c>
      <c r="HS39" s="4">
        <v>328623475810</v>
      </c>
      <c r="HT39" s="4">
        <v>305679734000</v>
      </c>
      <c r="HU39" s="4">
        <v>310575717000</v>
      </c>
      <c r="HV39" s="4">
        <v>310637905000</v>
      </c>
      <c r="HW39" s="4">
        <v>136228403000</v>
      </c>
      <c r="HX39" s="4">
        <v>130788214000</v>
      </c>
      <c r="HY39" s="4">
        <v>127783986000</v>
      </c>
      <c r="HZ39" s="4">
        <v>113512739000</v>
      </c>
      <c r="IA39" s="4"/>
      <c r="IB39" s="4"/>
      <c r="IC39" s="4"/>
      <c r="ID39" s="4"/>
      <c r="IE39" s="4"/>
      <c r="IF39" s="6" t="s">
        <v>613</v>
      </c>
      <c r="IG39" s="4"/>
      <c r="IH39" s="4"/>
      <c r="II39" s="4"/>
      <c r="IJ39" s="4"/>
      <c r="IK39" s="4"/>
      <c r="IL39" s="4">
        <v>681103000000</v>
      </c>
      <c r="IM39" s="4">
        <v>1962957000000</v>
      </c>
      <c r="IN39" s="4">
        <v>2780040000000</v>
      </c>
      <c r="IO39" s="4">
        <v>2068946000000</v>
      </c>
      <c r="IP39" s="4">
        <v>1506890000000</v>
      </c>
      <c r="IQ39" s="4">
        <v>1324062000000</v>
      </c>
      <c r="IR39" s="4">
        <v>1671141000000</v>
      </c>
      <c r="IS39" s="4">
        <v>2570668000000</v>
      </c>
      <c r="IT39" s="4">
        <v>2592824000000</v>
      </c>
      <c r="IU39" s="4">
        <v>3000323000000</v>
      </c>
      <c r="IV39" s="4">
        <v>1833180000000</v>
      </c>
      <c r="IW39" s="5">
        <v>1180895362060</v>
      </c>
      <c r="IX39" s="4">
        <v>1120471853240</v>
      </c>
      <c r="IY39" s="4">
        <v>710995731000</v>
      </c>
      <c r="IZ39" s="4">
        <v>606510105000</v>
      </c>
      <c r="JA39" s="4">
        <v>786521536000</v>
      </c>
      <c r="JB39" s="4">
        <v>701755582000</v>
      </c>
      <c r="JC39" s="4">
        <v>471862493000</v>
      </c>
      <c r="JD39" s="4">
        <v>499446564000</v>
      </c>
      <c r="JE39" s="4">
        <v>546598930000</v>
      </c>
      <c r="JF39" s="4"/>
      <c r="JG39" s="4"/>
      <c r="JH39" s="4"/>
      <c r="JI39" s="4"/>
      <c r="JJ39" s="4"/>
      <c r="JK39" s="6" t="s">
        <v>613</v>
      </c>
      <c r="JL39" s="4"/>
      <c r="JM39" s="4"/>
      <c r="JN39" s="4"/>
      <c r="JO39" s="4"/>
      <c r="JP39" s="4"/>
      <c r="JQ39" s="4">
        <v>-312308000000</v>
      </c>
      <c r="JR39" s="4">
        <v>-66120000000</v>
      </c>
      <c r="JS39" s="4">
        <v>25790000000</v>
      </c>
      <c r="JT39" s="4">
        <v>-127316000000</v>
      </c>
      <c r="JU39" s="4">
        <v>-30814000000</v>
      </c>
      <c r="JV39" s="4">
        <v>4989000000</v>
      </c>
      <c r="JW39" s="4">
        <v>53903000000</v>
      </c>
      <c r="JX39" s="4">
        <v>161570000000</v>
      </c>
      <c r="JY39" s="4">
        <v>252062000000</v>
      </c>
      <c r="JZ39" s="4">
        <v>295407000000</v>
      </c>
      <c r="KA39" s="4">
        <v>151799000000</v>
      </c>
      <c r="KB39" s="5">
        <v>88474524720</v>
      </c>
      <c r="KC39" s="4">
        <v>88638977420</v>
      </c>
      <c r="KD39" s="4">
        <v>40809780000</v>
      </c>
      <c r="KE39" s="4">
        <v>36568572000</v>
      </c>
      <c r="KF39" s="4">
        <v>68355685000</v>
      </c>
      <c r="KG39" s="4">
        <v>44875384000</v>
      </c>
      <c r="KH39" s="4">
        <v>13171597000</v>
      </c>
      <c r="KI39" s="4">
        <v>2692201000</v>
      </c>
      <c r="KJ39" s="4">
        <v>52536374000</v>
      </c>
      <c r="KK39" s="4"/>
      <c r="KL39" s="4"/>
      <c r="KM39" s="4"/>
      <c r="KN39" s="4"/>
      <c r="KO39" s="4"/>
      <c r="KP39" s="6" t="s">
        <v>613</v>
      </c>
      <c r="KQ39" s="4"/>
      <c r="KR39" s="4"/>
      <c r="KS39" s="4"/>
      <c r="KT39" s="4"/>
      <c r="KU39" s="4"/>
      <c r="KV39" s="4">
        <v>-1073370000000</v>
      </c>
      <c r="KW39" s="4">
        <v>-473029000000</v>
      </c>
      <c r="KX39" s="4">
        <v>-399526000000</v>
      </c>
      <c r="KY39" s="4">
        <v>-279596000000</v>
      </c>
      <c r="KZ39" s="4">
        <v>-245749000000</v>
      </c>
      <c r="LA39" s="4">
        <v>-315461000000</v>
      </c>
      <c r="LB39" s="4">
        <v>-76573000000</v>
      </c>
      <c r="LC39" s="4">
        <v>-242631000000</v>
      </c>
      <c r="LD39" s="4">
        <v>12430000000</v>
      </c>
      <c r="LE39" s="4">
        <v>120214000000</v>
      </c>
      <c r="LF39" s="4">
        <v>84529000000</v>
      </c>
      <c r="LG39" s="5">
        <v>41569954778</v>
      </c>
      <c r="LH39" s="4">
        <v>22943741774</v>
      </c>
      <c r="LI39" s="4">
        <v>9513889000</v>
      </c>
      <c r="LJ39" s="4">
        <v>7065911000</v>
      </c>
      <c r="LK39" s="4">
        <v>17997765000</v>
      </c>
      <c r="LL39" s="4">
        <v>5440188000</v>
      </c>
      <c r="LM39" s="4">
        <v>4341744000</v>
      </c>
      <c r="LN39" s="4">
        <v>15723723000</v>
      </c>
      <c r="LO39" s="4">
        <v>15228907000</v>
      </c>
      <c r="LP39" s="4"/>
      <c r="LQ39" s="4"/>
      <c r="LR39" s="4"/>
      <c r="LS39" s="4"/>
      <c r="LT39" s="4"/>
      <c r="LU39" s="6" t="s">
        <v>613</v>
      </c>
      <c r="LV39" s="4"/>
      <c r="LW39" s="4"/>
      <c r="LX39" s="4"/>
      <c r="LY39" s="4"/>
      <c r="LZ39" s="4"/>
      <c r="MA39" s="4">
        <v>-235647000000</v>
      </c>
      <c r="MB39" s="4">
        <v>-30764000000</v>
      </c>
      <c r="MC39" s="4">
        <v>119917000000</v>
      </c>
      <c r="MD39" s="4">
        <v>1553000000</v>
      </c>
      <c r="ME39" s="4">
        <v>46868000000</v>
      </c>
      <c r="MF39" s="4">
        <v>121911000000</v>
      </c>
      <c r="ML39" s="1">
        <v>-1007829000000</v>
      </c>
      <c r="MM39" s="1">
        <v>-523185000000</v>
      </c>
      <c r="MN39" s="1">
        <v>-297111000000</v>
      </c>
      <c r="MO39" s="1">
        <v>-328562000000</v>
      </c>
      <c r="MP39" s="1">
        <v>-338521000000</v>
      </c>
      <c r="MQ39" s="1">
        <v>-284211000000</v>
      </c>
      <c r="MR39" s="4">
        <v>-77601000000</v>
      </c>
      <c r="MS39" s="4">
        <v>-300627000000</v>
      </c>
      <c r="MT39" s="4">
        <v>26547000000</v>
      </c>
      <c r="MU39" s="4">
        <v>168857000000</v>
      </c>
      <c r="MV39" s="4">
        <v>117593000000</v>
      </c>
      <c r="MW39" s="5">
        <v>71058224690</v>
      </c>
      <c r="MX39" s="4">
        <v>47072990900</v>
      </c>
      <c r="MY39" s="1">
        <v>15230484000</v>
      </c>
      <c r="MZ39" s="1">
        <v>12213579000</v>
      </c>
      <c r="NA39" s="1">
        <v>27150726000</v>
      </c>
      <c r="NB39" s="1">
        <v>9897091000</v>
      </c>
      <c r="NC39" s="1">
        <v>8920866000</v>
      </c>
      <c r="ND39" s="1">
        <v>24969494000</v>
      </c>
      <c r="NE39" s="1">
        <v>16878071000</v>
      </c>
      <c r="NK39" s="6" t="s">
        <v>613</v>
      </c>
      <c r="NQ39" s="35">
        <v>-1021799000000</v>
      </c>
      <c r="NR39" s="35">
        <v>-473029000000</v>
      </c>
      <c r="NS39" s="35">
        <v>-399526000000</v>
      </c>
      <c r="NT39" s="35">
        <v>-279596000000</v>
      </c>
      <c r="NU39" s="35">
        <v>-245749000000</v>
      </c>
      <c r="NV39" s="35">
        <v>-315461000000</v>
      </c>
      <c r="NW39" s="47">
        <v>-76573000000</v>
      </c>
      <c r="NX39" s="47">
        <v>-242631000000</v>
      </c>
      <c r="NY39" s="47">
        <v>12430000000</v>
      </c>
      <c r="NZ39" s="47">
        <v>120214000000</v>
      </c>
      <c r="OA39" s="47">
        <v>84529000000</v>
      </c>
      <c r="OB39" s="48">
        <v>41569954780</v>
      </c>
      <c r="OC39" s="47">
        <v>22943741770</v>
      </c>
      <c r="OD39" s="35">
        <v>9513889000</v>
      </c>
      <c r="OE39" s="35">
        <v>7065911000</v>
      </c>
      <c r="OF39" s="35">
        <v>17997765000</v>
      </c>
      <c r="OG39" s="35">
        <v>5440188000</v>
      </c>
      <c r="OH39" s="35">
        <v>4341744000</v>
      </c>
      <c r="OI39" s="35">
        <v>15723723000</v>
      </c>
      <c r="OJ39" s="35">
        <v>15228907000</v>
      </c>
      <c r="OP39" s="6" t="s">
        <v>613</v>
      </c>
      <c r="OQ39" s="4">
        <v>168490000000</v>
      </c>
      <c r="OR39" s="4">
        <v>271085000000</v>
      </c>
      <c r="OS39" s="4">
        <v>693435000000</v>
      </c>
      <c r="OT39" s="4">
        <v>577622000000</v>
      </c>
      <c r="OU39" s="4">
        <v>229800000000</v>
      </c>
      <c r="OV39" s="5">
        <v>162712944830</v>
      </c>
      <c r="OW39" s="4">
        <v>98441767800</v>
      </c>
      <c r="OX39" s="4">
        <v>50396790000</v>
      </c>
      <c r="OY39" s="4">
        <v>46657507000</v>
      </c>
      <c r="OZ39" s="4">
        <v>86326193000</v>
      </c>
      <c r="PA39" s="4">
        <v>64992810000</v>
      </c>
      <c r="PB39" s="4">
        <v>30185988000</v>
      </c>
      <c r="PC39" s="4">
        <v>18321355000</v>
      </c>
      <c r="PD39" s="4">
        <v>63757579000</v>
      </c>
      <c r="PE39" s="4"/>
      <c r="PF39" s="4"/>
      <c r="PG39" s="4"/>
      <c r="PH39" s="4"/>
      <c r="PI39" s="4"/>
      <c r="PJ39" s="6" t="s">
        <v>613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5"/>
      <c r="QB39" s="4"/>
      <c r="QC39" s="4"/>
      <c r="QD39" s="4"/>
      <c r="QE39" s="4"/>
      <c r="QF39" s="4"/>
      <c r="QG39" s="4"/>
      <c r="QH39" s="4"/>
      <c r="QI39" s="4">
        <v>-32533444000</v>
      </c>
      <c r="QJ39" s="4"/>
      <c r="QK39" s="4"/>
      <c r="QL39" s="4"/>
      <c r="QM39" s="4"/>
      <c r="QN39" s="4"/>
      <c r="QO39" s="6" t="s">
        <v>613</v>
      </c>
      <c r="QP39" s="4"/>
      <c r="QQ39" s="4"/>
      <c r="QR39" s="4"/>
      <c r="QS39" s="4"/>
      <c r="QT39" s="4"/>
      <c r="QU39" s="4">
        <v>24346000000</v>
      </c>
      <c r="QV39" s="4">
        <v>97101000000</v>
      </c>
      <c r="QW39" s="4">
        <v>120902000000</v>
      </c>
      <c r="QX39" s="4">
        <v>427134000000</v>
      </c>
      <c r="QY39" s="4">
        <v>652203000000</v>
      </c>
      <c r="QZ39" s="4">
        <v>-386750000000</v>
      </c>
      <c r="RA39" s="4">
        <v>1242615000000</v>
      </c>
      <c r="RB39" s="4">
        <v>1212818000000</v>
      </c>
      <c r="RC39" s="4">
        <v>-408378000000</v>
      </c>
      <c r="RD39" s="4">
        <v>867389000000</v>
      </c>
      <c r="RE39" s="4">
        <v>35043000000</v>
      </c>
      <c r="RF39" s="5">
        <v>190026116740</v>
      </c>
      <c r="RG39" s="4">
        <v>-9893187000</v>
      </c>
      <c r="RH39" s="4">
        <v>-4978070000</v>
      </c>
      <c r="RI39" s="4">
        <v>-78256074000</v>
      </c>
      <c r="RJ39" s="4">
        <v>-15511961000</v>
      </c>
      <c r="RK39" s="4">
        <v>949510000</v>
      </c>
      <c r="RL39" s="4">
        <v>9785168000</v>
      </c>
      <c r="RM39" s="4">
        <v>8329567000</v>
      </c>
      <c r="RN39" s="4">
        <v>32418464000</v>
      </c>
      <c r="RO39" s="4"/>
      <c r="RP39" s="4"/>
      <c r="RQ39" s="4"/>
      <c r="RR39" s="4"/>
      <c r="RS39" s="4"/>
      <c r="RT39" s="6" t="s">
        <v>613</v>
      </c>
      <c r="RU39" s="4"/>
      <c r="RV39" s="4"/>
      <c r="RW39" s="4"/>
      <c r="RX39" s="4"/>
      <c r="RY39" s="4"/>
      <c r="RZ39" s="4">
        <v>28707000000</v>
      </c>
      <c r="SA39" s="4">
        <v>15016000000</v>
      </c>
      <c r="SB39" s="4">
        <v>12444000000</v>
      </c>
      <c r="SC39" s="4">
        <v>-126717000000</v>
      </c>
      <c r="SD39" s="4">
        <v>-179910000000</v>
      </c>
      <c r="SE39" s="4">
        <v>-412946000000</v>
      </c>
      <c r="SF39" s="4">
        <v>-1393614000000</v>
      </c>
      <c r="SG39" s="4">
        <v>-1325235000000</v>
      </c>
      <c r="SH39" s="4">
        <v>-487962000000</v>
      </c>
      <c r="SI39" s="4">
        <v>-807430000000</v>
      </c>
      <c r="SJ39" s="4">
        <v>-244646000000</v>
      </c>
      <c r="SK39" s="5">
        <v>-71031031770</v>
      </c>
      <c r="SL39" s="4">
        <v>-10497416000</v>
      </c>
      <c r="SM39" s="4">
        <v>915550000</v>
      </c>
      <c r="SN39" s="4">
        <v>-559067000</v>
      </c>
      <c r="SO39" s="4">
        <v>14797209000</v>
      </c>
      <c r="SP39" s="4">
        <v>-5409565000</v>
      </c>
      <c r="SQ39" s="4">
        <v>1640997000</v>
      </c>
      <c r="SR39" s="4">
        <v>1557425000</v>
      </c>
      <c r="SS39" s="4">
        <v>-22281447000</v>
      </c>
      <c r="ST39" s="4"/>
      <c r="SU39" s="4"/>
      <c r="SV39" s="4"/>
      <c r="SW39" s="4"/>
      <c r="SX39" s="4"/>
      <c r="SY39" s="6" t="s">
        <v>613</v>
      </c>
      <c r="SZ39" s="4"/>
      <c r="TA39" s="4"/>
      <c r="TB39" s="4"/>
      <c r="TC39" s="4"/>
      <c r="TD39" s="4"/>
      <c r="TE39" s="4">
        <v>-135564000000</v>
      </c>
      <c r="TF39" s="4">
        <v>-355535000000</v>
      </c>
      <c r="TG39" s="4">
        <v>-314020000000</v>
      </c>
      <c r="TH39" s="4">
        <v>-454878000000</v>
      </c>
      <c r="TI39" s="4">
        <v>-703019000000</v>
      </c>
      <c r="TJ39" s="4">
        <v>475716000000</v>
      </c>
      <c r="TK39" s="4">
        <v>13641000000</v>
      </c>
      <c r="TL39" s="4">
        <v>37904000000</v>
      </c>
      <c r="TM39" s="4">
        <v>562011000000</v>
      </c>
      <c r="TN39" s="4">
        <v>149723000000</v>
      </c>
      <c r="TO39" s="4">
        <v>171621000000</v>
      </c>
      <c r="TP39" s="5">
        <v>-191463203750</v>
      </c>
      <c r="TQ39" s="4">
        <v>52225764000</v>
      </c>
      <c r="TR39" s="35">
        <v>-29929862000</v>
      </c>
      <c r="TS39" s="35">
        <v>59635849000</v>
      </c>
      <c r="TT39" s="35">
        <v>-32317875000</v>
      </c>
      <c r="TU39" s="35">
        <v>12772359000</v>
      </c>
      <c r="TV39" s="35">
        <v>15579844000</v>
      </c>
      <c r="TW39" s="35">
        <v>-28968300000</v>
      </c>
      <c r="TX39" s="35">
        <v>-5307900000</v>
      </c>
      <c r="UD39" s="6" t="s">
        <v>613</v>
      </c>
      <c r="UJ39" s="37">
        <v>0.92056960537713095</v>
      </c>
      <c r="UK39" s="37">
        <v>0.81471320623908994</v>
      </c>
      <c r="UL39" s="37">
        <v>0.696678179715575</v>
      </c>
      <c r="UM39" s="37">
        <v>0.67961211547282896</v>
      </c>
      <c r="UN39" s="37">
        <v>0.77794652241388207</v>
      </c>
      <c r="UO39" s="37">
        <v>0.87968347028107696</v>
      </c>
      <c r="UP39" s="9">
        <v>0.87247315390273594</v>
      </c>
      <c r="UQ39" s="9"/>
      <c r="UR39" s="9"/>
      <c r="US39" s="9"/>
      <c r="UT39" s="9"/>
      <c r="UU39" s="10"/>
      <c r="UV39" s="9"/>
      <c r="UW39" s="6" t="s">
        <v>613</v>
      </c>
      <c r="VC39" s="9">
        <v>4.9146732548979902E-2</v>
      </c>
      <c r="VD39" s="9">
        <v>3.5826335925350804E-2</v>
      </c>
      <c r="VE39" s="9">
        <v>4.3504831094792501E-2</v>
      </c>
      <c r="VF39" s="9">
        <v>3.5734053525764198E-2</v>
      </c>
      <c r="VG39" s="9">
        <v>3.5224207324157E-2</v>
      </c>
      <c r="VH39" s="9">
        <v>6.5365858037579896E-2</v>
      </c>
      <c r="VI39" s="9">
        <v>4.5677732398660395E-2</v>
      </c>
      <c r="VJ39" s="9"/>
      <c r="VK39" s="9"/>
      <c r="VL39" s="9"/>
      <c r="VM39" s="9"/>
      <c r="VN39" s="10"/>
      <c r="VO39" s="9"/>
      <c r="VP39" s="6" t="s">
        <v>613</v>
      </c>
      <c r="VV39" s="9">
        <v>7.9430394622869493E-2</v>
      </c>
      <c r="VW39" s="9">
        <v>0.18528679376090998</v>
      </c>
      <c r="VX39" s="9">
        <v>0.303321820284425</v>
      </c>
      <c r="VY39" s="9">
        <v>0.32038788452717099</v>
      </c>
      <c r="VZ39" s="9">
        <v>0.22205347758611801</v>
      </c>
      <c r="WA39" s="9">
        <v>0.120316529718923</v>
      </c>
      <c r="WB39" s="52">
        <v>0.127526846097264</v>
      </c>
      <c r="WG39" s="53"/>
      <c r="WI39" s="54" t="s">
        <v>613</v>
      </c>
      <c r="WO39" s="9">
        <v>8.7222110035061598E-2</v>
      </c>
      <c r="WP39" s="9">
        <v>3.7810657937018897E-2</v>
      </c>
      <c r="WQ39" s="9">
        <v>4.6946991552068197E-2</v>
      </c>
      <c r="WR39" s="9">
        <v>5.1393346772748601E-2</v>
      </c>
      <c r="WS39" s="9">
        <v>7.49686682718613E-2</v>
      </c>
      <c r="WT39" s="9">
        <v>7.8971080297187107E-2</v>
      </c>
      <c r="WU39" s="9">
        <v>0.11384359695695499</v>
      </c>
      <c r="WV39" s="9"/>
      <c r="WW39" s="9"/>
      <c r="WX39" s="9"/>
      <c r="WY39" s="9"/>
      <c r="WZ39" s="10"/>
      <c r="XA39" s="9"/>
      <c r="XB39" s="6" t="s">
        <v>613</v>
      </c>
      <c r="XH39" s="9">
        <v>0.2282508</v>
      </c>
      <c r="XI39" s="9">
        <v>0.24821459999999998</v>
      </c>
      <c r="XJ39" s="9">
        <v>0.24713225000000003</v>
      </c>
      <c r="XK39" s="9">
        <v>0.24582789999999999</v>
      </c>
      <c r="XL39" s="9">
        <v>0.24660084999999998</v>
      </c>
      <c r="XM39" s="9">
        <v>0.24974750000000001</v>
      </c>
      <c r="XN39" s="9">
        <v>0.27711230003338</v>
      </c>
      <c r="XO39" s="9"/>
      <c r="XP39" s="9"/>
      <c r="XQ39" s="9"/>
      <c r="XR39" s="9"/>
      <c r="XS39" s="10"/>
      <c r="XT39" s="9"/>
      <c r="XU39" s="6" t="s">
        <v>613</v>
      </c>
      <c r="XV39" s="59">
        <f t="shared" si="153"/>
        <v>181326740000.67279</v>
      </c>
      <c r="XW39" s="59">
        <f t="shared" si="153"/>
        <v>114943264681.81979</v>
      </c>
      <c r="XX39" s="59">
        <f t="shared" si="153"/>
        <v>111200225875.04523</v>
      </c>
      <c r="XY39" s="59">
        <f t="shared" si="153"/>
        <v>60401041964.848</v>
      </c>
      <c r="XZ39" s="59">
        <f t="shared" si="153"/>
        <v>36076993278.892685</v>
      </c>
      <c r="YA39" s="59">
        <f t="shared" si="153"/>
        <v>37611922254.814438</v>
      </c>
      <c r="YB39" s="59">
        <f t="shared" si="153"/>
        <v>27713537212.356178</v>
      </c>
      <c r="YC39" s="6" t="s">
        <v>613</v>
      </c>
      <c r="YD39" s="4"/>
      <c r="YE39" s="4"/>
      <c r="YF39" s="4"/>
      <c r="YG39" s="4"/>
      <c r="YH39" s="4"/>
      <c r="YI39" s="4">
        <v>24346000000</v>
      </c>
      <c r="YJ39" s="4">
        <v>97101000000</v>
      </c>
      <c r="YK39" s="4">
        <v>120902000000</v>
      </c>
      <c r="YL39" s="4">
        <v>427134000000</v>
      </c>
      <c r="YM39" s="4">
        <v>652203000000</v>
      </c>
      <c r="YN39" s="4">
        <v>-386750000000</v>
      </c>
      <c r="YO39" s="4">
        <v>1242615000000</v>
      </c>
      <c r="YP39" s="4">
        <v>1212818000000</v>
      </c>
      <c r="YQ39" s="4">
        <v>-408378000000</v>
      </c>
      <c r="YR39" s="4">
        <v>867389000000</v>
      </c>
      <c r="YS39" s="4">
        <v>35043000000</v>
      </c>
      <c r="YT39" s="5">
        <v>190026116740</v>
      </c>
      <c r="YU39" s="4">
        <v>-9893187000</v>
      </c>
      <c r="YV39" s="4">
        <v>-4978070000</v>
      </c>
      <c r="YW39" s="4">
        <v>-78256074000</v>
      </c>
      <c r="YX39" s="4">
        <v>-15511961000</v>
      </c>
      <c r="YY39" s="4">
        <v>949510000</v>
      </c>
      <c r="YZ39" s="4">
        <v>9785168000</v>
      </c>
      <c r="ZA39" s="4">
        <v>8329567000</v>
      </c>
      <c r="ZB39" s="4">
        <v>32418464000</v>
      </c>
      <c r="ZC39" s="4"/>
      <c r="ZD39" s="4"/>
      <c r="ZE39" s="4"/>
      <c r="ZF39" s="4"/>
      <c r="ZG39" s="4"/>
      <c r="ZH39" s="6" t="s">
        <v>613</v>
      </c>
      <c r="ZI39" s="4"/>
      <c r="ZJ39" s="4"/>
      <c r="ZK39" s="4"/>
      <c r="ZL39" s="4"/>
      <c r="ZM39" s="4"/>
      <c r="ZN39" s="4">
        <v>28707000000</v>
      </c>
      <c r="ZO39" s="4">
        <v>15016000000</v>
      </c>
      <c r="ZP39" s="4">
        <v>12444000000</v>
      </c>
      <c r="ZQ39" s="4">
        <v>-126717000000</v>
      </c>
      <c r="ZR39" s="4">
        <v>-179910000000</v>
      </c>
      <c r="ZS39" s="4">
        <v>-412946000000</v>
      </c>
      <c r="ZT39" s="4">
        <v>-1393614000000</v>
      </c>
      <c r="ZU39" s="4">
        <v>-1325235000000</v>
      </c>
      <c r="ZV39" s="4">
        <v>-487962000000</v>
      </c>
      <c r="ZW39" s="4">
        <v>-807430000000</v>
      </c>
      <c r="ZX39" s="4">
        <v>-244646000000</v>
      </c>
      <c r="ZY39" s="5">
        <v>-71031031770</v>
      </c>
      <c r="ZZ39" s="4">
        <v>-10497416000</v>
      </c>
      <c r="AAA39" s="4">
        <v>915550000</v>
      </c>
      <c r="AAB39" s="4">
        <v>-559067000</v>
      </c>
      <c r="AAC39" s="4">
        <v>14797209000</v>
      </c>
      <c r="AAD39" s="4">
        <v>-5409565000</v>
      </c>
      <c r="AAE39" s="4">
        <v>1640997000</v>
      </c>
      <c r="AAF39" s="4">
        <v>1557425000</v>
      </c>
      <c r="AAG39" s="4">
        <v>-22281447000</v>
      </c>
      <c r="AAH39" s="4"/>
      <c r="AAI39" s="4"/>
      <c r="AAJ39" s="4"/>
      <c r="AAK39" s="4"/>
      <c r="AAL39" s="4"/>
      <c r="AAM39" s="6" t="s">
        <v>613</v>
      </c>
      <c r="AAN39" s="4"/>
      <c r="AAO39" s="4"/>
      <c r="AAP39" s="4"/>
      <c r="AAQ39" s="4"/>
      <c r="AAR39" s="4"/>
      <c r="AAS39" s="4">
        <v>-135564000000</v>
      </c>
      <c r="AAT39" s="4">
        <v>-355535000000</v>
      </c>
      <c r="AAU39" s="4">
        <v>-314020000000</v>
      </c>
      <c r="AAV39" s="4">
        <v>-454878000000</v>
      </c>
      <c r="AAW39" s="4">
        <v>-703019000000</v>
      </c>
      <c r="AAX39" s="4">
        <v>475716000000</v>
      </c>
      <c r="AAY39" s="4">
        <v>13641000000</v>
      </c>
      <c r="AAZ39" s="4">
        <v>37904000000</v>
      </c>
      <c r="ABA39" s="4">
        <v>562011000000</v>
      </c>
      <c r="ABB39" s="4">
        <v>149723000000</v>
      </c>
      <c r="ABC39" s="4">
        <v>171621000000</v>
      </c>
      <c r="ABD39" s="5">
        <v>-191463203750</v>
      </c>
      <c r="ABE39" s="4">
        <v>52225764000</v>
      </c>
      <c r="ABF39" s="35">
        <v>-29929862000</v>
      </c>
      <c r="ABG39" s="35">
        <v>59635849000</v>
      </c>
      <c r="ABH39" s="35">
        <v>-32317875000</v>
      </c>
      <c r="ABI39" s="35">
        <v>12772359000</v>
      </c>
      <c r="ABJ39" s="35">
        <v>15579844000</v>
      </c>
      <c r="ABK39" s="35">
        <v>-28968300000</v>
      </c>
      <c r="ABL39" s="35">
        <v>-5307900000</v>
      </c>
      <c r="ABR39" s="6" t="s">
        <v>613</v>
      </c>
      <c r="ABX39" s="37">
        <v>0.92056960537713095</v>
      </c>
      <c r="ABY39" s="37">
        <v>0.81471320623908994</v>
      </c>
      <c r="ABZ39" s="37">
        <v>0.696678179715575</v>
      </c>
      <c r="ACA39" s="37">
        <v>0.67961211547282896</v>
      </c>
      <c r="ACB39" s="37">
        <v>0.77794652241388207</v>
      </c>
      <c r="ACC39" s="37">
        <v>0.87968347028107696</v>
      </c>
      <c r="ACD39" s="9">
        <v>0.87247315390273594</v>
      </c>
      <c r="ACE39" s="9"/>
      <c r="ACF39" s="9"/>
      <c r="ACG39" s="9"/>
      <c r="ACH39" s="9"/>
      <c r="ACI39" s="10"/>
      <c r="ACJ39" s="9"/>
      <c r="ACK39" s="6" t="s">
        <v>613</v>
      </c>
      <c r="ACQ39" s="9">
        <v>4.9146732548979902E-2</v>
      </c>
      <c r="ACR39" s="9">
        <v>3.5826335925350804E-2</v>
      </c>
      <c r="ACS39" s="9">
        <v>4.3504831094792501E-2</v>
      </c>
      <c r="ACT39" s="9">
        <v>3.5734053525764198E-2</v>
      </c>
      <c r="ACU39" s="9">
        <v>3.5224207324157E-2</v>
      </c>
      <c r="ACV39" s="9">
        <v>6.5365858037579896E-2</v>
      </c>
      <c r="ACW39" s="9">
        <v>4.5677732398660395E-2</v>
      </c>
      <c r="ACX39" s="9"/>
      <c r="ACY39" s="9"/>
      <c r="ACZ39" s="9"/>
      <c r="ADA39" s="9"/>
      <c r="ADB39" s="10"/>
      <c r="ADC39" s="9"/>
      <c r="ADD39" s="6" t="s">
        <v>613</v>
      </c>
      <c r="ADJ39" s="9">
        <v>7.9430394622869493E-2</v>
      </c>
      <c r="ADK39" s="9">
        <v>0.18528679376090998</v>
      </c>
      <c r="ADL39" s="9">
        <v>0.303321820284425</v>
      </c>
      <c r="ADM39" s="9">
        <v>0.32038788452717099</v>
      </c>
      <c r="ADN39" s="9">
        <v>0.22205347758611801</v>
      </c>
      <c r="ADO39" s="9">
        <v>0.120316529718923</v>
      </c>
      <c r="ADP39" s="52">
        <v>0.127526846097264</v>
      </c>
      <c r="ADU39" s="53"/>
      <c r="ADW39" s="54" t="s">
        <v>613</v>
      </c>
      <c r="AEC39" s="9">
        <v>8.7222110035061598E-2</v>
      </c>
      <c r="AED39" s="9">
        <v>3.7810657937018897E-2</v>
      </c>
      <c r="AEE39" s="9">
        <v>4.6946991552068197E-2</v>
      </c>
      <c r="AEF39" s="9">
        <v>5.1393346772748601E-2</v>
      </c>
      <c r="AEG39" s="9">
        <v>7.49686682718613E-2</v>
      </c>
      <c r="AEH39" s="9">
        <v>7.8971080297187107E-2</v>
      </c>
      <c r="AEI39" s="9">
        <v>0.11384359695695499</v>
      </c>
      <c r="AEJ39" s="9"/>
      <c r="AEK39" s="9"/>
      <c r="AEL39" s="9"/>
      <c r="AEM39" s="9"/>
      <c r="AEN39" s="10"/>
      <c r="AEO39" s="9"/>
      <c r="AEP39" s="6" t="s">
        <v>613</v>
      </c>
      <c r="AEV39" s="9">
        <v>0.2282508</v>
      </c>
      <c r="AEW39" s="9">
        <v>0.24821459999999998</v>
      </c>
      <c r="AEX39" s="9">
        <v>0.24713225000000003</v>
      </c>
      <c r="AEY39" s="9">
        <v>0.24582789999999999</v>
      </c>
      <c r="AEZ39" s="9">
        <v>0.24660084999999998</v>
      </c>
      <c r="AFA39" s="9">
        <v>0.24974750000000001</v>
      </c>
      <c r="AFB39" s="9">
        <v>0.27711230003338</v>
      </c>
      <c r="AFC39" s="9"/>
      <c r="AFD39" s="9"/>
      <c r="AFE39" s="9"/>
      <c r="AFF39" s="9"/>
      <c r="AFG39" s="10"/>
      <c r="AFH39" s="9"/>
      <c r="AFI39" s="6" t="s">
        <v>613</v>
      </c>
      <c r="AFJ39" s="7">
        <f t="shared" si="166"/>
        <v>-1.3260126403519087E-2</v>
      </c>
      <c r="AFK39" s="7">
        <f t="shared" si="167"/>
        <v>-5.1157226384394697E-2</v>
      </c>
      <c r="AFL39" s="7">
        <f t="shared" si="168"/>
        <v>2.9117059715739729E-3</v>
      </c>
      <c r="AFM39" s="7">
        <f t="shared" si="169"/>
        <v>3.2361428054952027E-2</v>
      </c>
      <c r="AFN39" s="7">
        <f t="shared" si="170"/>
        <v>5.1702729946223144E-2</v>
      </c>
      <c r="AFO39" s="8">
        <f t="shared" si="171"/>
        <v>3.5465325883520943E-2</v>
      </c>
      <c r="AFP39" s="7">
        <f t="shared" si="172"/>
        <v>2.0175320658893266E-2</v>
      </c>
      <c r="AFQ39" s="6" t="s">
        <v>613</v>
      </c>
      <c r="AFR39" s="7">
        <f t="shared" si="173"/>
        <v>-9.1896458818630122E-2</v>
      </c>
      <c r="AFS39" s="7">
        <f t="shared" si="174"/>
        <v>-0.80289282452448085</v>
      </c>
      <c r="AFT39" s="7">
        <f t="shared" si="175"/>
        <v>2.4372023348516011E-2</v>
      </c>
      <c r="AFU39" s="7">
        <f t="shared" si="176"/>
        <v>0.22723861623640648</v>
      </c>
      <c r="AFV39" s="7">
        <f t="shared" si="177"/>
        <v>0.20514457123719196</v>
      </c>
      <c r="AFW39" s="8">
        <f t="shared" si="178"/>
        <v>0.11437814381198004</v>
      </c>
      <c r="AFX39" s="7">
        <f t="shared" si="179"/>
        <v>6.9817719861454353E-2</v>
      </c>
      <c r="AFY39" s="6" t="s">
        <v>613</v>
      </c>
      <c r="AFZ39" s="1">
        <f t="shared" si="180"/>
        <v>3874574000000</v>
      </c>
      <c r="AGA39" s="1">
        <f t="shared" si="181"/>
        <v>3057534000000</v>
      </c>
      <c r="AGB39" s="1">
        <f t="shared" si="182"/>
        <v>3071118000000</v>
      </c>
      <c r="AGC39" s="1">
        <f t="shared" si="183"/>
        <v>1964429000000</v>
      </c>
      <c r="AGD39" s="1">
        <f t="shared" si="184"/>
        <v>1121679000000</v>
      </c>
      <c r="AGE39" s="2">
        <f t="shared" si="185"/>
        <v>840050747610</v>
      </c>
      <c r="AGF39" s="1">
        <f t="shared" si="186"/>
        <v>801914625660</v>
      </c>
      <c r="AGG39" s="6" t="s">
        <v>613</v>
      </c>
      <c r="AGH39" s="7">
        <f t="shared" si="187"/>
        <v>1.3911981033269722E-2</v>
      </c>
      <c r="AGI39" s="7">
        <f t="shared" si="188"/>
        <v>5.2843239028576627E-2</v>
      </c>
      <c r="AGJ39" s="7">
        <f t="shared" si="189"/>
        <v>8.2074996792698945E-2</v>
      </c>
      <c r="AGK39" s="7">
        <f t="shared" si="190"/>
        <v>0.15037804878669578</v>
      </c>
      <c r="AGL39" s="7">
        <f t="shared" si="191"/>
        <v>0.13533194434414836</v>
      </c>
      <c r="AGM39" s="8">
        <f t="shared" si="192"/>
        <v>0.10532045233185719</v>
      </c>
      <c r="AGN39" s="7">
        <f t="shared" si="193"/>
        <v>0.11053418229783182</v>
      </c>
      <c r="AGO39" s="6" t="s">
        <v>613</v>
      </c>
      <c r="AGP39" s="7">
        <f t="shared" si="194"/>
        <v>-4.5820789508485518E-2</v>
      </c>
      <c r="AGQ39" s="7">
        <f t="shared" si="195"/>
        <v>-9.4384416813061825E-2</v>
      </c>
      <c r="AGR39" s="7">
        <f t="shared" si="196"/>
        <v>4.7940006726256779E-3</v>
      </c>
      <c r="AGS39" s="7">
        <f t="shared" si="197"/>
        <v>4.0067019450905787E-2</v>
      </c>
      <c r="AGT39" s="7">
        <f t="shared" si="198"/>
        <v>4.6110583794280978E-2</v>
      </c>
      <c r="AGU39" s="8">
        <f t="shared" si="199"/>
        <v>3.5202064563522165E-2</v>
      </c>
      <c r="AGV39" s="7">
        <f t="shared" si="200"/>
        <v>2.0476856877444074E-2</v>
      </c>
      <c r="AGW39" s="6" t="s">
        <v>613</v>
      </c>
      <c r="AGX39" s="7">
        <f t="shared" si="201"/>
        <v>0.1008233296891166</v>
      </c>
      <c r="AGY39" s="7">
        <f t="shared" si="202"/>
        <v>0.10545313513841538</v>
      </c>
      <c r="AGZ39" s="7">
        <f t="shared" si="203"/>
        <v>0.26744391443460874</v>
      </c>
      <c r="AHA39" s="7">
        <f t="shared" si="204"/>
        <v>0.19251993868660142</v>
      </c>
      <c r="AHB39" s="7">
        <f t="shared" si="205"/>
        <v>0.12535593886034105</v>
      </c>
      <c r="AHC39" s="8">
        <f t="shared" si="206"/>
        <v>0.1377877753251204</v>
      </c>
      <c r="AHD39" s="7">
        <f t="shared" si="207"/>
        <v>8.7857421420575579E-2</v>
      </c>
      <c r="AHE39" s="6" t="s">
        <v>613</v>
      </c>
      <c r="AHF39" s="15">
        <f t="shared" si="158"/>
        <v>2.7402851886226269</v>
      </c>
      <c r="AHG39" s="15">
        <f t="shared" si="159"/>
        <v>4.7011830369797352</v>
      </c>
      <c r="AHH39" s="15">
        <f t="shared" si="160"/>
        <v>6.1556270951444878</v>
      </c>
      <c r="AHI39" s="15">
        <f t="shared" si="161"/>
        <v>5.8295147645712468</v>
      </c>
      <c r="AHJ39" s="15">
        <f t="shared" si="162"/>
        <v>8.2424193374339048</v>
      </c>
      <c r="AHK39" s="16">
        <f t="shared" si="163"/>
        <v>5.8248502456552984</v>
      </c>
      <c r="AHL39" s="15">
        <f t="shared" si="164"/>
        <v>4.0322612539302654</v>
      </c>
      <c r="AHM39" s="6" t="s">
        <v>613</v>
      </c>
      <c r="AHN39" s="12">
        <f t="shared" si="208"/>
        <v>133.19781514546048</v>
      </c>
      <c r="AHO39" s="12">
        <f t="shared" si="209"/>
        <v>77.64003169604166</v>
      </c>
      <c r="AHP39" s="12">
        <f t="shared" si="210"/>
        <v>59.295339753103178</v>
      </c>
      <c r="AHQ39" s="12">
        <f t="shared" si="211"/>
        <v>62.612415396608959</v>
      </c>
      <c r="AHR39" s="12">
        <f t="shared" si="212"/>
        <v>44.283114587765525</v>
      </c>
      <c r="AHS39" s="13">
        <f t="shared" si="213"/>
        <v>62.662555191397431</v>
      </c>
      <c r="AHT39" s="12">
        <f t="shared" si="214"/>
        <v>90.519928401026263</v>
      </c>
      <c r="AHU39" s="6" t="s">
        <v>613</v>
      </c>
      <c r="AHV39" s="15">
        <f t="shared" si="215"/>
        <v>0.28939105034546497</v>
      </c>
      <c r="AHW39" s="15">
        <f t="shared" si="216"/>
        <v>0.54200924381105109</v>
      </c>
      <c r="AHX39" s="15">
        <f t="shared" si="217"/>
        <v>0.60736453129849666</v>
      </c>
      <c r="AHY39" s="15">
        <f t="shared" si="218"/>
        <v>0.80768244053203309</v>
      </c>
      <c r="AHZ39" s="15">
        <f t="shared" si="219"/>
        <v>1.1212768456129534</v>
      </c>
      <c r="AIA39" s="16">
        <f t="shared" si="220"/>
        <v>1.0074785761364573</v>
      </c>
      <c r="AIB39" s="15">
        <f t="shared" si="221"/>
        <v>0.9852742918331886</v>
      </c>
      <c r="AIC39" s="6" t="s">
        <v>613</v>
      </c>
      <c r="AID39" s="4">
        <f t="shared" si="222"/>
        <v>-711433000000</v>
      </c>
      <c r="AIE39" s="4">
        <f t="shared" si="223"/>
        <v>-853383000000</v>
      </c>
      <c r="AIF39" s="4">
        <f t="shared" si="224"/>
        <v>-361655000000</v>
      </c>
      <c r="AIG39" s="4">
        <f t="shared" si="225"/>
        <v>-381899000000</v>
      </c>
      <c r="AIH39" s="4">
        <f t="shared" si="226"/>
        <v>77945000000</v>
      </c>
      <c r="AII39" s="14">
        <f t="shared" si="227"/>
        <v>230335053040</v>
      </c>
      <c r="AIJ39" s="4">
        <f t="shared" si="228"/>
        <v>539552911230</v>
      </c>
      <c r="AIK39" s="6" t="s">
        <v>613</v>
      </c>
      <c r="AIL39" s="15">
        <f t="shared" si="229"/>
        <v>-2.3489787513370901</v>
      </c>
      <c r="AIM39" s="15">
        <f t="shared" si="230"/>
        <v>-3.0123262356995628</v>
      </c>
      <c r="AIN39" s="15">
        <f t="shared" si="231"/>
        <v>-7.1693298862175281</v>
      </c>
      <c r="AIO39" s="15">
        <f t="shared" si="232"/>
        <v>-7.8563258872110167</v>
      </c>
      <c r="AIP39" s="15">
        <f t="shared" si="233"/>
        <v>23.518891526076079</v>
      </c>
      <c r="AIQ39" s="16">
        <f t="shared" si="234"/>
        <v>5.1268590971037558</v>
      </c>
      <c r="AIR39" s="15">
        <f t="shared" si="235"/>
        <v>2.076667236741804</v>
      </c>
      <c r="AIS39" s="6" t="s">
        <v>613</v>
      </c>
      <c r="AIT39" s="15">
        <f t="shared" si="236"/>
        <v>0.76215076080477173</v>
      </c>
      <c r="AIU39" s="15">
        <f t="shared" si="237"/>
        <v>0.73657823310049642</v>
      </c>
      <c r="AIV39" s="15">
        <f t="shared" si="238"/>
        <v>0.86596886696060582</v>
      </c>
      <c r="AIW39" s="15">
        <f t="shared" si="239"/>
        <v>0.83974421111688802</v>
      </c>
      <c r="AIX39" s="15">
        <f t="shared" si="240"/>
        <v>1.0896201792288607</v>
      </c>
      <c r="AIY39" s="16">
        <f t="shared" si="241"/>
        <v>1.4276323820465651</v>
      </c>
      <c r="AIZ39" s="15">
        <f t="shared" si="242"/>
        <v>2.1489848684807948</v>
      </c>
      <c r="AJA39" s="6" t="s">
        <v>613</v>
      </c>
      <c r="AJB39" s="15">
        <f t="shared" si="243"/>
        <v>0.29600659822159608</v>
      </c>
      <c r="AJC39" s="15">
        <f t="shared" si="244"/>
        <v>0.22887652730717029</v>
      </c>
      <c r="AJD39" s="15">
        <f t="shared" si="245"/>
        <v>0.19816172532910645</v>
      </c>
      <c r="AJE39" s="15">
        <f t="shared" si="246"/>
        <v>0.35468949782611342</v>
      </c>
      <c r="AJF39" s="15">
        <f t="shared" si="247"/>
        <v>0.32996368971377193</v>
      </c>
      <c r="AJG39" s="16">
        <f t="shared" si="248"/>
        <v>0.50561012538922034</v>
      </c>
      <c r="AJH39" s="15">
        <f t="shared" si="249"/>
        <v>0.87951637825397155</v>
      </c>
      <c r="AJI39" s="6" t="s">
        <v>613</v>
      </c>
      <c r="AJJ39" s="15" t="e">
        <f t="shared" si="154"/>
        <v>#DIV/0!</v>
      </c>
      <c r="AJK39" s="15" t="e">
        <f t="shared" si="154"/>
        <v>#DIV/0!</v>
      </c>
      <c r="AJL39" s="15" t="e">
        <f t="shared" si="154"/>
        <v>#DIV/0!</v>
      </c>
      <c r="AJM39" s="15" t="e">
        <f t="shared" si="154"/>
        <v>#DIV/0!</v>
      </c>
      <c r="AJN39" s="15" t="e">
        <f t="shared" si="154"/>
        <v>#DIV/0!</v>
      </c>
      <c r="AJO39" s="16" t="e">
        <f t="shared" si="154"/>
        <v>#DIV/0!</v>
      </c>
      <c r="AJP39" s="15" t="e">
        <f t="shared" si="154"/>
        <v>#DIV/0!</v>
      </c>
      <c r="AJQ39" s="6" t="s">
        <v>613</v>
      </c>
      <c r="AJW39" s="1">
        <v>-8.1473800000000001</v>
      </c>
      <c r="AJX39" s="1">
        <v>-3.6032700000000002</v>
      </c>
      <c r="AJY39" s="1">
        <v>-0.42848000000000003</v>
      </c>
      <c r="AJZ39" s="1">
        <v>-1.9746600000000001</v>
      </c>
      <c r="AKA39" s="1">
        <v>-1.53426</v>
      </c>
      <c r="AKB39" s="1">
        <v>-0.35541</v>
      </c>
      <c r="AKC39" s="1">
        <v>0.29726999999999998</v>
      </c>
      <c r="AKD39" s="1">
        <v>1.4056500000000001</v>
      </c>
      <c r="AKE39" s="1">
        <v>2.26674</v>
      </c>
      <c r="AKF39" s="1">
        <v>4.8907600000000002</v>
      </c>
      <c r="AKG39" s="1">
        <v>4.2076399999999996</v>
      </c>
      <c r="AKH39" s="2">
        <v>2.3523000000000001</v>
      </c>
      <c r="AKI39" s="1">
        <v>3.1983999999999999</v>
      </c>
      <c r="AKJ39" s="6" t="s">
        <v>613</v>
      </c>
      <c r="AKK39" s="15">
        <f t="shared" si="250"/>
        <v>6.9302852795009438</v>
      </c>
      <c r="AKL39" s="15">
        <f t="shared" si="251"/>
        <v>15.694612106050378</v>
      </c>
      <c r="AKM39" s="15">
        <f t="shared" si="252"/>
        <v>8.370358678538306</v>
      </c>
      <c r="AKN39" s="15">
        <f t="shared" si="253"/>
        <v>7.0218970513457881</v>
      </c>
      <c r="AKO39" s="15">
        <f t="shared" si="254"/>
        <v>3.9677705887206769</v>
      </c>
      <c r="AKP39" s="16">
        <f t="shared" si="255"/>
        <v>3.225069584518498</v>
      </c>
      <c r="AKQ39" s="15">
        <f t="shared" si="256"/>
        <v>3.4605506917025752</v>
      </c>
      <c r="AKR39" s="6" t="s">
        <v>613</v>
      </c>
      <c r="AKS39" s="15">
        <f t="shared" si="257"/>
        <v>3.6499370539319989</v>
      </c>
      <c r="AKT39" s="15">
        <f t="shared" si="258"/>
        <v>9.1177183020291466</v>
      </c>
      <c r="AKU39" s="15">
        <f t="shared" si="259"/>
        <v>5.0216701208405308</v>
      </c>
      <c r="AKV39" s="15">
        <f t="shared" si="260"/>
        <v>2.7133289604760491</v>
      </c>
      <c r="AKW39" s="15">
        <f t="shared" si="261"/>
        <v>1.7222179077093334</v>
      </c>
      <c r="AKX39" s="16">
        <f t="shared" si="262"/>
        <v>1.311367566614434</v>
      </c>
      <c r="AKY39" s="15">
        <f t="shared" si="263"/>
        <v>1.4402231875961364</v>
      </c>
      <c r="AKZ39" s="6" t="s">
        <v>613</v>
      </c>
      <c r="ALA39" s="7">
        <f t="shared" si="264"/>
        <v>0.78494332538235168</v>
      </c>
      <c r="ALB39" s="7">
        <f t="shared" si="265"/>
        <v>0.9011634866529693</v>
      </c>
      <c r="ALC39" s="7">
        <f t="shared" si="266"/>
        <v>0.83393311491124733</v>
      </c>
      <c r="ALD39" s="7">
        <f t="shared" si="267"/>
        <v>0.73069986240276441</v>
      </c>
      <c r="ALE39" s="7">
        <f t="shared" si="268"/>
        <v>0.63265247900691735</v>
      </c>
      <c r="ALF39" s="8">
        <f t="shared" si="269"/>
        <v>0.56735570125493029</v>
      </c>
      <c r="ALG39" s="7">
        <f t="shared" si="270"/>
        <v>0.59020141883615984</v>
      </c>
      <c r="ALH39" s="6" t="s">
        <v>613</v>
      </c>
      <c r="ALI39" s="7">
        <f t="shared" si="155"/>
        <v>5.9621046249531962E-2</v>
      </c>
      <c r="ALJ39" s="7">
        <f t="shared" si="155"/>
        <v>4.1716575128648389E-2</v>
      </c>
      <c r="ALK39" s="7">
        <f t="shared" si="155"/>
        <v>4.3418812987917034E-2</v>
      </c>
      <c r="ALL39" s="7">
        <f t="shared" si="155"/>
        <v>4.20793544168961E-2</v>
      </c>
      <c r="ALM39" s="7">
        <f t="shared" si="155"/>
        <v>5.0838945312425839E-2</v>
      </c>
      <c r="ALN39" s="20">
        <f t="shared" si="155"/>
        <v>7.8915912700965693E-2</v>
      </c>
      <c r="ALO39" s="7">
        <f t="shared" si="155"/>
        <v>5.8554944923731235E-2</v>
      </c>
      <c r="ALP39" s="6" t="s">
        <v>613</v>
      </c>
      <c r="ALQ39" s="17">
        <f t="shared" si="271"/>
        <v>0.78494332538235168</v>
      </c>
      <c r="ALR39" s="17">
        <f t="shared" si="272"/>
        <v>0.9011634866529693</v>
      </c>
      <c r="ALS39" s="17">
        <f t="shared" si="273"/>
        <v>0.83393311491124733</v>
      </c>
      <c r="ALT39" s="17">
        <f t="shared" si="274"/>
        <v>0.73069986240276441</v>
      </c>
      <c r="ALU39" s="17">
        <f t="shared" si="275"/>
        <v>0.63265247900691735</v>
      </c>
      <c r="ALV39" s="21">
        <f t="shared" si="276"/>
        <v>0.56735570125493029</v>
      </c>
      <c r="ALW39" s="17">
        <f t="shared" si="277"/>
        <v>0.59020141883615984</v>
      </c>
      <c r="ALX39" s="6" t="s">
        <v>613</v>
      </c>
      <c r="ALY39" s="17">
        <f t="shared" si="278"/>
        <v>0.2150566746176483</v>
      </c>
      <c r="ALZ39" s="17">
        <f t="shared" si="279"/>
        <v>9.8836513347030641E-2</v>
      </c>
      <c r="AMA39" s="17">
        <f t="shared" si="280"/>
        <v>0.1660668850887527</v>
      </c>
      <c r="AMB39" s="17">
        <f t="shared" si="281"/>
        <v>0.26930013759723564</v>
      </c>
      <c r="AMC39" s="17">
        <f t="shared" si="282"/>
        <v>0.36734752099308271</v>
      </c>
      <c r="AMD39" s="21">
        <f t="shared" si="283"/>
        <v>0.43264429874506971</v>
      </c>
      <c r="AME39" s="17">
        <f t="shared" si="284"/>
        <v>0.40979858116384016</v>
      </c>
      <c r="AMF39" s="6" t="s">
        <v>613</v>
      </c>
      <c r="AML39" s="18">
        <v>4.5713591950970072</v>
      </c>
      <c r="AMM39" s="18">
        <v>6.1982279139587186</v>
      </c>
      <c r="AMN39" s="18">
        <v>6.218300505319057</v>
      </c>
      <c r="AMO39" s="18">
        <v>6.0281565269948612</v>
      </c>
      <c r="AMP39" s="18">
        <v>6.8453170762465918</v>
      </c>
      <c r="AMQ39" s="18">
        <v>7.4264531209904705</v>
      </c>
      <c r="AMR39" s="18">
        <v>7.1765482946952046</v>
      </c>
      <c r="AMS39" s="18">
        <v>5.8431999502304244</v>
      </c>
      <c r="AMT39" s="18">
        <v>4.5730186003318511</v>
      </c>
      <c r="AMU39" s="18">
        <v>5.7790687746391765</v>
      </c>
      <c r="AMV39" s="19">
        <v>6.1667526536031421</v>
      </c>
      <c r="AMW39" s="18">
        <v>8.2581800191838628</v>
      </c>
      <c r="AMX39" s="18">
        <v>8.2581800191838628</v>
      </c>
      <c r="AMY39" s="18">
        <v>10.561990087171512</v>
      </c>
      <c r="AMZ39" s="18">
        <v>8.0313813664126421</v>
      </c>
      <c r="ANA39" s="18">
        <v>11.291457076820459</v>
      </c>
      <c r="ANB39" s="18">
        <v>10.072101709964384</v>
      </c>
      <c r="ANC39" s="18">
        <v>8.1036149396627639</v>
      </c>
      <c r="ANH39" s="6" t="s">
        <v>613</v>
      </c>
      <c r="ANI39" s="7">
        <f t="shared" si="285"/>
        <v>7.4264531209904699E-2</v>
      </c>
      <c r="ANJ39" s="7">
        <f t="shared" si="286"/>
        <v>7.176548294695205E-2</v>
      </c>
      <c r="ANK39" s="7">
        <f t="shared" si="287"/>
        <v>5.8431999502304245E-2</v>
      </c>
      <c r="ANL39" s="7">
        <f t="shared" si="288"/>
        <v>4.5730186003318511E-2</v>
      </c>
      <c r="ANM39" s="7">
        <f t="shared" si="289"/>
        <v>5.7790687746391761E-2</v>
      </c>
      <c r="ANN39" s="20">
        <f t="shared" si="290"/>
        <v>6.1667526536031421E-2</v>
      </c>
      <c r="ANO39" s="7">
        <f t="shared" si="291"/>
        <v>8.2581800191838625E-2</v>
      </c>
      <c r="ANP39" s="6" t="s">
        <v>613</v>
      </c>
      <c r="ANV39" s="7">
        <v>-1.5137246404285265E-2</v>
      </c>
      <c r="ANW39" s="7">
        <v>2.5564672332883953E-2</v>
      </c>
      <c r="ANX39" s="7">
        <v>-1.0702546631930043E-2</v>
      </c>
      <c r="ANY39" s="7">
        <v>0.20954451611318192</v>
      </c>
      <c r="ANZ39" s="7">
        <v>0.18215498634196114</v>
      </c>
      <c r="AOA39" s="7">
        <v>-0.11152965043334617</v>
      </c>
      <c r="AOB39" s="7">
        <v>0.2194132077705182</v>
      </c>
      <c r="AOC39" s="7">
        <v>5.1688907023796915E-3</v>
      </c>
      <c r="AOD39" s="7">
        <v>0.14404568362117454</v>
      </c>
      <c r="AOE39" s="7">
        <v>5.3476746432414846E-2</v>
      </c>
      <c r="AOF39" s="20">
        <v>0.46856062067014981</v>
      </c>
      <c r="AOG39" s="7">
        <v>0.81701072071858527</v>
      </c>
      <c r="AOH39" s="7">
        <v>0.81701072071858527</v>
      </c>
      <c r="AOI39" s="7">
        <v>-0.46667980509208173</v>
      </c>
      <c r="AOJ39" s="7">
        <v>0.53919448848064833</v>
      </c>
      <c r="AOK39" s="7">
        <v>0.57657229599624027</v>
      </c>
      <c r="AOL39" s="7">
        <v>0.18054832872882143</v>
      </c>
      <c r="AOM39" s="7">
        <v>0.45513802777357104</v>
      </c>
      <c r="AOR39" s="6" t="s">
        <v>613</v>
      </c>
      <c r="AOX39" s="1">
        <v>-8.1473800000000001</v>
      </c>
      <c r="AOY39" s="1">
        <v>-3.6032700000000002</v>
      </c>
      <c r="AOZ39" s="1">
        <v>-0.42848000000000003</v>
      </c>
      <c r="APA39" s="1">
        <v>-1.9746600000000001</v>
      </c>
      <c r="APB39" s="1">
        <v>-1.53426</v>
      </c>
      <c r="APC39" s="1">
        <v>-0.35541</v>
      </c>
      <c r="APD39" s="1">
        <v>0.29726999999999998</v>
      </c>
      <c r="APE39" s="1">
        <v>1.4056500000000001</v>
      </c>
      <c r="APF39" s="1">
        <v>2.26674</v>
      </c>
      <c r="APG39" s="1">
        <v>4.8907600000000002</v>
      </c>
      <c r="APH39" s="1">
        <v>4.2076399999999996</v>
      </c>
      <c r="API39" s="2">
        <v>2.3523000000000001</v>
      </c>
      <c r="APJ39" s="1">
        <v>3.1983999999999999</v>
      </c>
      <c r="APK39" s="1">
        <v>1.4295800000000001</v>
      </c>
      <c r="APL39" s="1">
        <v>1.2726500000000001</v>
      </c>
      <c r="APM39" s="1">
        <v>2.1222400000000001</v>
      </c>
      <c r="APN39" s="1">
        <v>2.9865599999999999</v>
      </c>
      <c r="APO39" s="1">
        <v>0.72182999999999997</v>
      </c>
      <c r="APP39" s="1">
        <v>0.11302</v>
      </c>
      <c r="APQ39" s="1">
        <v>1.6148400000000001</v>
      </c>
      <c r="APW39" s="22">
        <v>9.8716457244640357E-3</v>
      </c>
      <c r="APX39" s="22">
        <v>-6.539413035998419E-2</v>
      </c>
      <c r="APY39" s="22">
        <v>0.60091219941532603</v>
      </c>
      <c r="APZ39" s="22">
        <v>0.40074476641425522</v>
      </c>
      <c r="AQA39" s="22">
        <v>0.28023975750378671</v>
      </c>
      <c r="AQB39" s="39" t="s">
        <v>613</v>
      </c>
      <c r="AQC39" s="22">
        <v>0.5483882912720035</v>
      </c>
      <c r="AQD39" s="6" t="s">
        <v>613</v>
      </c>
      <c r="AQE39" s="4">
        <f t="shared" si="292"/>
        <v>130476000000</v>
      </c>
      <c r="AQF39" s="4">
        <f t="shared" si="293"/>
        <v>404201000000</v>
      </c>
      <c r="AQG39" s="4">
        <f t="shared" si="294"/>
        <v>239632000000</v>
      </c>
      <c r="AQH39" s="4">
        <f t="shared" si="295"/>
        <v>175193000000</v>
      </c>
      <c r="AQI39" s="4">
        <f t="shared" si="296"/>
        <v>67270000000</v>
      </c>
      <c r="AQJ39" s="5">
        <f t="shared" si="297"/>
        <v>46904569942</v>
      </c>
      <c r="AQK39" s="4">
        <f t="shared" si="298"/>
        <v>65695235646</v>
      </c>
      <c r="AQL39" s="6" t="s">
        <v>613</v>
      </c>
      <c r="AQM39" s="7">
        <f t="shared" si="299"/>
        <v>2.4205702836576815</v>
      </c>
      <c r="AQN39" s="7">
        <f t="shared" si="300"/>
        <v>2.5017082379154547</v>
      </c>
      <c r="AQO39" s="7">
        <f t="shared" si="301"/>
        <v>0.95068673580309604</v>
      </c>
      <c r="AQP39" s="7">
        <f t="shared" si="302"/>
        <v>0.5930563595310876</v>
      </c>
      <c r="AQQ39" s="7">
        <f t="shared" si="303"/>
        <v>0.44315179941896848</v>
      </c>
      <c r="AQR39" s="20">
        <f t="shared" si="304"/>
        <v>0.53014774694118305</v>
      </c>
      <c r="AQS39" s="7">
        <f t="shared" si="305"/>
        <v>0.74115516173787555</v>
      </c>
      <c r="AQT39" s="6" t="s">
        <v>613</v>
      </c>
      <c r="AQU39" s="9">
        <f t="shared" si="156"/>
        <v>7.2430436871055812E-2</v>
      </c>
      <c r="AQV39" s="9">
        <f t="shared" si="156"/>
        <v>6.2110188382484693E-2</v>
      </c>
      <c r="AQW39" s="9">
        <f t="shared" si="156"/>
        <v>2.6425547645643775E-2</v>
      </c>
      <c r="AQX39" s="9">
        <f t="shared" si="156"/>
        <v>8.5129607131087484E-2</v>
      </c>
      <c r="AQY39" s="9">
        <f t="shared" si="156"/>
        <v>5.6581749878677305E-2</v>
      </c>
      <c r="AQZ39" s="10" t="e">
        <f t="shared" si="156"/>
        <v>#VALUE!</v>
      </c>
      <c r="ARA39" s="9">
        <f t="shared" si="156"/>
        <v>0.48533402098024331</v>
      </c>
      <c r="ARB39" s="6" t="s">
        <v>613</v>
      </c>
      <c r="ARC39" s="17">
        <f t="shared" si="157"/>
        <v>-5.0904821965811094E-2</v>
      </c>
      <c r="ARD39" s="17">
        <f t="shared" si="157"/>
        <v>-5.0315645542176136E-2</v>
      </c>
      <c r="ARE39" s="17">
        <f t="shared" si="157"/>
        <v>6.173962087303037E-3</v>
      </c>
      <c r="ARF39" s="17">
        <f t="shared" si="157"/>
        <v>3.5437865048513248E-2</v>
      </c>
      <c r="ARG39" s="17">
        <f t="shared" si="157"/>
        <v>3.8695288491836642E-2</v>
      </c>
      <c r="ARH39" s="21" t="e">
        <f t="shared" si="157"/>
        <v>#VALUE!</v>
      </c>
      <c r="ARI39" s="17">
        <f t="shared" si="157"/>
        <v>0.20783466671854731</v>
      </c>
      <c r="ARJ39" s="6" t="s">
        <v>613</v>
      </c>
    </row>
    <row r="40" spans="1:1154" collapsed="1" x14ac:dyDescent="0.15">
      <c r="A40" s="26" t="s">
        <v>138</v>
      </c>
      <c r="B40" s="34">
        <v>41611</v>
      </c>
      <c r="C40" s="34">
        <v>41611</v>
      </c>
      <c r="D40" s="35">
        <v>5.4713804713804697</v>
      </c>
      <c r="E40" s="26" t="s">
        <v>139</v>
      </c>
      <c r="F40" s="26" t="s">
        <v>28</v>
      </c>
      <c r="G40" s="26" t="s">
        <v>104</v>
      </c>
      <c r="H40" s="26" t="s">
        <v>23</v>
      </c>
      <c r="I40" s="56" t="s">
        <v>140</v>
      </c>
      <c r="J40" s="26" t="s">
        <v>501</v>
      </c>
      <c r="K40" s="26" t="s">
        <v>427</v>
      </c>
      <c r="L40" s="26" t="s">
        <v>28</v>
      </c>
      <c r="M40" s="26" t="s">
        <v>104</v>
      </c>
      <c r="N40" s="26" t="s">
        <v>23</v>
      </c>
      <c r="O40" s="26"/>
      <c r="P40" s="26"/>
      <c r="Q40" s="26" t="s">
        <v>25</v>
      </c>
      <c r="R40" s="26" t="s">
        <v>141</v>
      </c>
      <c r="S40" s="35" t="s">
        <v>142</v>
      </c>
      <c r="T40" s="26" t="s">
        <v>27</v>
      </c>
      <c r="U40" s="26" t="s">
        <v>143</v>
      </c>
      <c r="V40" s="36">
        <v>2013</v>
      </c>
      <c r="W40" s="3">
        <f t="shared" si="165"/>
        <v>1</v>
      </c>
      <c r="AF40" s="35">
        <v>6199754000000</v>
      </c>
      <c r="AG40" s="35">
        <v>7749167000000</v>
      </c>
      <c r="AH40" s="35">
        <v>7651750000000</v>
      </c>
      <c r="AI40" s="4">
        <v>7225876000000</v>
      </c>
      <c r="AJ40" s="4">
        <v>8294891000000</v>
      </c>
      <c r="AK40" s="4">
        <v>9745153000000</v>
      </c>
      <c r="AL40" s="4">
        <v>8728306000000</v>
      </c>
      <c r="AM40" s="4">
        <v>11384807000000</v>
      </c>
      <c r="AN40" s="5">
        <v>12672651000000</v>
      </c>
      <c r="AO40" s="4">
        <v>10529941000000</v>
      </c>
      <c r="AP40" s="4">
        <v>6864567000000</v>
      </c>
      <c r="AQ40" s="4">
        <v>4684870000000</v>
      </c>
      <c r="AR40" s="4">
        <v>2623473000000</v>
      </c>
      <c r="AS40" s="4">
        <v>793179638520</v>
      </c>
      <c r="AT40" s="4">
        <v>313671250980</v>
      </c>
      <c r="AU40" s="4">
        <v>53473215000</v>
      </c>
      <c r="AV40" s="4">
        <v>503439137000</v>
      </c>
      <c r="AW40" s="4">
        <v>313402231000</v>
      </c>
      <c r="AX40" s="4">
        <v>306031206000</v>
      </c>
      <c r="AY40" s="4">
        <v>466766853000</v>
      </c>
      <c r="AZ40" s="4"/>
      <c r="BA40" s="4"/>
      <c r="BB40" s="6" t="s">
        <v>613</v>
      </c>
      <c r="BC40" s="4"/>
      <c r="BD40" s="4"/>
      <c r="BE40" s="4"/>
      <c r="BF40" s="4"/>
      <c r="BG40" s="4"/>
      <c r="BH40" s="4"/>
      <c r="BI40" s="4"/>
      <c r="BJ40" s="4"/>
      <c r="BK40" s="4">
        <v>2586792000000</v>
      </c>
      <c r="BL40" s="4">
        <v>2584652000000</v>
      </c>
      <c r="BM40" s="4">
        <v>2984151000000</v>
      </c>
      <c r="BN40" s="4">
        <v>2965777000000</v>
      </c>
      <c r="BO40" s="4">
        <v>2484800000000</v>
      </c>
      <c r="BP40" s="4">
        <v>2605323000000</v>
      </c>
      <c r="BQ40" s="4">
        <v>2534690000000</v>
      </c>
      <c r="BR40" s="4">
        <v>2670993000000</v>
      </c>
      <c r="BS40" s="5">
        <v>2518588000000</v>
      </c>
      <c r="BT40" s="4">
        <v>2454818000000</v>
      </c>
      <c r="BU40" s="4">
        <v>1936416000000</v>
      </c>
      <c r="BV40" s="4">
        <v>1355228000000</v>
      </c>
      <c r="BW40" s="4">
        <v>1345329000000</v>
      </c>
      <c r="BX40" s="4">
        <v>922183950440</v>
      </c>
      <c r="BY40" s="4">
        <v>797051814780</v>
      </c>
      <c r="BZ40" s="4">
        <v>617256193000</v>
      </c>
      <c r="CA40" s="4">
        <v>553861344000</v>
      </c>
      <c r="CB40" s="4">
        <v>442833106000</v>
      </c>
      <c r="CC40" s="4">
        <v>317314693000</v>
      </c>
      <c r="CD40" s="4">
        <v>285993578000</v>
      </c>
      <c r="CE40" s="4"/>
      <c r="CF40" s="4"/>
      <c r="CG40" s="6" t="s">
        <v>613</v>
      </c>
      <c r="CH40" s="4"/>
      <c r="CI40" s="4"/>
      <c r="CJ40" s="4"/>
      <c r="CK40" s="4"/>
      <c r="CL40" s="4"/>
      <c r="CM40" s="4"/>
      <c r="CN40" s="4"/>
      <c r="CO40" s="4"/>
      <c r="CP40" s="4">
        <v>11336733000000</v>
      </c>
      <c r="CQ40" s="4">
        <v>12299306000000</v>
      </c>
      <c r="CR40" s="4">
        <v>12829494000000</v>
      </c>
      <c r="CS40" s="4">
        <v>12315796000000</v>
      </c>
      <c r="CT40" s="4">
        <v>12883074000000</v>
      </c>
      <c r="CU40" s="4">
        <v>14424622000000</v>
      </c>
      <c r="CV40" s="4">
        <v>13133854000000</v>
      </c>
      <c r="CW40" s="4">
        <v>16087370000000</v>
      </c>
      <c r="CX40" s="5">
        <v>16846248000000</v>
      </c>
      <c r="CY40" s="4">
        <v>14579400000000</v>
      </c>
      <c r="CZ40" s="4">
        <v>10314573000000</v>
      </c>
      <c r="DA40" s="4">
        <v>7484807000000</v>
      </c>
      <c r="DB40" s="4">
        <v>5341089000000</v>
      </c>
      <c r="DC40" s="4">
        <v>3471276001120</v>
      </c>
      <c r="DD40" s="4">
        <v>2248589496620</v>
      </c>
      <c r="DE40" s="4">
        <v>1741702405000</v>
      </c>
      <c r="DF40" s="4">
        <v>2155764747000</v>
      </c>
      <c r="DG40" s="4">
        <v>1594719752000</v>
      </c>
      <c r="DH40" s="4">
        <v>1467098786000</v>
      </c>
      <c r="DI40" s="4">
        <v>1777418506000</v>
      </c>
      <c r="DJ40" s="4"/>
      <c r="DK40" s="4"/>
      <c r="DL40" s="6" t="s">
        <v>613</v>
      </c>
      <c r="DM40" s="4"/>
      <c r="DN40" s="4"/>
      <c r="DO40" s="4"/>
      <c r="DP40" s="4"/>
      <c r="DQ40" s="4"/>
      <c r="DR40" s="4"/>
      <c r="DS40" s="4"/>
      <c r="DT40" s="4"/>
      <c r="DU40" s="4">
        <v>26136114000000</v>
      </c>
      <c r="DV40" s="4">
        <v>27344672000000</v>
      </c>
      <c r="DW40" s="4">
        <v>27707749000000</v>
      </c>
      <c r="DX40" s="4">
        <v>27788562000000</v>
      </c>
      <c r="DY40" s="4">
        <v>28863676000000</v>
      </c>
      <c r="DZ40" s="4">
        <v>30150580000000</v>
      </c>
      <c r="EA40" s="4">
        <v>27638360000000</v>
      </c>
      <c r="EB40" s="4">
        <v>28884635000000</v>
      </c>
      <c r="EC40" s="5">
        <v>26607241000000</v>
      </c>
      <c r="ED40" s="4">
        <v>22755160000000</v>
      </c>
      <c r="EE40" s="4">
        <v>18151331000000</v>
      </c>
      <c r="EF40" s="4">
        <v>15346146000000</v>
      </c>
      <c r="EG40" s="4">
        <v>13276515000000</v>
      </c>
      <c r="EH40" s="4">
        <v>11286706863779</v>
      </c>
      <c r="EI40" s="4">
        <v>10037926509137</v>
      </c>
      <c r="EJ40" s="4">
        <v>9598280334000</v>
      </c>
      <c r="EK40" s="4">
        <v>10536379747000</v>
      </c>
      <c r="EL40" s="4">
        <v>9771011819000</v>
      </c>
      <c r="EM40" s="4">
        <v>10145065834000</v>
      </c>
      <c r="EN40" s="4">
        <v>11437523471000</v>
      </c>
      <c r="EO40" s="4"/>
      <c r="EP40" s="4"/>
      <c r="EQ40" s="6" t="s">
        <v>613</v>
      </c>
      <c r="ER40" s="4"/>
      <c r="ES40" s="4"/>
      <c r="ET40" s="4"/>
      <c r="EU40" s="4"/>
      <c r="EV40" s="4"/>
      <c r="EW40" s="4"/>
      <c r="EX40" s="4"/>
      <c r="EY40" s="4"/>
      <c r="EZ40" s="4">
        <v>4646506000000</v>
      </c>
      <c r="FA40" s="4">
        <v>4215956000000</v>
      </c>
      <c r="FB40" s="4">
        <v>3873487000000</v>
      </c>
      <c r="FC40" s="4">
        <v>3925649000000</v>
      </c>
      <c r="FD40" s="4">
        <v>3479024000000</v>
      </c>
      <c r="FE40" s="4">
        <v>3187742000000</v>
      </c>
      <c r="FF40" s="4">
        <v>2687743000000</v>
      </c>
      <c r="FG40" s="4">
        <v>3260559000000</v>
      </c>
      <c r="FH40" s="5">
        <v>2740089000000</v>
      </c>
      <c r="FI40" s="4">
        <v>2418762000000</v>
      </c>
      <c r="FJ40" s="4">
        <v>1476597000000</v>
      </c>
      <c r="FK40" s="4">
        <v>1347706000000</v>
      </c>
      <c r="FL40" s="4">
        <v>1779231000000</v>
      </c>
      <c r="FM40" s="4">
        <v>1943884694000</v>
      </c>
      <c r="FN40" s="4">
        <v>779019806690</v>
      </c>
      <c r="FO40" s="4">
        <v>812180009000</v>
      </c>
      <c r="FP40" s="4">
        <v>855844364000</v>
      </c>
      <c r="FQ40" s="4">
        <v>1117451773000</v>
      </c>
      <c r="FR40" s="4">
        <v>785047383000</v>
      </c>
      <c r="FS40" s="4">
        <v>611956213000</v>
      </c>
      <c r="FT40" s="4"/>
      <c r="FU40" s="4"/>
      <c r="FV40" s="6" t="s">
        <v>613</v>
      </c>
      <c r="FW40" s="4"/>
      <c r="FX40" s="4"/>
      <c r="FY40" s="4"/>
      <c r="FZ40" s="4"/>
      <c r="GA40" s="4"/>
      <c r="GB40" s="4"/>
      <c r="GC40" s="4"/>
      <c r="GD40" s="4"/>
      <c r="GE40" s="4">
        <v>275764000000</v>
      </c>
      <c r="GF40" s="4">
        <v>500711000000</v>
      </c>
      <c r="GG40" s="4">
        <v>110283000000</v>
      </c>
      <c r="GH40" s="4">
        <v>116132000000</v>
      </c>
      <c r="GI40" s="4">
        <v>107989000000</v>
      </c>
      <c r="GJ40" s="4">
        <v>107184000000</v>
      </c>
      <c r="GK40" s="4">
        <v>121235000000</v>
      </c>
      <c r="GL40" s="4">
        <v>125179000000</v>
      </c>
      <c r="GM40" s="5">
        <v>160070000000</v>
      </c>
      <c r="GN40" s="4">
        <v>160494000000</v>
      </c>
      <c r="GO40" s="4">
        <v>176345000000</v>
      </c>
      <c r="GP40" s="4">
        <v>369687000000</v>
      </c>
      <c r="GQ40" s="4">
        <v>341936000000</v>
      </c>
      <c r="GR40" s="4">
        <v>1001246273750</v>
      </c>
      <c r="GS40" s="4">
        <v>1607171546510</v>
      </c>
      <c r="GT40" s="4">
        <v>2279910987000</v>
      </c>
      <c r="GU40" s="4">
        <v>3872122840000</v>
      </c>
      <c r="GV40" s="4">
        <v>4656623021000</v>
      </c>
      <c r="GW40" s="4">
        <v>5318981100000</v>
      </c>
      <c r="GX40" s="4">
        <v>7297415764000</v>
      </c>
      <c r="GY40" s="4"/>
      <c r="GZ40" s="4"/>
      <c r="HA40" s="6" t="s">
        <v>613</v>
      </c>
      <c r="HB40" s="4"/>
      <c r="HC40" s="4"/>
      <c r="HD40" s="4"/>
      <c r="HE40" s="4"/>
      <c r="HF40" s="4"/>
      <c r="HG40" s="4"/>
      <c r="HH40" s="4"/>
      <c r="HI40" s="4"/>
      <c r="HJ40" s="4">
        <v>20620964000000</v>
      </c>
      <c r="HK40" s="4">
        <v>22176248000000</v>
      </c>
      <c r="HL40" s="4">
        <v>23080261000000</v>
      </c>
      <c r="HM40" s="4">
        <v>23221589000000</v>
      </c>
      <c r="HN40" s="4">
        <v>24556507000000</v>
      </c>
      <c r="HO40" s="4">
        <v>26138703000000</v>
      </c>
      <c r="HP40" s="4">
        <v>23865950000000</v>
      </c>
      <c r="HQ40" s="4">
        <v>24577013000000</v>
      </c>
      <c r="HR40" s="5">
        <v>22947271000000</v>
      </c>
      <c r="HS40" s="4">
        <v>19387926000000</v>
      </c>
      <c r="HT40" s="4">
        <v>15706145000000</v>
      </c>
      <c r="HU40" s="4">
        <v>13077390000000</v>
      </c>
      <c r="HV40" s="4">
        <v>10680725000000</v>
      </c>
      <c r="HW40" s="4">
        <v>8500193560390</v>
      </c>
      <c r="HX40" s="4">
        <v>6893500398680</v>
      </c>
      <c r="HY40" s="4">
        <v>6032762335000</v>
      </c>
      <c r="HZ40" s="4">
        <v>5629381930000</v>
      </c>
      <c r="IA40" s="4">
        <v>4655793211000</v>
      </c>
      <c r="IB40" s="4">
        <v>4533457796000</v>
      </c>
      <c r="IC40" s="4">
        <v>3808394624000</v>
      </c>
      <c r="ID40" s="4"/>
      <c r="IE40" s="4"/>
      <c r="IF40" s="6" t="s">
        <v>613</v>
      </c>
      <c r="IG40" s="4"/>
      <c r="IH40" s="4"/>
      <c r="II40" s="4"/>
      <c r="IJ40" s="4"/>
      <c r="IK40" s="4"/>
      <c r="IL40" s="4"/>
      <c r="IM40" s="4"/>
      <c r="IN40" s="4"/>
      <c r="IO40" s="4">
        <v>14771906000000</v>
      </c>
      <c r="IP40" s="4">
        <v>14184322000000</v>
      </c>
      <c r="IQ40" s="4">
        <v>15939348000000</v>
      </c>
      <c r="IR40" s="4">
        <v>15190283000000</v>
      </c>
      <c r="IS40" s="4">
        <v>14431211000000</v>
      </c>
      <c r="IT40" s="4">
        <v>15361894000000</v>
      </c>
      <c r="IU40" s="4">
        <v>17798055000000</v>
      </c>
      <c r="IV40" s="4">
        <v>19996264000000</v>
      </c>
      <c r="IW40" s="5">
        <v>18691286000000</v>
      </c>
      <c r="IX40" s="4">
        <v>17290337000000</v>
      </c>
      <c r="IY40" s="4">
        <v>13887892000000</v>
      </c>
      <c r="IZ40" s="4">
        <v>11137805265510</v>
      </c>
      <c r="JA40" s="4">
        <v>10576456344580</v>
      </c>
      <c r="JB40" s="4">
        <v>9780498326080</v>
      </c>
      <c r="JC40" s="4">
        <v>7323643805510</v>
      </c>
      <c r="JD40" s="4">
        <v>6325329028000</v>
      </c>
      <c r="JE40" s="4">
        <v>5592353968000</v>
      </c>
      <c r="JF40" s="4">
        <v>4615507374000</v>
      </c>
      <c r="JG40" s="4">
        <v>4157683467000</v>
      </c>
      <c r="JH40" s="4">
        <v>3948282506000</v>
      </c>
      <c r="JI40" s="4"/>
      <c r="JJ40" s="4"/>
      <c r="JK40" s="6" t="s">
        <v>613</v>
      </c>
      <c r="JL40" s="4"/>
      <c r="JM40" s="4"/>
      <c r="JN40" s="4"/>
      <c r="JO40" s="4"/>
      <c r="JP40" s="4"/>
      <c r="JQ40" s="4"/>
      <c r="JR40" s="4"/>
      <c r="JS40" s="4"/>
      <c r="JT40" s="4">
        <v>2070866000000</v>
      </c>
      <c r="JU40" s="4">
        <v>1875945000000</v>
      </c>
      <c r="JV40" s="4">
        <v>1905055000000</v>
      </c>
      <c r="JW40" s="4">
        <v>1074111000000</v>
      </c>
      <c r="JX40" s="4">
        <v>1874845000000</v>
      </c>
      <c r="JY40" s="4">
        <v>3644595000000</v>
      </c>
      <c r="JZ40" s="4">
        <v>5056930000000</v>
      </c>
      <c r="KA40" s="4">
        <v>5974993000000</v>
      </c>
      <c r="KB40" s="5">
        <v>6064100000000</v>
      </c>
      <c r="KC40" s="4">
        <v>7677734000000</v>
      </c>
      <c r="KD40" s="4">
        <v>4426993000000</v>
      </c>
      <c r="KE40" s="4">
        <v>4020030374860</v>
      </c>
      <c r="KF40" s="4">
        <v>3693305458980</v>
      </c>
      <c r="KG40" s="4">
        <v>2459868589330</v>
      </c>
      <c r="KH40" s="4">
        <v>1593416172270</v>
      </c>
      <c r="KI40" s="4">
        <v>1067675898000</v>
      </c>
      <c r="KJ40" s="4">
        <v>1213954844000</v>
      </c>
      <c r="KK40" s="4">
        <v>837338799000</v>
      </c>
      <c r="KL40" s="4">
        <v>978668149000</v>
      </c>
      <c r="KM40" s="4">
        <v>929943696000</v>
      </c>
      <c r="KN40" s="4"/>
      <c r="KO40" s="4"/>
      <c r="KP40" s="6" t="s">
        <v>613</v>
      </c>
      <c r="KQ40" s="4"/>
      <c r="KR40" s="4"/>
      <c r="KS40" s="4"/>
      <c r="KT40" s="4"/>
      <c r="KU40" s="4"/>
      <c r="KV40" s="4"/>
      <c r="KW40" s="4"/>
      <c r="KX40" s="4"/>
      <c r="KY40" s="4">
        <v>1788496000000</v>
      </c>
      <c r="KZ40" s="4">
        <v>1806337000000</v>
      </c>
      <c r="LA40" s="4">
        <v>1835305000000</v>
      </c>
      <c r="LB40" s="4">
        <v>1145937000000</v>
      </c>
      <c r="LC40" s="4">
        <v>1859818000000</v>
      </c>
      <c r="LD40" s="4">
        <v>3870319000000</v>
      </c>
      <c r="LE40" s="4">
        <v>4356661000000</v>
      </c>
      <c r="LF40" s="4">
        <v>5274009000000</v>
      </c>
      <c r="LG40" s="5">
        <v>5012294000000</v>
      </c>
      <c r="LH40" s="4">
        <v>4763388000000</v>
      </c>
      <c r="LI40" s="4">
        <v>3601516000000</v>
      </c>
      <c r="LJ40" s="4">
        <v>3224681003370</v>
      </c>
      <c r="LK40" s="4">
        <v>2748585917638</v>
      </c>
      <c r="LL40" s="4">
        <v>1745582169729</v>
      </c>
      <c r="LM40" s="4">
        <v>978718023225</v>
      </c>
      <c r="LN40" s="4">
        <v>592802018000</v>
      </c>
      <c r="LO40" s="4">
        <v>739685876000</v>
      </c>
      <c r="LP40" s="4">
        <v>116023426000</v>
      </c>
      <c r="LQ40" s="4">
        <v>670289725000</v>
      </c>
      <c r="LR40" s="4">
        <v>1024349322000</v>
      </c>
      <c r="LS40" s="4"/>
      <c r="LT40" s="4"/>
      <c r="LU40" s="6" t="s">
        <v>613</v>
      </c>
      <c r="LV40" s="4"/>
      <c r="LW40" s="4"/>
      <c r="LX40" s="4"/>
      <c r="LY40" s="4"/>
      <c r="LZ40" s="4"/>
      <c r="MA40" s="4"/>
      <c r="MB40" s="4"/>
      <c r="MC40" s="4"/>
      <c r="MD40" s="4">
        <v>3322615000000</v>
      </c>
      <c r="ME40" s="4">
        <v>3380395000000</v>
      </c>
      <c r="MF40" s="4">
        <v>3123190000000</v>
      </c>
      <c r="MO40" s="1">
        <v>2234002000000</v>
      </c>
      <c r="MP40" s="1">
        <v>2148328000000</v>
      </c>
      <c r="MQ40" s="1">
        <v>2274427000000</v>
      </c>
      <c r="MR40" s="4">
        <v>1400228000000</v>
      </c>
      <c r="MS40" s="4">
        <v>2287274000000</v>
      </c>
      <c r="MT40" s="4">
        <v>4145632000000</v>
      </c>
      <c r="MU40" s="4">
        <v>5644576000000</v>
      </c>
      <c r="MV40" s="4">
        <v>6789602000000</v>
      </c>
      <c r="MW40" s="5">
        <v>6595154000000</v>
      </c>
      <c r="MX40" s="4">
        <v>8040542000000</v>
      </c>
      <c r="MY40" s="1">
        <v>4708156000000</v>
      </c>
      <c r="MZ40" s="1">
        <v>4248475826790</v>
      </c>
      <c r="NA40" s="1">
        <v>3796326872420</v>
      </c>
      <c r="NB40" s="1">
        <v>2332786918890</v>
      </c>
      <c r="NC40" s="1">
        <v>1412569770050</v>
      </c>
      <c r="ND40" s="1">
        <v>862197107000</v>
      </c>
      <c r="NE40" s="1">
        <v>1077811879000</v>
      </c>
      <c r="NF40" s="1">
        <v>184570048000</v>
      </c>
      <c r="NG40" s="1">
        <v>983566621000</v>
      </c>
      <c r="NH40" s="1">
        <v>1441025859000</v>
      </c>
      <c r="NK40" s="6" t="s">
        <v>613</v>
      </c>
      <c r="NT40" s="35">
        <v>1788496000000</v>
      </c>
      <c r="NU40" s="35">
        <v>1806337000000</v>
      </c>
      <c r="NV40" s="35">
        <v>1835305000000</v>
      </c>
      <c r="NW40" s="47">
        <v>1145937000000</v>
      </c>
      <c r="NX40" s="47">
        <v>1859818000000</v>
      </c>
      <c r="NY40" s="47">
        <v>3870319000000</v>
      </c>
      <c r="NZ40" s="47">
        <v>4356661000000</v>
      </c>
      <c r="OA40" s="47">
        <v>5274009000000</v>
      </c>
      <c r="OB40" s="48">
        <v>5012294000000</v>
      </c>
      <c r="OC40" s="47">
        <v>6564380000000</v>
      </c>
      <c r="OD40" s="35">
        <v>3601516000000</v>
      </c>
      <c r="OE40" s="35">
        <v>3224681003370</v>
      </c>
      <c r="OF40" s="35">
        <v>2748585917640</v>
      </c>
      <c r="OG40" s="35">
        <v>1745582169730</v>
      </c>
      <c r="OH40" s="35">
        <v>978718023230</v>
      </c>
      <c r="OI40" s="35">
        <v>592802018000</v>
      </c>
      <c r="OJ40" s="35">
        <v>739685876000</v>
      </c>
      <c r="OK40" s="35">
        <v>116023426000</v>
      </c>
      <c r="OL40" s="35">
        <v>670289725000</v>
      </c>
      <c r="OM40" s="35">
        <v>1024349322000</v>
      </c>
      <c r="OP40" s="6" t="s">
        <v>613</v>
      </c>
      <c r="OQ40" s="4">
        <v>2365231000000</v>
      </c>
      <c r="OR40" s="4">
        <v>3064267000000</v>
      </c>
      <c r="OS40" s="4">
        <v>4649020000000</v>
      </c>
      <c r="OT40" s="4">
        <v>6010645000000</v>
      </c>
      <c r="OU40" s="4">
        <v>6853216000000</v>
      </c>
      <c r="OV40" s="5">
        <v>6873660000000</v>
      </c>
      <c r="OW40" s="4">
        <v>8451215000000</v>
      </c>
      <c r="OX40" s="4">
        <v>5091301000000</v>
      </c>
      <c r="OY40" s="4">
        <v>4641468310210</v>
      </c>
      <c r="OZ40" s="4">
        <v>4262794230680</v>
      </c>
      <c r="PA40" s="4">
        <v>3058616460560</v>
      </c>
      <c r="PB40" s="4">
        <v>2157837998220</v>
      </c>
      <c r="PC40" s="4">
        <v>1584854395000</v>
      </c>
      <c r="PD40" s="4">
        <v>1682106166000</v>
      </c>
      <c r="PE40" s="4">
        <v>1322116167000</v>
      </c>
      <c r="PF40" s="4">
        <v>1278265919000</v>
      </c>
      <c r="PG40" s="4">
        <v>1390951002000</v>
      </c>
      <c r="PH40" s="4"/>
      <c r="PI40" s="4"/>
      <c r="PJ40" s="6" t="s">
        <v>613</v>
      </c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5"/>
      <c r="QB40" s="4"/>
      <c r="QC40" s="4"/>
      <c r="QD40" s="4"/>
      <c r="QE40" s="4">
        <v>-83613619940</v>
      </c>
      <c r="QF40" s="4">
        <v>-157090758100</v>
      </c>
      <c r="QG40" s="4">
        <v>-233928613160</v>
      </c>
      <c r="QH40" s="4">
        <v>-207888924630</v>
      </c>
      <c r="QI40" s="4">
        <v>-39037547000</v>
      </c>
      <c r="QJ40" s="4"/>
      <c r="QK40" s="4"/>
      <c r="QL40" s="4">
        <v>-156240000</v>
      </c>
      <c r="QM40" s="4"/>
      <c r="QN40" s="4"/>
      <c r="QO40" s="6" t="s">
        <v>613</v>
      </c>
      <c r="QP40" s="4"/>
      <c r="QQ40" s="4"/>
      <c r="QR40" s="4"/>
      <c r="QS40" s="4"/>
      <c r="QT40" s="4"/>
      <c r="QU40" s="4"/>
      <c r="QV40" s="4"/>
      <c r="QW40" s="4"/>
      <c r="QX40" s="4">
        <v>2592930000000</v>
      </c>
      <c r="QY40" s="4">
        <v>3508555000000</v>
      </c>
      <c r="QZ40" s="4">
        <v>3543597000000</v>
      </c>
      <c r="RA40" s="4">
        <v>1991101000000</v>
      </c>
      <c r="RB40" s="4">
        <v>2793469000000</v>
      </c>
      <c r="RC40" s="4">
        <v>3559602000000</v>
      </c>
      <c r="RD40" s="4">
        <v>5071844000000</v>
      </c>
      <c r="RE40" s="4">
        <v>5337435000000</v>
      </c>
      <c r="RF40" s="5">
        <v>5402479000000</v>
      </c>
      <c r="RG40" s="4">
        <v>5658735000000</v>
      </c>
      <c r="RH40" s="4">
        <v>3865507000000</v>
      </c>
      <c r="RI40" s="4">
        <v>3376092000000</v>
      </c>
      <c r="RJ40" s="4">
        <v>3213398298565</v>
      </c>
      <c r="RK40" s="4">
        <v>1619202132220</v>
      </c>
      <c r="RL40" s="4">
        <v>1420522234131</v>
      </c>
      <c r="RM40" s="4">
        <v>602260724847</v>
      </c>
      <c r="RN40" s="4">
        <v>337464431000</v>
      </c>
      <c r="RO40" s="4">
        <v>52962910000</v>
      </c>
      <c r="RP40" s="4">
        <v>-116110356000</v>
      </c>
      <c r="RQ40" s="4">
        <v>223500728000</v>
      </c>
      <c r="RR40" s="4"/>
      <c r="RS40" s="4"/>
      <c r="RT40" s="6" t="s">
        <v>613</v>
      </c>
      <c r="RU40" s="4"/>
      <c r="RV40" s="4"/>
      <c r="RW40" s="4"/>
      <c r="RX40" s="4"/>
      <c r="RY40" s="4"/>
      <c r="RZ40" s="4"/>
      <c r="SA40" s="4"/>
      <c r="SB40" s="4"/>
      <c r="SC40" s="4">
        <v>-558145000000</v>
      </c>
      <c r="SD40" s="4">
        <v>-661734000000</v>
      </c>
      <c r="SE40" s="4">
        <v>-1045966000000</v>
      </c>
      <c r="SF40" s="4">
        <v>-505092000000</v>
      </c>
      <c r="SG40" s="4">
        <v>-760688000000</v>
      </c>
      <c r="SH40" s="4">
        <v>-973959000000</v>
      </c>
      <c r="SI40" s="4">
        <v>-2696658000000</v>
      </c>
      <c r="SJ40" s="4">
        <v>-3395834000000</v>
      </c>
      <c r="SK40" s="5">
        <v>-2005318000000</v>
      </c>
      <c r="SL40" s="4">
        <v>-959008000000</v>
      </c>
      <c r="SM40" s="4">
        <v>-504789000000</v>
      </c>
      <c r="SN40" s="4">
        <v>-435832000000</v>
      </c>
      <c r="SO40" s="4">
        <v>-274369437440</v>
      </c>
      <c r="SP40" s="4">
        <v>-232837442180</v>
      </c>
      <c r="SQ40" s="4">
        <v>-231757679640</v>
      </c>
      <c r="SR40" s="4">
        <v>-279544335150</v>
      </c>
      <c r="SS40" s="4">
        <v>-130442639000</v>
      </c>
      <c r="ST40" s="4">
        <v>-68925889000</v>
      </c>
      <c r="SU40" s="4">
        <v>176907070000</v>
      </c>
      <c r="SV40" s="4">
        <v>-193025336000</v>
      </c>
      <c r="SW40" s="4"/>
      <c r="SX40" s="4"/>
      <c r="SY40" s="6" t="s">
        <v>613</v>
      </c>
      <c r="SZ40" s="4"/>
      <c r="TA40" s="4"/>
      <c r="TB40" s="4"/>
      <c r="TC40" s="4"/>
      <c r="TD40" s="4"/>
      <c r="TE40" s="4"/>
      <c r="TF40" s="4"/>
      <c r="TG40" s="4"/>
      <c r="TH40" s="4">
        <v>-3603521000000</v>
      </c>
      <c r="TI40" s="4">
        <v>-2862698000000</v>
      </c>
      <c r="TJ40" s="4">
        <v>-2026357000000</v>
      </c>
      <c r="TK40" s="4">
        <v>-2578613000000</v>
      </c>
      <c r="TL40" s="4">
        <v>-3424549000000</v>
      </c>
      <c r="TM40" s="4">
        <v>-1547212000000</v>
      </c>
      <c r="TN40" s="4">
        <v>-4993314000000</v>
      </c>
      <c r="TO40" s="4">
        <v>-3365099000000</v>
      </c>
      <c r="TP40" s="5">
        <v>-1707042000000</v>
      </c>
      <c r="TQ40" s="4">
        <v>-1126361000000</v>
      </c>
      <c r="TR40" s="35">
        <v>-1190000000000</v>
      </c>
      <c r="TS40" s="35">
        <v>-897810000000</v>
      </c>
      <c r="TT40" s="35">
        <v>-1079450550720</v>
      </c>
      <c r="TU40" s="35">
        <v>-893021913490</v>
      </c>
      <c r="TV40" s="35">
        <v>-934521057700</v>
      </c>
      <c r="TW40" s="35">
        <v>-770041786340</v>
      </c>
      <c r="TX40" s="35">
        <v>-5456953000</v>
      </c>
      <c r="TY40" s="35">
        <v>5084758000</v>
      </c>
      <c r="TZ40" s="35">
        <v>-11113504000</v>
      </c>
      <c r="UA40" s="35">
        <v>-2854720000</v>
      </c>
      <c r="UD40" s="6" t="s">
        <v>613</v>
      </c>
      <c r="UM40" s="37">
        <v>7.7745044414523701E-3</v>
      </c>
      <c r="UN40" s="37">
        <v>3.0330497291488801E-3</v>
      </c>
      <c r="UO40" s="37">
        <v>1.63313671587322E-3</v>
      </c>
      <c r="UP40" s="9">
        <v>1.72159351695656E-3</v>
      </c>
      <c r="UQ40" s="9">
        <v>1.5053493242346699E-3</v>
      </c>
      <c r="UR40" s="9">
        <v>1.6475244856186599E-3</v>
      </c>
      <c r="US40" s="9">
        <v>1.44264959302809E-3</v>
      </c>
      <c r="UT40" s="9"/>
      <c r="UU40" s="10"/>
      <c r="UV40" s="9"/>
      <c r="UW40" s="6" t="s">
        <v>613</v>
      </c>
      <c r="VF40" s="9">
        <v>5.7828040374295999E-4</v>
      </c>
      <c r="VG40" s="9">
        <v>-3.0779299231086599E-3</v>
      </c>
      <c r="VH40" s="9">
        <v>-1.5533885415361102E-3</v>
      </c>
      <c r="VI40" s="9">
        <v>-3.1873110546990998E-4</v>
      </c>
      <c r="VJ40" s="9">
        <v>-1.0888616110784E-4</v>
      </c>
      <c r="VK40" s="9">
        <v>2.3199125378151799E-3</v>
      </c>
      <c r="VL40" s="9">
        <v>6.0042747894002704E-3</v>
      </c>
      <c r="VM40" s="9"/>
      <c r="VN40" s="10"/>
      <c r="VO40" s="9"/>
      <c r="VP40" s="6" t="s">
        <v>613</v>
      </c>
      <c r="VY40" s="9">
        <v>0.992225495558548</v>
      </c>
      <c r="VZ40" s="9">
        <v>0.99696695027085103</v>
      </c>
      <c r="WA40" s="9">
        <v>0.99836686328412694</v>
      </c>
      <c r="WB40" s="52">
        <v>0.998278406483043</v>
      </c>
      <c r="WC40" s="52">
        <v>0.99849465067576504</v>
      </c>
      <c r="WD40" s="52">
        <v>0.998352475514381</v>
      </c>
      <c r="WE40" s="52">
        <v>0.99855735040697202</v>
      </c>
      <c r="WG40" s="53"/>
      <c r="WI40" s="54" t="s">
        <v>613</v>
      </c>
      <c r="WR40" s="9">
        <v>0.142371522961006</v>
      </c>
      <c r="WS40" s="9">
        <v>0.12300155710147299</v>
      </c>
      <c r="WT40" s="9">
        <v>0.151129218225422</v>
      </c>
      <c r="WU40" s="9">
        <v>0.15859386067228098</v>
      </c>
      <c r="WV40" s="9">
        <v>0.12903020556352099</v>
      </c>
      <c r="WW40" s="9">
        <v>0.10765608921056299</v>
      </c>
      <c r="WX40" s="9">
        <v>0.12445459482842799</v>
      </c>
      <c r="WY40" s="9"/>
      <c r="WZ40" s="10"/>
      <c r="XA40" s="9"/>
      <c r="XB40" s="6" t="s">
        <v>613</v>
      </c>
      <c r="XK40" s="9">
        <v>0.18160689999999999</v>
      </c>
      <c r="XL40" s="9">
        <v>0.18688450000000001</v>
      </c>
      <c r="XM40" s="9">
        <v>0.18688450000000001</v>
      </c>
      <c r="XN40" s="9">
        <v>0.22369242023236002</v>
      </c>
      <c r="XO40" s="9">
        <v>0.22855160925242501</v>
      </c>
      <c r="XP40" s="9">
        <v>0.23504740000000002</v>
      </c>
      <c r="XQ40" s="9">
        <v>0.2365815</v>
      </c>
      <c r="XR40" s="9"/>
      <c r="XS40" s="10"/>
      <c r="XT40" s="9"/>
      <c r="XU40" s="6" t="s">
        <v>613</v>
      </c>
      <c r="XV40" s="59">
        <f t="shared" si="153"/>
        <v>3326999987.0836539</v>
      </c>
      <c r="XW40" s="59">
        <f t="shared" si="153"/>
        <v>5161000039.5021191</v>
      </c>
      <c r="XX40" s="59">
        <f t="shared" si="153"/>
        <v>11823000045.448187</v>
      </c>
      <c r="XY40" s="59">
        <f t="shared" si="153"/>
        <v>26543000571.073448</v>
      </c>
      <c r="XZ40" s="59">
        <f t="shared" si="153"/>
        <v>21526999987.642227</v>
      </c>
      <c r="YA40" s="59">
        <f t="shared" si="153"/>
        <v>50971000887.018639</v>
      </c>
      <c r="YB40" s="59">
        <f t="shared" si="153"/>
        <v>32423999658.771824</v>
      </c>
      <c r="YC40" s="6" t="s">
        <v>613</v>
      </c>
      <c r="YD40" s="4"/>
      <c r="YE40" s="4"/>
      <c r="YF40" s="4"/>
      <c r="YG40" s="4"/>
      <c r="YH40" s="4"/>
      <c r="YI40" s="4"/>
      <c r="YJ40" s="4"/>
      <c r="YK40" s="4"/>
      <c r="YL40" s="4">
        <v>2592930000000</v>
      </c>
      <c r="YM40" s="4">
        <v>3508555000000</v>
      </c>
      <c r="YN40" s="4">
        <v>3543597000000</v>
      </c>
      <c r="YO40" s="4">
        <v>1991101000000</v>
      </c>
      <c r="YP40" s="4">
        <v>2793469000000</v>
      </c>
      <c r="YQ40" s="4">
        <v>3559602000000</v>
      </c>
      <c r="YR40" s="4">
        <v>5071844000000</v>
      </c>
      <c r="YS40" s="4">
        <v>5337435000000</v>
      </c>
      <c r="YT40" s="5">
        <v>5402479000000</v>
      </c>
      <c r="YU40" s="4">
        <v>5658735000000</v>
      </c>
      <c r="YV40" s="4">
        <v>3865507000000</v>
      </c>
      <c r="YW40" s="4">
        <v>3376092000000</v>
      </c>
      <c r="YX40" s="4">
        <v>3213398298565</v>
      </c>
      <c r="YY40" s="4">
        <v>1619202132220</v>
      </c>
      <c r="YZ40" s="4">
        <v>1420522234131</v>
      </c>
      <c r="ZA40" s="4">
        <v>602260724847</v>
      </c>
      <c r="ZB40" s="4">
        <v>337464431000</v>
      </c>
      <c r="ZC40" s="4">
        <v>52962910000</v>
      </c>
      <c r="ZD40" s="4">
        <v>-116110356000</v>
      </c>
      <c r="ZE40" s="4">
        <v>223500728000</v>
      </c>
      <c r="ZF40" s="4"/>
      <c r="ZG40" s="4"/>
      <c r="ZH40" s="6" t="s">
        <v>613</v>
      </c>
      <c r="ZI40" s="4"/>
      <c r="ZJ40" s="4"/>
      <c r="ZK40" s="4"/>
      <c r="ZL40" s="4"/>
      <c r="ZM40" s="4"/>
      <c r="ZN40" s="4"/>
      <c r="ZO40" s="4"/>
      <c r="ZP40" s="4"/>
      <c r="ZQ40" s="4">
        <v>-558145000000</v>
      </c>
      <c r="ZR40" s="4">
        <v>-661734000000</v>
      </c>
      <c r="ZS40" s="4">
        <v>-1045966000000</v>
      </c>
      <c r="ZT40" s="4">
        <v>-505092000000</v>
      </c>
      <c r="ZU40" s="4">
        <v>-760688000000</v>
      </c>
      <c r="ZV40" s="4">
        <v>-973959000000</v>
      </c>
      <c r="ZW40" s="4">
        <v>-2696658000000</v>
      </c>
      <c r="ZX40" s="4">
        <v>-3395834000000</v>
      </c>
      <c r="ZY40" s="5">
        <v>-2005318000000</v>
      </c>
      <c r="ZZ40" s="4">
        <v>-959008000000</v>
      </c>
      <c r="AAA40" s="4">
        <v>-504789000000</v>
      </c>
      <c r="AAB40" s="4">
        <v>-435832000000</v>
      </c>
      <c r="AAC40" s="4">
        <v>-274369437440</v>
      </c>
      <c r="AAD40" s="4">
        <v>-232837442180</v>
      </c>
      <c r="AAE40" s="4">
        <v>-231757679640</v>
      </c>
      <c r="AAF40" s="4">
        <v>-279544335150</v>
      </c>
      <c r="AAG40" s="4">
        <v>-130442639000</v>
      </c>
      <c r="AAH40" s="4">
        <v>-68925889000</v>
      </c>
      <c r="AAI40" s="4">
        <v>176907070000</v>
      </c>
      <c r="AAJ40" s="4">
        <v>-193025336000</v>
      </c>
      <c r="AAK40" s="4"/>
      <c r="AAL40" s="4"/>
      <c r="AAM40" s="6" t="s">
        <v>613</v>
      </c>
      <c r="AAN40" s="4"/>
      <c r="AAO40" s="4"/>
      <c r="AAP40" s="4"/>
      <c r="AAQ40" s="4"/>
      <c r="AAR40" s="4"/>
      <c r="AAS40" s="4"/>
      <c r="AAT40" s="4"/>
      <c r="AAU40" s="4"/>
      <c r="AAV40" s="4">
        <v>-3603521000000</v>
      </c>
      <c r="AAW40" s="4">
        <v>-2862698000000</v>
      </c>
      <c r="AAX40" s="4">
        <v>-2026357000000</v>
      </c>
      <c r="AAY40" s="4">
        <v>-2578613000000</v>
      </c>
      <c r="AAZ40" s="4">
        <v>-3424549000000</v>
      </c>
      <c r="ABA40" s="4">
        <v>-1547212000000</v>
      </c>
      <c r="ABB40" s="4">
        <v>-4993314000000</v>
      </c>
      <c r="ABC40" s="4">
        <v>-3365099000000</v>
      </c>
      <c r="ABD40" s="5">
        <v>-1707042000000</v>
      </c>
      <c r="ABE40" s="4">
        <v>-1126361000000</v>
      </c>
      <c r="ABF40" s="35">
        <v>-1190000000000</v>
      </c>
      <c r="ABG40" s="35">
        <v>-897810000000</v>
      </c>
      <c r="ABH40" s="35">
        <v>-1079450550720</v>
      </c>
      <c r="ABI40" s="35">
        <v>-893021913490</v>
      </c>
      <c r="ABJ40" s="35">
        <v>-934521057700</v>
      </c>
      <c r="ABK40" s="35">
        <v>-770041786340</v>
      </c>
      <c r="ABL40" s="35">
        <v>-5456953000</v>
      </c>
      <c r="ABM40" s="35">
        <v>5084758000</v>
      </c>
      <c r="ABN40" s="35">
        <v>-11113504000</v>
      </c>
      <c r="ABO40" s="35">
        <v>-2854720000</v>
      </c>
      <c r="ABR40" s="6" t="s">
        <v>613</v>
      </c>
      <c r="ACA40" s="37">
        <v>7.7745044414523701E-3</v>
      </c>
      <c r="ACB40" s="37">
        <v>3.0330497291488801E-3</v>
      </c>
      <c r="ACC40" s="37">
        <v>1.63313671587322E-3</v>
      </c>
      <c r="ACD40" s="9">
        <v>1.72159351695656E-3</v>
      </c>
      <c r="ACE40" s="9">
        <v>1.5053493242346699E-3</v>
      </c>
      <c r="ACF40" s="9">
        <v>1.6475244856186599E-3</v>
      </c>
      <c r="ACG40" s="9">
        <v>1.44264959302809E-3</v>
      </c>
      <c r="ACH40" s="9"/>
      <c r="ACI40" s="10"/>
      <c r="ACJ40" s="9"/>
      <c r="ACK40" s="6" t="s">
        <v>613</v>
      </c>
      <c r="ACT40" s="9">
        <v>5.7828040374295999E-4</v>
      </c>
      <c r="ACU40" s="9">
        <v>-3.0779299231086599E-3</v>
      </c>
      <c r="ACV40" s="9">
        <v>-1.5533885415361102E-3</v>
      </c>
      <c r="ACW40" s="9">
        <v>-3.1873110546990998E-4</v>
      </c>
      <c r="ACX40" s="9">
        <v>-1.0888616110784E-4</v>
      </c>
      <c r="ACY40" s="9">
        <v>2.3199125378151799E-3</v>
      </c>
      <c r="ACZ40" s="9">
        <v>6.0042747894002704E-3</v>
      </c>
      <c r="ADA40" s="9"/>
      <c r="ADB40" s="10"/>
      <c r="ADC40" s="9"/>
      <c r="ADD40" s="6" t="s">
        <v>613</v>
      </c>
      <c r="ADM40" s="9">
        <v>0.992225495558548</v>
      </c>
      <c r="ADN40" s="9">
        <v>0.99696695027085103</v>
      </c>
      <c r="ADO40" s="9">
        <v>0.99836686328412694</v>
      </c>
      <c r="ADP40" s="52">
        <v>0.998278406483043</v>
      </c>
      <c r="ADQ40" s="52">
        <v>0.99849465067576504</v>
      </c>
      <c r="ADR40" s="52">
        <v>0.998352475514381</v>
      </c>
      <c r="ADS40" s="52">
        <v>0.99855735040697202</v>
      </c>
      <c r="ADU40" s="53"/>
      <c r="ADW40" s="54" t="s">
        <v>613</v>
      </c>
      <c r="AEF40" s="9">
        <v>0.142371522961006</v>
      </c>
      <c r="AEG40" s="9">
        <v>0.12300155710147299</v>
      </c>
      <c r="AEH40" s="9">
        <v>0.151129218225422</v>
      </c>
      <c r="AEI40" s="9">
        <v>0.15859386067228098</v>
      </c>
      <c r="AEJ40" s="9">
        <v>0.12903020556352099</v>
      </c>
      <c r="AEK40" s="9">
        <v>0.10765608921056299</v>
      </c>
      <c r="AEL40" s="9">
        <v>0.12445459482842799</v>
      </c>
      <c r="AEM40" s="9"/>
      <c r="AEN40" s="10"/>
      <c r="AEO40" s="9"/>
      <c r="AEP40" s="6" t="s">
        <v>613</v>
      </c>
      <c r="AEY40" s="9">
        <v>0.18160689999999999</v>
      </c>
      <c r="AEZ40" s="9">
        <v>0.18688450000000001</v>
      </c>
      <c r="AFA40" s="9">
        <v>0.18688450000000001</v>
      </c>
      <c r="AFB40" s="9">
        <v>0.22369242023236002</v>
      </c>
      <c r="AFC40" s="9">
        <v>0.22855160925242501</v>
      </c>
      <c r="AFD40" s="9">
        <v>0.23504740000000002</v>
      </c>
      <c r="AFE40" s="9">
        <v>0.2365815</v>
      </c>
      <c r="AFF40" s="9"/>
      <c r="AFG40" s="10"/>
      <c r="AFH40" s="9"/>
      <c r="AFI40" s="6" t="s">
        <v>613</v>
      </c>
      <c r="AFJ40" s="7">
        <f t="shared" si="166"/>
        <v>4.1237722196636156E-2</v>
      </c>
      <c r="AFK40" s="7">
        <f t="shared" si="167"/>
        <v>6.4434550886726977E-2</v>
      </c>
      <c r="AFL40" s="7">
        <f t="shared" si="168"/>
        <v>0.1283663199845575</v>
      </c>
      <c r="AFM40" s="7">
        <f t="shared" si="169"/>
        <v>0.15763095205359506</v>
      </c>
      <c r="AFN40" s="7">
        <f t="shared" si="170"/>
        <v>0.18258873619140417</v>
      </c>
      <c r="AFO40" s="8">
        <f t="shared" si="171"/>
        <v>0.18838082460334762</v>
      </c>
      <c r="AFP40" s="7">
        <f t="shared" si="172"/>
        <v>0.20933221300135882</v>
      </c>
      <c r="AFQ40" s="6" t="s">
        <v>613</v>
      </c>
      <c r="AFR40" s="7">
        <f t="shared" si="173"/>
        <v>4.9347914994103119E-2</v>
      </c>
      <c r="AFS40" s="7">
        <f t="shared" si="174"/>
        <v>7.5736260047082435E-2</v>
      </c>
      <c r="AFT40" s="7">
        <f t="shared" si="175"/>
        <v>0.14806851740118857</v>
      </c>
      <c r="AFU40" s="7">
        <f t="shared" si="176"/>
        <v>0.18254714352456114</v>
      </c>
      <c r="AFV40" s="7">
        <f t="shared" si="177"/>
        <v>0.21459113033793001</v>
      </c>
      <c r="AFW40" s="8">
        <f t="shared" si="178"/>
        <v>0.21842658327432488</v>
      </c>
      <c r="AFX40" s="7">
        <f t="shared" si="179"/>
        <v>0.24568837326901288</v>
      </c>
      <c r="AFY40" s="6" t="s">
        <v>613</v>
      </c>
      <c r="AFZ40" s="1">
        <f t="shared" si="180"/>
        <v>23337721000000</v>
      </c>
      <c r="AGA40" s="1">
        <f t="shared" si="181"/>
        <v>24664496000000</v>
      </c>
      <c r="AGB40" s="1">
        <f t="shared" si="182"/>
        <v>26245887000000</v>
      </c>
      <c r="AGC40" s="1">
        <f t="shared" si="183"/>
        <v>23987185000000</v>
      </c>
      <c r="AGD40" s="1">
        <f t="shared" si="184"/>
        <v>24702192000000</v>
      </c>
      <c r="AGE40" s="2">
        <f t="shared" si="185"/>
        <v>23107341000000</v>
      </c>
      <c r="AGF40" s="1">
        <f t="shared" si="186"/>
        <v>19548420000000</v>
      </c>
      <c r="AGG40" s="6" t="s">
        <v>613</v>
      </c>
      <c r="AGH40" s="7">
        <f t="shared" si="187"/>
        <v>4.6024673960238023E-2</v>
      </c>
      <c r="AGI40" s="7">
        <f t="shared" si="188"/>
        <v>7.6013918954597734E-2</v>
      </c>
      <c r="AGJ40" s="7">
        <f t="shared" si="189"/>
        <v>0.1388634722080454</v>
      </c>
      <c r="AGK40" s="7">
        <f t="shared" si="190"/>
        <v>0.2108179846864065</v>
      </c>
      <c r="AGL40" s="7">
        <f t="shared" si="191"/>
        <v>0.24188108488509846</v>
      </c>
      <c r="AGM40" s="8">
        <f t="shared" si="192"/>
        <v>0.26243175274905062</v>
      </c>
      <c r="AGN40" s="7">
        <f t="shared" si="193"/>
        <v>0.39275470856468198</v>
      </c>
      <c r="AGO40" s="6" t="s">
        <v>613</v>
      </c>
      <c r="AGP40" s="7">
        <f t="shared" si="194"/>
        <v>7.5438818355128737E-2</v>
      </c>
      <c r="AGQ40" s="7">
        <f t="shared" si="195"/>
        <v>0.12887470081339675</v>
      </c>
      <c r="AGR40" s="7">
        <f t="shared" si="196"/>
        <v>0.25194282684153402</v>
      </c>
      <c r="AGS40" s="7">
        <f t="shared" si="197"/>
        <v>0.24478298330913126</v>
      </c>
      <c r="AGT40" s="7">
        <f t="shared" si="198"/>
        <v>0.26374971844740597</v>
      </c>
      <c r="AGU40" s="8">
        <f t="shared" si="199"/>
        <v>0.26816207295741984</v>
      </c>
      <c r="AGV40" s="7">
        <f t="shared" si="200"/>
        <v>0.27549422547403213</v>
      </c>
      <c r="AGW40" s="6" t="s">
        <v>613</v>
      </c>
      <c r="AGX40" s="7">
        <f t="shared" si="201"/>
        <v>0.15570684232808565</v>
      </c>
      <c r="AGY40" s="7">
        <f t="shared" si="202"/>
        <v>0.21233609570257131</v>
      </c>
      <c r="AGZ40" s="7">
        <f t="shared" si="203"/>
        <v>0.30263325602949742</v>
      </c>
      <c r="AHA40" s="7">
        <f t="shared" si="204"/>
        <v>0.33771358724310047</v>
      </c>
      <c r="AHB40" s="7">
        <f t="shared" si="205"/>
        <v>0.34272482099656215</v>
      </c>
      <c r="AHC40" s="8">
        <f t="shared" si="206"/>
        <v>0.36774676712988075</v>
      </c>
      <c r="AHD40" s="7">
        <f t="shared" si="207"/>
        <v>0.48878254946679178</v>
      </c>
      <c r="AHE40" s="6" t="s">
        <v>613</v>
      </c>
      <c r="AHF40" s="15">
        <f t="shared" si="158"/>
        <v>5.1218560936982112</v>
      </c>
      <c r="AHG40" s="15">
        <f t="shared" si="159"/>
        <v>5.8077957984546043</v>
      </c>
      <c r="AHH40" s="15">
        <f t="shared" si="160"/>
        <v>5.8963491283038607</v>
      </c>
      <c r="AHI40" s="15">
        <f t="shared" si="161"/>
        <v>7.0217876742323515</v>
      </c>
      <c r="AHJ40" s="15">
        <f t="shared" si="162"/>
        <v>7.486453165545548</v>
      </c>
      <c r="AHK40" s="16">
        <f t="shared" si="163"/>
        <v>7.4213352878676462</v>
      </c>
      <c r="AHL40" s="15">
        <f t="shared" si="164"/>
        <v>7.0434292888515566</v>
      </c>
      <c r="AHM40" s="6" t="s">
        <v>613</v>
      </c>
      <c r="AHN40" s="12">
        <f t="shared" si="208"/>
        <v>71.263228275602245</v>
      </c>
      <c r="AHO40" s="12">
        <f t="shared" si="209"/>
        <v>62.846562218513746</v>
      </c>
      <c r="AHP40" s="12">
        <f t="shared" si="210"/>
        <v>61.902711670839551</v>
      </c>
      <c r="AHQ40" s="12">
        <f t="shared" si="211"/>
        <v>51.981064784888012</v>
      </c>
      <c r="AHR40" s="12">
        <f t="shared" si="212"/>
        <v>48.754729633495536</v>
      </c>
      <c r="AHS40" s="13">
        <f t="shared" si="213"/>
        <v>49.182523877704298</v>
      </c>
      <c r="AHT40" s="12">
        <f t="shared" si="214"/>
        <v>51.821347958689294</v>
      </c>
      <c r="AHU40" s="6" t="s">
        <v>613</v>
      </c>
      <c r="AHV40" s="15">
        <f t="shared" si="215"/>
        <v>0.54663796564931999</v>
      </c>
      <c r="AHW40" s="15">
        <f t="shared" si="216"/>
        <v>0.49997827719518473</v>
      </c>
      <c r="AHX40" s="15">
        <f t="shared" si="217"/>
        <v>0.5095057541181629</v>
      </c>
      <c r="AHY40" s="15">
        <f t="shared" si="218"/>
        <v>0.64396205129392625</v>
      </c>
      <c r="AHZ40" s="15">
        <f t="shared" si="219"/>
        <v>0.69228030750604952</v>
      </c>
      <c r="AIA40" s="16">
        <f t="shared" si="220"/>
        <v>0.70248869471284148</v>
      </c>
      <c r="AIB40" s="15">
        <f t="shared" si="221"/>
        <v>0.75984247089451362</v>
      </c>
      <c r="AIC40" s="6" t="s">
        <v>613</v>
      </c>
      <c r="AID40" s="4">
        <f t="shared" si="222"/>
        <v>8390147000000</v>
      </c>
      <c r="AIE40" s="4">
        <f t="shared" si="223"/>
        <v>9404050000000</v>
      </c>
      <c r="AIF40" s="4">
        <f t="shared" si="224"/>
        <v>11236880000000</v>
      </c>
      <c r="AIG40" s="4">
        <f t="shared" si="225"/>
        <v>10446111000000</v>
      </c>
      <c r="AIH40" s="4">
        <f t="shared" si="226"/>
        <v>12826811000000</v>
      </c>
      <c r="AII40" s="14">
        <f t="shared" si="227"/>
        <v>14106159000000</v>
      </c>
      <c r="AIJ40" s="4">
        <f t="shared" si="228"/>
        <v>12160638000000</v>
      </c>
      <c r="AIK40" s="6" t="s">
        <v>613</v>
      </c>
      <c r="AIL40" s="15">
        <f t="shared" si="229"/>
        <v>1.8104906862776062</v>
      </c>
      <c r="AIM40" s="15">
        <f t="shared" si="230"/>
        <v>1.5345740399083374</v>
      </c>
      <c r="AIN40" s="15">
        <f t="shared" si="231"/>
        <v>1.3670960266550858</v>
      </c>
      <c r="AIO40" s="15">
        <f t="shared" si="232"/>
        <v>1.7037972313332683</v>
      </c>
      <c r="AIP40" s="15">
        <f t="shared" si="233"/>
        <v>1.5589427489030594</v>
      </c>
      <c r="AIQ40" s="16">
        <f t="shared" si="234"/>
        <v>1.3250443299270906</v>
      </c>
      <c r="AIR40" s="15">
        <f t="shared" si="235"/>
        <v>1.4218281146104341</v>
      </c>
      <c r="AIS40" s="6" t="s">
        <v>613</v>
      </c>
      <c r="AIT40" s="15">
        <f t="shared" si="236"/>
        <v>3.1372636728347336</v>
      </c>
      <c r="AIU40" s="15">
        <f t="shared" si="237"/>
        <v>3.7030713211521391</v>
      </c>
      <c r="AIV40" s="15">
        <f t="shared" si="238"/>
        <v>4.5250280606146918</v>
      </c>
      <c r="AIW40" s="15">
        <f t="shared" si="239"/>
        <v>4.8865736046936039</v>
      </c>
      <c r="AIX40" s="15">
        <f t="shared" si="240"/>
        <v>4.9339300408304219</v>
      </c>
      <c r="AIY40" s="16">
        <f t="shared" si="241"/>
        <v>6.1480659934768545</v>
      </c>
      <c r="AIZ40" s="15">
        <f t="shared" si="242"/>
        <v>6.0276290102126628</v>
      </c>
      <c r="AJA40" s="6" t="s">
        <v>613</v>
      </c>
      <c r="AJB40" s="15">
        <f t="shared" si="243"/>
        <v>2.5961702128743553</v>
      </c>
      <c r="AJC40" s="15">
        <f t="shared" si="244"/>
        <v>3.0984813556905615</v>
      </c>
      <c r="AJD40" s="15">
        <f t="shared" si="245"/>
        <v>3.8743649893874723</v>
      </c>
      <c r="AJE40" s="15">
        <f t="shared" si="246"/>
        <v>4.1905033330939752</v>
      </c>
      <c r="AJF40" s="15">
        <f t="shared" si="247"/>
        <v>4.3108558992491774</v>
      </c>
      <c r="AJG40" s="16">
        <f t="shared" si="248"/>
        <v>5.5440677291868985</v>
      </c>
      <c r="AJH40" s="15">
        <f t="shared" si="249"/>
        <v>5.3683491802831362</v>
      </c>
      <c r="AJI40" s="6" t="s">
        <v>613</v>
      </c>
      <c r="AJJ40" s="15" t="e">
        <f t="shared" si="154"/>
        <v>#DIV/0!</v>
      </c>
      <c r="AJK40" s="15" t="e">
        <f t="shared" si="154"/>
        <v>#DIV/0!</v>
      </c>
      <c r="AJL40" s="15" t="e">
        <f t="shared" si="154"/>
        <v>#DIV/0!</v>
      </c>
      <c r="AJM40" s="15" t="e">
        <f t="shared" si="154"/>
        <v>#DIV/0!</v>
      </c>
      <c r="AJN40" s="15" t="e">
        <f t="shared" si="154"/>
        <v>#DIV/0!</v>
      </c>
      <c r="AJO40" s="16" t="e">
        <f t="shared" si="154"/>
        <v>#DIV/0!</v>
      </c>
      <c r="AJP40" s="15" t="e">
        <f t="shared" si="154"/>
        <v>#DIV/0!</v>
      </c>
      <c r="AJQ40" s="6" t="s">
        <v>613</v>
      </c>
      <c r="AJZ40" s="1">
        <v>65.419079999999994</v>
      </c>
      <c r="AKA40" s="1">
        <v>38.714550000000003</v>
      </c>
      <c r="AKB40" s="1">
        <v>1564.08456</v>
      </c>
      <c r="AKC40" s="1">
        <v>322.84670999999997</v>
      </c>
      <c r="AKD40" s="1">
        <v>363.27165000000002</v>
      </c>
      <c r="AKE40" s="1">
        <v>308.26312999999999</v>
      </c>
      <c r="AKF40" s="1">
        <v>190.51840000000001</v>
      </c>
      <c r="AKG40" s="1">
        <v>277.55808999999999</v>
      </c>
      <c r="AKH40" s="2">
        <v>118.97157</v>
      </c>
      <c r="AKI40" s="1">
        <v>236.79169999999999</v>
      </c>
      <c r="AKJ40" s="6" t="s">
        <v>613</v>
      </c>
      <c r="AKK40" s="15">
        <f t="shared" si="250"/>
        <v>1.196669271857322</v>
      </c>
      <c r="AKL40" s="15">
        <f t="shared" si="251"/>
        <v>1.175398276310226</v>
      </c>
      <c r="AKM40" s="15">
        <f t="shared" si="252"/>
        <v>1.1534841648416909</v>
      </c>
      <c r="AKN40" s="15">
        <f t="shared" si="253"/>
        <v>1.1580666179221861</v>
      </c>
      <c r="AKO40" s="15">
        <f t="shared" si="254"/>
        <v>1.1752703634082791</v>
      </c>
      <c r="AKP40" s="16">
        <f t="shared" si="255"/>
        <v>1.159494782625786</v>
      </c>
      <c r="AKQ40" s="15">
        <f t="shared" si="256"/>
        <v>1.1736768543473912</v>
      </c>
      <c r="AKR40" s="6" t="s">
        <v>613</v>
      </c>
      <c r="AKS40" s="15">
        <f t="shared" si="257"/>
        <v>5.0010358894905941E-3</v>
      </c>
      <c r="AKT40" s="15">
        <f t="shared" si="258"/>
        <v>4.3975716904688439E-3</v>
      </c>
      <c r="AKU40" s="15">
        <f t="shared" si="259"/>
        <v>4.1005860160697339E-3</v>
      </c>
      <c r="AKV40" s="15">
        <f t="shared" si="260"/>
        <v>5.079831307783683E-3</v>
      </c>
      <c r="AKW40" s="15">
        <f t="shared" si="261"/>
        <v>5.0933366068529155E-3</v>
      </c>
      <c r="AKX40" s="16">
        <f t="shared" si="262"/>
        <v>6.975557137055644E-3</v>
      </c>
      <c r="AKY40" s="15">
        <f t="shared" si="263"/>
        <v>8.2780386102154508E-3</v>
      </c>
      <c r="AKZ40" s="6" t="s">
        <v>613</v>
      </c>
      <c r="ALA40" s="7">
        <f t="shared" si="264"/>
        <v>4.9761499848249967E-3</v>
      </c>
      <c r="ALB40" s="7">
        <f t="shared" si="265"/>
        <v>4.3783177243921787E-3</v>
      </c>
      <c r="ALC40" s="7">
        <f t="shared" si="266"/>
        <v>4.0838398793685273E-3</v>
      </c>
      <c r="ALD40" s="7">
        <f t="shared" si="267"/>
        <v>5.0541570426042076E-3</v>
      </c>
      <c r="ALE40" s="7">
        <f t="shared" si="268"/>
        <v>5.0675259912156779E-3</v>
      </c>
      <c r="ALF40" s="8">
        <f t="shared" si="269"/>
        <v>6.927235807875947E-3</v>
      </c>
      <c r="ALG40" s="7">
        <f t="shared" si="270"/>
        <v>8.2100752899722847E-3</v>
      </c>
      <c r="ALH40" s="6" t="s">
        <v>613</v>
      </c>
      <c r="ALI40" s="7">
        <f t="shared" si="155"/>
        <v>2.8648434428784952E-2</v>
      </c>
      <c r="ALJ40" s="7">
        <f t="shared" si="155"/>
        <v>4.7791905096835043E-2</v>
      </c>
      <c r="ALK40" s="7">
        <f t="shared" si="155"/>
        <v>0.11030564305724909</v>
      </c>
      <c r="ALL40" s="7">
        <f t="shared" si="155"/>
        <v>0.21893843008267785</v>
      </c>
      <c r="ALM40" s="7">
        <f t="shared" si="155"/>
        <v>0.17196973923455394</v>
      </c>
      <c r="ALN40" s="20">
        <f t="shared" si="155"/>
        <v>0.31842944266270157</v>
      </c>
      <c r="ALO40" s="7">
        <f t="shared" si="155"/>
        <v>0.20202624184562554</v>
      </c>
      <c r="ALP40" s="6" t="s">
        <v>613</v>
      </c>
      <c r="ALQ40" s="17">
        <f t="shared" si="271"/>
        <v>4.9761499848249967E-3</v>
      </c>
      <c r="ALR40" s="17">
        <f t="shared" si="272"/>
        <v>4.3783177243921787E-3</v>
      </c>
      <c r="ALS40" s="17">
        <f t="shared" si="273"/>
        <v>4.0838398793685273E-3</v>
      </c>
      <c r="ALT40" s="17">
        <f t="shared" si="274"/>
        <v>5.0541570426042076E-3</v>
      </c>
      <c r="ALU40" s="17">
        <f t="shared" si="275"/>
        <v>5.0675259912156779E-3</v>
      </c>
      <c r="ALV40" s="21">
        <f t="shared" si="276"/>
        <v>6.927235807875947E-3</v>
      </c>
      <c r="ALW40" s="17">
        <f t="shared" si="277"/>
        <v>8.2100752899722847E-3</v>
      </c>
      <c r="ALX40" s="6" t="s">
        <v>613</v>
      </c>
      <c r="ALY40" s="17">
        <f t="shared" si="278"/>
        <v>0.99502385001517502</v>
      </c>
      <c r="ALZ40" s="17">
        <f t="shared" si="279"/>
        <v>0.99562168227560777</v>
      </c>
      <c r="AMA40" s="17">
        <f t="shared" si="280"/>
        <v>0.99591616012063144</v>
      </c>
      <c r="AMB40" s="17">
        <f t="shared" si="281"/>
        <v>0.99494584295739574</v>
      </c>
      <c r="AMC40" s="17">
        <f t="shared" si="282"/>
        <v>0.99493247400878437</v>
      </c>
      <c r="AMD40" s="21">
        <f t="shared" si="283"/>
        <v>0.99307276419212409</v>
      </c>
      <c r="AME40" s="17">
        <f t="shared" si="284"/>
        <v>0.99178992471002769</v>
      </c>
      <c r="AMF40" s="6" t="s">
        <v>613</v>
      </c>
      <c r="AMO40" s="18">
        <v>4.5713591950970072</v>
      </c>
      <c r="AMP40" s="18">
        <v>6.1982279139587186</v>
      </c>
      <c r="AMQ40" s="18">
        <v>6.218300505319057</v>
      </c>
      <c r="AMR40" s="18">
        <v>6.0281565269948612</v>
      </c>
      <c r="AMS40" s="18">
        <v>6.8453170762465918</v>
      </c>
      <c r="AMT40" s="18">
        <v>7.4264531209904705</v>
      </c>
      <c r="AMU40" s="18">
        <v>7.1765482946952046</v>
      </c>
      <c r="AMV40" s="19">
        <v>5.8431999502304244</v>
      </c>
      <c r="AMW40" s="18">
        <v>4.5730186003318511</v>
      </c>
      <c r="AMX40" s="18">
        <v>8.2581800191838628</v>
      </c>
      <c r="AMY40" s="18">
        <v>10.561990087171512</v>
      </c>
      <c r="AMZ40" s="18">
        <v>8.0313813664126421</v>
      </c>
      <c r="ANA40" s="18">
        <v>11.291457076820459</v>
      </c>
      <c r="ANB40" s="18">
        <v>10.072101709964384</v>
      </c>
      <c r="ANC40" s="18">
        <v>8.1036149396627639</v>
      </c>
      <c r="ANH40" s="6" t="s">
        <v>613</v>
      </c>
      <c r="ANI40" s="7">
        <f t="shared" si="285"/>
        <v>6.218300505319057E-2</v>
      </c>
      <c r="ANJ40" s="7">
        <f t="shared" si="286"/>
        <v>6.0281565269948614E-2</v>
      </c>
      <c r="ANK40" s="7">
        <f t="shared" si="287"/>
        <v>6.8453170762465917E-2</v>
      </c>
      <c r="ANL40" s="7">
        <f t="shared" si="288"/>
        <v>7.4264531209904699E-2</v>
      </c>
      <c r="ANM40" s="7">
        <f t="shared" si="289"/>
        <v>7.176548294695205E-2</v>
      </c>
      <c r="ANN40" s="20">
        <f t="shared" si="290"/>
        <v>5.8431999502304245E-2</v>
      </c>
      <c r="ANO40" s="7">
        <f t="shared" si="291"/>
        <v>4.5730186003318511E-2</v>
      </c>
      <c r="ANP40" s="6" t="s">
        <v>613</v>
      </c>
      <c r="ANY40" s="7">
        <v>-1.5137246404285265E-2</v>
      </c>
      <c r="ANZ40" s="7">
        <v>2.5564672332883953E-2</v>
      </c>
      <c r="AOA40" s="7">
        <v>-1.0702546631930043E-2</v>
      </c>
      <c r="AOB40" s="7">
        <v>0.20954451611318192</v>
      </c>
      <c r="AOC40" s="7">
        <v>0.18215498634196114</v>
      </c>
      <c r="AOD40" s="7">
        <v>-0.11152965043334617</v>
      </c>
      <c r="AOE40" s="7">
        <v>0.2194132077705182</v>
      </c>
      <c r="AOF40" s="20">
        <v>5.1688907023796915E-3</v>
      </c>
      <c r="AOG40" s="7">
        <v>0.14404568362117454</v>
      </c>
      <c r="AOH40" s="7">
        <v>0.81701072071858527</v>
      </c>
      <c r="AOI40" s="7">
        <v>-0.46667980509208173</v>
      </c>
      <c r="AOJ40" s="7">
        <v>0.53919448848064833</v>
      </c>
      <c r="AOK40" s="7">
        <v>0.57657229599624027</v>
      </c>
      <c r="AOL40" s="7">
        <v>0.18054832872882143</v>
      </c>
      <c r="AOM40" s="7">
        <v>0.45513802777357104</v>
      </c>
      <c r="AOR40" s="6" t="s">
        <v>613</v>
      </c>
      <c r="APA40" s="1">
        <v>65.419079999999994</v>
      </c>
      <c r="APB40" s="1">
        <v>38.714550000000003</v>
      </c>
      <c r="APC40" s="1">
        <v>1564.08456</v>
      </c>
      <c r="APD40" s="1">
        <v>322.84670999999997</v>
      </c>
      <c r="APE40" s="1">
        <v>363.27165000000002</v>
      </c>
      <c r="APF40" s="1">
        <v>308.26312999999999</v>
      </c>
      <c r="APG40" s="1">
        <v>190.51840000000001</v>
      </c>
      <c r="APH40" s="1">
        <v>277.55808999999999</v>
      </c>
      <c r="API40" s="2">
        <v>118.97157</v>
      </c>
      <c r="APJ40" s="1">
        <v>236.79169999999999</v>
      </c>
      <c r="APK40" s="1">
        <v>251.88028</v>
      </c>
      <c r="APL40" s="1">
        <v>252.06375</v>
      </c>
      <c r="APM40" s="1">
        <v>94.383030000000005</v>
      </c>
      <c r="APN40" s="1">
        <v>20.130299999999998</v>
      </c>
      <c r="APO40" s="1">
        <v>7.8737300000000001</v>
      </c>
      <c r="APP40" s="1">
        <v>3.5787599999999999</v>
      </c>
      <c r="APQ40" s="1">
        <v>4.7379800000000003</v>
      </c>
      <c r="APR40" s="1">
        <v>4.5029500000000002</v>
      </c>
      <c r="APS40" s="1">
        <v>3.2755000000000001</v>
      </c>
      <c r="APT40" s="1">
        <v>2.5660099999999999</v>
      </c>
      <c r="APW40" s="25">
        <v>0.50392877559279059</v>
      </c>
      <c r="APX40" s="25">
        <v>0.34148091028174982</v>
      </c>
      <c r="APY40" s="25">
        <v>0.19495172279529899</v>
      </c>
      <c r="APZ40" s="25">
        <v>0.16165100518129175</v>
      </c>
      <c r="AQA40" s="25">
        <v>0.66438925711402819</v>
      </c>
      <c r="AQB40" s="38" t="s">
        <v>613</v>
      </c>
      <c r="AQC40" s="25">
        <v>1.0821671588167512</v>
      </c>
      <c r="AQD40" s="6" t="s">
        <v>613</v>
      </c>
      <c r="AQE40" s="4">
        <f t="shared" si="292"/>
        <v>-71826000000</v>
      </c>
      <c r="AQF40" s="4">
        <f t="shared" si="293"/>
        <v>15027000000</v>
      </c>
      <c r="AQG40" s="4">
        <f t="shared" si="294"/>
        <v>-225724000000</v>
      </c>
      <c r="AQH40" s="4">
        <f t="shared" si="295"/>
        <v>700269000000</v>
      </c>
      <c r="AQI40" s="4">
        <f t="shared" si="296"/>
        <v>700984000000</v>
      </c>
      <c r="AQJ40" s="5">
        <f t="shared" si="297"/>
        <v>1051806000000</v>
      </c>
      <c r="AQK40" s="4">
        <f t="shared" si="298"/>
        <v>2914346000000</v>
      </c>
      <c r="AQL40" s="6" t="s">
        <v>613</v>
      </c>
      <c r="AQM40" s="7">
        <f t="shared" si="299"/>
        <v>-6.6870183807818742E-2</v>
      </c>
      <c r="AQN40" s="7">
        <f t="shared" si="300"/>
        <v>8.0150625785064891E-3</v>
      </c>
      <c r="AQO40" s="7">
        <f t="shared" si="301"/>
        <v>-6.1933904864600868E-2</v>
      </c>
      <c r="AQP40" s="7">
        <f t="shared" si="302"/>
        <v>0.1384770997423338</v>
      </c>
      <c r="AQQ40" s="7">
        <f t="shared" si="303"/>
        <v>0.1173196353535477</v>
      </c>
      <c r="AQR40" s="20">
        <f t="shared" si="304"/>
        <v>0.17344799722959714</v>
      </c>
      <c r="AQS40" s="7">
        <f t="shared" si="305"/>
        <v>0.37958413250576278</v>
      </c>
      <c r="AQT40" s="6" t="s">
        <v>613</v>
      </c>
      <c r="AQU40" s="9">
        <f t="shared" si="156"/>
        <v>2.5453878234102681E-2</v>
      </c>
      <c r="AQV40" s="9">
        <f t="shared" si="156"/>
        <v>0.11125201359523601</v>
      </c>
      <c r="AQW40" s="9">
        <f t="shared" si="156"/>
        <v>9.0619535594641878E-2</v>
      </c>
      <c r="AQX40" s="9">
        <f t="shared" si="156"/>
        <v>4.4230714990437695E-2</v>
      </c>
      <c r="AQY40" s="9">
        <f t="shared" si="156"/>
        <v>0.16986104515705763</v>
      </c>
      <c r="AQZ40" s="10" t="e">
        <f t="shared" si="156"/>
        <v>#VALUE!</v>
      </c>
      <c r="ARA40" s="9">
        <f t="shared" si="156"/>
        <v>0.15212398872808883</v>
      </c>
      <c r="ARB40" s="6" t="s">
        <v>613</v>
      </c>
      <c r="ARC40" s="17">
        <f t="shared" si="157"/>
        <v>2.5479307765146682E-2</v>
      </c>
      <c r="ARD40" s="17">
        <f t="shared" si="157"/>
        <v>0.11097248794042765</v>
      </c>
      <c r="ARE40" s="17">
        <f t="shared" si="157"/>
        <v>9.0727829907663232E-2</v>
      </c>
      <c r="ARF40" s="17">
        <f t="shared" si="157"/>
        <v>4.4960483493980997E-2</v>
      </c>
      <c r="ARG40" s="17">
        <f t="shared" si="157"/>
        <v>0.16976949151789561</v>
      </c>
      <c r="ARH40" s="21" t="e">
        <f t="shared" si="157"/>
        <v>#VALUE!</v>
      </c>
      <c r="ARI40" s="17">
        <f t="shared" si="157"/>
        <v>0.15190409251289619</v>
      </c>
      <c r="ARJ40" s="6" t="s">
        <v>613</v>
      </c>
    </row>
    <row r="41" spans="1:1154" collapsed="1" x14ac:dyDescent="0.15">
      <c r="A41" s="26" t="s">
        <v>313</v>
      </c>
      <c r="B41" s="34">
        <v>40163</v>
      </c>
      <c r="C41" s="34">
        <v>40163</v>
      </c>
      <c r="D41" s="35">
        <v>0</v>
      </c>
      <c r="E41" s="26" t="s">
        <v>314</v>
      </c>
      <c r="F41" s="26" t="s">
        <v>43</v>
      </c>
      <c r="G41" s="26" t="s">
        <v>44</v>
      </c>
      <c r="H41" s="26" t="s">
        <v>545</v>
      </c>
      <c r="I41" s="56" t="s">
        <v>315</v>
      </c>
      <c r="J41" s="26" t="s">
        <v>503</v>
      </c>
      <c r="K41" s="26" t="s">
        <v>427</v>
      </c>
      <c r="L41" s="26" t="s">
        <v>50</v>
      </c>
      <c r="M41" s="26" t="s">
        <v>51</v>
      </c>
      <c r="N41" s="26" t="s">
        <v>23</v>
      </c>
      <c r="O41" s="26"/>
      <c r="P41" s="26"/>
      <c r="Q41" s="26" t="s">
        <v>25</v>
      </c>
      <c r="R41" s="26" t="s">
        <v>54</v>
      </c>
      <c r="S41" s="35"/>
      <c r="T41" s="26" t="s">
        <v>27</v>
      </c>
      <c r="U41" s="26" t="s">
        <v>316</v>
      </c>
      <c r="V41" s="36">
        <v>2009</v>
      </c>
      <c r="W41" s="3">
        <f t="shared" si="165"/>
        <v>0</v>
      </c>
      <c r="AB41" s="35">
        <v>3789006000000</v>
      </c>
      <c r="AC41" s="35">
        <v>1782246000000</v>
      </c>
      <c r="AD41" s="35">
        <v>5881174000000</v>
      </c>
      <c r="AE41" s="35">
        <v>1045041000000</v>
      </c>
      <c r="AF41" s="35">
        <v>1674745000000</v>
      </c>
      <c r="AG41" s="35">
        <v>1852841000000</v>
      </c>
      <c r="AH41" s="35">
        <v>3636937000000</v>
      </c>
      <c r="AI41" s="4">
        <v>3490642000000</v>
      </c>
      <c r="AJ41" s="4">
        <v>2240197000000</v>
      </c>
      <c r="AK41" s="4">
        <v>3930618000000</v>
      </c>
      <c r="AL41" s="4">
        <v>2248996000000</v>
      </c>
      <c r="AM41" s="4">
        <v>2131549000000</v>
      </c>
      <c r="AN41" s="5">
        <v>2871172000000</v>
      </c>
      <c r="AO41" s="4">
        <v>5737866000000</v>
      </c>
      <c r="AP41" s="4">
        <v>8054256000000</v>
      </c>
      <c r="AQ41" s="4">
        <v>2807260000000</v>
      </c>
      <c r="AR41" s="4">
        <v>4756267000000</v>
      </c>
      <c r="AS41" s="4">
        <v>4011615000000</v>
      </c>
      <c r="AT41" s="4">
        <v>4574945000000</v>
      </c>
      <c r="AU41" s="4">
        <v>2899385000000</v>
      </c>
      <c r="AV41" s="4"/>
      <c r="AW41" s="4"/>
      <c r="AX41" s="4"/>
      <c r="AY41" s="4"/>
      <c r="AZ41" s="4"/>
      <c r="BA41" s="4"/>
      <c r="BB41" s="6" t="s">
        <v>613</v>
      </c>
      <c r="BC41" s="4"/>
      <c r="BD41" s="4"/>
      <c r="BE41" s="4"/>
      <c r="BF41" s="4"/>
      <c r="BG41" s="4">
        <v>2027161000000</v>
      </c>
      <c r="BH41" s="4">
        <v>2556760000000</v>
      </c>
      <c r="BI41" s="4">
        <v>2993746000000</v>
      </c>
      <c r="BJ41" s="4">
        <v>2926078000000</v>
      </c>
      <c r="BK41" s="4">
        <v>3845943000000</v>
      </c>
      <c r="BL41" s="4">
        <v>2707279000000</v>
      </c>
      <c r="BM41" s="4">
        <v>2730175000000</v>
      </c>
      <c r="BN41" s="4">
        <v>2092112000000</v>
      </c>
      <c r="BO41" s="4">
        <v>2268339000000</v>
      </c>
      <c r="BP41" s="4">
        <v>2038719000000</v>
      </c>
      <c r="BQ41" s="4">
        <v>1500096000000</v>
      </c>
      <c r="BR41" s="4">
        <v>1548426000000</v>
      </c>
      <c r="BS41" s="5">
        <v>1385125000000</v>
      </c>
      <c r="BT41" s="4">
        <v>1340706000000</v>
      </c>
      <c r="BU41" s="4">
        <v>1030968000000</v>
      </c>
      <c r="BV41" s="4">
        <v>1271608000000</v>
      </c>
      <c r="BW41" s="4">
        <v>1158750000000</v>
      </c>
      <c r="BX41" s="4">
        <v>1310613000000</v>
      </c>
      <c r="BY41" s="4">
        <v>1232106000000</v>
      </c>
      <c r="BZ41" s="4">
        <v>1138350000000</v>
      </c>
      <c r="CA41" s="4"/>
      <c r="CB41" s="4"/>
      <c r="CC41" s="4"/>
      <c r="CD41" s="4"/>
      <c r="CE41" s="4"/>
      <c r="CF41" s="4"/>
      <c r="CG41" s="6" t="s">
        <v>613</v>
      </c>
      <c r="CH41" s="4"/>
      <c r="CI41" s="4"/>
      <c r="CJ41" s="4"/>
      <c r="CK41" s="4"/>
      <c r="CL41" s="4">
        <v>11499439000000</v>
      </c>
      <c r="CM41" s="4">
        <v>9594951000000</v>
      </c>
      <c r="CN41" s="4">
        <v>12444795000000</v>
      </c>
      <c r="CO41" s="4">
        <v>7906525000000</v>
      </c>
      <c r="CP41" s="4">
        <v>9479271000000</v>
      </c>
      <c r="CQ41" s="4">
        <v>8073481000000</v>
      </c>
      <c r="CR41" s="4">
        <v>9918677000000</v>
      </c>
      <c r="CS41" s="4">
        <v>8590976000000</v>
      </c>
      <c r="CT41" s="4">
        <v>7169017000000</v>
      </c>
      <c r="CU41" s="4">
        <v>8308810000000</v>
      </c>
      <c r="CV41" s="4">
        <v>5767565000000</v>
      </c>
      <c r="CW41" s="4">
        <v>6162014000000</v>
      </c>
      <c r="CX41" s="5">
        <v>7139627000000</v>
      </c>
      <c r="CY41" s="4">
        <v>9691773000000</v>
      </c>
      <c r="CZ41" s="4">
        <v>10794127000000</v>
      </c>
      <c r="DA41" s="4">
        <v>5665432000000</v>
      </c>
      <c r="DB41" s="4">
        <v>7526992000000</v>
      </c>
      <c r="DC41" s="4">
        <v>6573077000000</v>
      </c>
      <c r="DD41" s="4">
        <v>7461091000000</v>
      </c>
      <c r="DE41" s="4">
        <v>5054939000000</v>
      </c>
      <c r="DF41" s="4"/>
      <c r="DG41" s="4"/>
      <c r="DH41" s="4"/>
      <c r="DI41" s="4"/>
      <c r="DJ41" s="4"/>
      <c r="DK41" s="4"/>
      <c r="DL41" s="6" t="s">
        <v>613</v>
      </c>
      <c r="DM41" s="4"/>
      <c r="DN41" s="4"/>
      <c r="DO41" s="4"/>
      <c r="DP41" s="4"/>
      <c r="DQ41" s="4">
        <v>63397148000000</v>
      </c>
      <c r="DR41" s="4">
        <v>62778740000000</v>
      </c>
      <c r="DS41" s="4">
        <v>62813000000000</v>
      </c>
      <c r="DT41" s="4">
        <v>53139587000000</v>
      </c>
      <c r="DU41" s="4">
        <v>50661040000000</v>
      </c>
      <c r="DV41" s="4">
        <v>50838704000000</v>
      </c>
      <c r="DW41" s="4">
        <v>55388517000000</v>
      </c>
      <c r="DX41" s="4">
        <v>53269697000000</v>
      </c>
      <c r="DY41" s="4">
        <v>54520891000000</v>
      </c>
      <c r="DZ41" s="4">
        <v>55225061000000</v>
      </c>
      <c r="EA41" s="4">
        <v>53233012000000</v>
      </c>
      <c r="EB41" s="4">
        <v>53277252000000</v>
      </c>
      <c r="EC41" s="5">
        <v>55435003000000</v>
      </c>
      <c r="ED41" s="4">
        <v>51693323000000</v>
      </c>
      <c r="EE41" s="4">
        <v>45305086000000</v>
      </c>
      <c r="EF41" s="4">
        <v>34228658000000</v>
      </c>
      <c r="EG41" s="4">
        <v>32787133000000</v>
      </c>
      <c r="EH41" s="4">
        <v>27872467000000</v>
      </c>
      <c r="EI41" s="4">
        <v>26059192000000</v>
      </c>
      <c r="EJ41" s="4">
        <v>22002465000000</v>
      </c>
      <c r="EK41" s="4"/>
      <c r="EL41" s="4"/>
      <c r="EM41" s="4"/>
      <c r="EN41" s="4"/>
      <c r="EO41" s="4"/>
      <c r="EP41" s="4"/>
      <c r="EQ41" s="6" t="s">
        <v>613</v>
      </c>
      <c r="ER41" s="4"/>
      <c r="ES41" s="4"/>
      <c r="ET41" s="4"/>
      <c r="EU41" s="4"/>
      <c r="EV41" s="4">
        <v>28658152000000</v>
      </c>
      <c r="EW41" s="4">
        <v>22658094000000</v>
      </c>
      <c r="EX41" s="4">
        <v>22129440000000</v>
      </c>
      <c r="EY41" s="4">
        <v>21040365000000</v>
      </c>
      <c r="EZ41" s="4">
        <v>16200457000000</v>
      </c>
      <c r="FA41" s="4">
        <v>19086592000000</v>
      </c>
      <c r="FB41" s="4">
        <v>20052600000000</v>
      </c>
      <c r="FC41" s="4">
        <v>21147814000000</v>
      </c>
      <c r="FD41" s="4">
        <v>13494437000000</v>
      </c>
      <c r="FE41" s="4">
        <v>11015751000000</v>
      </c>
      <c r="FF41" s="4">
        <v>11968067000000</v>
      </c>
      <c r="FG41" s="4">
        <v>11968606000000</v>
      </c>
      <c r="FH41" s="5">
        <v>13071234000000</v>
      </c>
      <c r="FI41" s="4">
        <v>10675245000000</v>
      </c>
      <c r="FJ41" s="4">
        <v>11658581000000</v>
      </c>
      <c r="FK41" s="4">
        <v>6803205000000</v>
      </c>
      <c r="FL41" s="4">
        <v>5431380000000</v>
      </c>
      <c r="FM41" s="4">
        <v>4492810000000</v>
      </c>
      <c r="FN41" s="4">
        <v>3426581000000</v>
      </c>
      <c r="FO41" s="4">
        <v>3182452000000</v>
      </c>
      <c r="FP41" s="4"/>
      <c r="FQ41" s="4"/>
      <c r="FR41" s="4"/>
      <c r="FS41" s="4"/>
      <c r="FT41" s="4"/>
      <c r="FU41" s="4"/>
      <c r="FV41" s="6" t="s">
        <v>613</v>
      </c>
      <c r="FW41" s="4"/>
      <c r="FX41" s="4"/>
      <c r="FY41" s="4"/>
      <c r="FZ41" s="4"/>
      <c r="GA41" s="4">
        <v>33864273000000</v>
      </c>
      <c r="GB41" s="4">
        <v>27820317000000</v>
      </c>
      <c r="GC41" s="4">
        <v>30108428000000</v>
      </c>
      <c r="GD41" s="4">
        <v>24945511000000</v>
      </c>
      <c r="GE41" s="4">
        <v>22635752000000</v>
      </c>
      <c r="GF41" s="4">
        <v>23674739000000</v>
      </c>
      <c r="GG41" s="4">
        <v>27643086000000</v>
      </c>
      <c r="GH41" s="4">
        <v>27198427000000</v>
      </c>
      <c r="GI41" s="4">
        <v>27870469000000</v>
      </c>
      <c r="GJ41" s="4">
        <v>25379325000000</v>
      </c>
      <c r="GK41" s="4">
        <v>24247823000000</v>
      </c>
      <c r="GL41" s="4">
        <v>24394345000000</v>
      </c>
      <c r="GM41" s="5">
        <v>25518125000000</v>
      </c>
      <c r="GN41" s="4">
        <v>21756687000000</v>
      </c>
      <c r="GO41" s="4">
        <v>16692161000000</v>
      </c>
      <c r="GP41" s="4">
        <v>11421423000000</v>
      </c>
      <c r="GQ41" s="4">
        <v>12502314000000</v>
      </c>
      <c r="GR41" s="4">
        <v>9497402000000</v>
      </c>
      <c r="GS41" s="4">
        <v>10396235000000</v>
      </c>
      <c r="GT41" s="4">
        <v>8185480000000</v>
      </c>
      <c r="GU41" s="4"/>
      <c r="GV41" s="4"/>
      <c r="GW41" s="4"/>
      <c r="GX41" s="4"/>
      <c r="GY41" s="4"/>
      <c r="GZ41" s="4"/>
      <c r="HA41" s="6" t="s">
        <v>613</v>
      </c>
      <c r="HB41" s="4"/>
      <c r="HC41" s="4"/>
      <c r="HD41" s="4"/>
      <c r="HE41" s="4"/>
      <c r="HF41" s="4">
        <v>9180455000000</v>
      </c>
      <c r="HG41" s="4">
        <v>11870482000000</v>
      </c>
      <c r="HH41" s="4">
        <v>12723270000000</v>
      </c>
      <c r="HI41" s="4">
        <v>11174104000000</v>
      </c>
      <c r="HJ41" s="4">
        <v>13996976000000</v>
      </c>
      <c r="HK41" s="4">
        <v>13350203000000</v>
      </c>
      <c r="HL41" s="4">
        <v>12482835000000</v>
      </c>
      <c r="HM41" s="4">
        <v>13617836000000</v>
      </c>
      <c r="HN41" s="4">
        <v>15914163000000</v>
      </c>
      <c r="HO41" s="4">
        <v>18861369000000</v>
      </c>
      <c r="HP41" s="4">
        <v>18515308000000</v>
      </c>
      <c r="HQ41" s="4">
        <v>17963921000000</v>
      </c>
      <c r="HR41" s="5">
        <v>17957690000000</v>
      </c>
      <c r="HS41" s="4">
        <v>17409621000000</v>
      </c>
      <c r="HT41" s="4">
        <v>16544730000000</v>
      </c>
      <c r="HU41" s="4">
        <v>15201745000000</v>
      </c>
      <c r="HV41" s="4">
        <v>14315328000000</v>
      </c>
      <c r="HW41" s="4">
        <v>13184592000000</v>
      </c>
      <c r="HX41" s="4">
        <v>12039882000000</v>
      </c>
      <c r="HY41" s="4">
        <v>10603402000000</v>
      </c>
      <c r="HZ41" s="4"/>
      <c r="IA41" s="4"/>
      <c r="IB41" s="4"/>
      <c r="IC41" s="4"/>
      <c r="ID41" s="4"/>
      <c r="IE41" s="4"/>
      <c r="IF41" s="6" t="s">
        <v>613</v>
      </c>
      <c r="IG41" s="4"/>
      <c r="IH41" s="4"/>
      <c r="II41" s="4"/>
      <c r="IJ41" s="4"/>
      <c r="IK41" s="4">
        <v>31388311000000</v>
      </c>
      <c r="IL41" s="4">
        <v>27925661000000</v>
      </c>
      <c r="IM41" s="4">
        <v>26117533000000</v>
      </c>
      <c r="IN41" s="4">
        <v>23139551000000</v>
      </c>
      <c r="IO41" s="4">
        <v>29926098000000</v>
      </c>
      <c r="IP41" s="4">
        <v>29184624000000</v>
      </c>
      <c r="IQ41" s="4">
        <v>26768525000000</v>
      </c>
      <c r="IR41" s="4">
        <v>24085101000000</v>
      </c>
      <c r="IS41" s="4">
        <v>23855272000000</v>
      </c>
      <c r="IT41" s="4">
        <v>22418812000000</v>
      </c>
      <c r="IU41" s="4">
        <v>20529292000000</v>
      </c>
      <c r="IV41" s="4">
        <v>19796515000000</v>
      </c>
      <c r="IW41" s="5">
        <v>18824186000000</v>
      </c>
      <c r="IX41" s="4">
        <v>18659133000000</v>
      </c>
      <c r="IY41" s="4">
        <v>16488495000000</v>
      </c>
      <c r="IZ41" s="4">
        <v>12239407000000</v>
      </c>
      <c r="JA41" s="4">
        <v>11589791000000</v>
      </c>
      <c r="JB41" s="4">
        <v>10430106000000</v>
      </c>
      <c r="JC41" s="4">
        <v>8229606000000</v>
      </c>
      <c r="JD41" s="4">
        <v>6766982000000</v>
      </c>
      <c r="JE41" s="4"/>
      <c r="JF41" s="4"/>
      <c r="JG41" s="4"/>
      <c r="JH41" s="4"/>
      <c r="JI41" s="4"/>
      <c r="JJ41" s="4"/>
      <c r="JK41" s="6" t="s">
        <v>613</v>
      </c>
      <c r="JL41" s="4"/>
      <c r="JM41" s="4"/>
      <c r="JN41" s="4"/>
      <c r="JO41" s="4"/>
      <c r="JP41" s="4">
        <v>10090083000000</v>
      </c>
      <c r="JQ41" s="4">
        <v>2399329000000</v>
      </c>
      <c r="JR41" s="4">
        <v>4228321000000</v>
      </c>
      <c r="JS41" s="4">
        <v>-464797000000</v>
      </c>
      <c r="JT41" s="4">
        <v>4032499000000</v>
      </c>
      <c r="JU41" s="4">
        <v>3940553000000</v>
      </c>
      <c r="JV41" s="4">
        <v>2362110000000</v>
      </c>
      <c r="JW41" s="4">
        <v>646801000000</v>
      </c>
      <c r="JX41" s="4">
        <v>1509216000000</v>
      </c>
      <c r="JY41" s="4">
        <v>3190023000000</v>
      </c>
      <c r="JZ41" s="4">
        <v>3164309000000</v>
      </c>
      <c r="KA41" s="4">
        <v>3214970000000</v>
      </c>
      <c r="KB41" s="5">
        <v>2977595000000</v>
      </c>
      <c r="KC41" s="4">
        <v>4505962000000</v>
      </c>
      <c r="KD41" s="4">
        <v>4293097000000</v>
      </c>
      <c r="KE41" s="4">
        <v>3172152000000</v>
      </c>
      <c r="KF41" s="4">
        <v>3425565000000</v>
      </c>
      <c r="KG41" s="4">
        <v>2971719000000</v>
      </c>
      <c r="KH41" s="4">
        <v>2094988000000</v>
      </c>
      <c r="KI41" s="4">
        <v>1184285000000</v>
      </c>
      <c r="KJ41" s="4"/>
      <c r="KK41" s="4"/>
      <c r="KL41" s="4"/>
      <c r="KM41" s="4"/>
      <c r="KN41" s="4"/>
      <c r="KO41" s="4"/>
      <c r="KP41" s="6" t="s">
        <v>613</v>
      </c>
      <c r="KQ41" s="4"/>
      <c r="KR41" s="4"/>
      <c r="KS41" s="4"/>
      <c r="KT41" s="4"/>
      <c r="KU41" s="4">
        <v>6802724000000</v>
      </c>
      <c r="KV41" s="4">
        <v>-733508000000</v>
      </c>
      <c r="KW41" s="4">
        <v>1478462000000</v>
      </c>
      <c r="KX41" s="4">
        <v>-2203037000000</v>
      </c>
      <c r="KY41" s="4">
        <v>1301929000000</v>
      </c>
      <c r="KZ41" s="4">
        <v>1275655000000</v>
      </c>
      <c r="LA41" s="4">
        <v>-1163478000000</v>
      </c>
      <c r="LB41" s="4">
        <v>-1878229000000</v>
      </c>
      <c r="LC41" s="4">
        <v>-2666459000000</v>
      </c>
      <c r="LD41" s="4">
        <v>487541000000</v>
      </c>
      <c r="LE41" s="4">
        <v>1066744000000</v>
      </c>
      <c r="LF41" s="4">
        <v>724019000000</v>
      </c>
      <c r="LG41" s="5">
        <v>1554728000000</v>
      </c>
      <c r="LH41" s="4">
        <v>1905285000000</v>
      </c>
      <c r="LI41" s="4">
        <v>2070099000000</v>
      </c>
      <c r="LJ41" s="4">
        <v>1446560000000</v>
      </c>
      <c r="LK41" s="4">
        <v>1654871000000</v>
      </c>
      <c r="LL41" s="4">
        <v>1658204000000</v>
      </c>
      <c r="LM41" s="4">
        <v>1604521000000</v>
      </c>
      <c r="LN41" s="4">
        <v>573772000000</v>
      </c>
      <c r="LO41" s="4"/>
      <c r="LP41" s="4"/>
      <c r="LQ41" s="4"/>
      <c r="LR41" s="4"/>
      <c r="LS41" s="4"/>
      <c r="LT41" s="4"/>
      <c r="LU41" s="6" t="s">
        <v>613</v>
      </c>
      <c r="LV41" s="4"/>
      <c r="LW41" s="4"/>
      <c r="LX41" s="4"/>
      <c r="LY41" s="4"/>
      <c r="LZ41" s="4">
        <v>13782106000000</v>
      </c>
      <c r="MA41" s="4">
        <v>12299661000000</v>
      </c>
      <c r="MB41" s="4">
        <v>10545957000000</v>
      </c>
      <c r="MC41" s="4">
        <v>6767239000000</v>
      </c>
      <c r="MD41" s="4">
        <v>12864901000000</v>
      </c>
      <c r="ME41" s="4">
        <v>12918965000000</v>
      </c>
      <c r="MF41" s="4">
        <v>11437905000000</v>
      </c>
      <c r="MK41" s="1">
        <v>7506974000000</v>
      </c>
      <c r="ML41" s="1">
        <v>-599541000000</v>
      </c>
      <c r="MM41" s="1">
        <v>1587191000000</v>
      </c>
      <c r="MN41" s="1">
        <v>-2663543000000</v>
      </c>
      <c r="MO41" s="1">
        <v>1940426000000</v>
      </c>
      <c r="MP41" s="1">
        <v>1795263000000</v>
      </c>
      <c r="MQ41" s="1">
        <v>-1785835000000</v>
      </c>
      <c r="MR41" s="4">
        <v>-1962032000000</v>
      </c>
      <c r="MS41" s="4">
        <v>-3333837000000</v>
      </c>
      <c r="MT41" s="4">
        <v>461618000000</v>
      </c>
      <c r="MU41" s="4">
        <v>1331357000000</v>
      </c>
      <c r="MV41" s="4">
        <v>1081817000000</v>
      </c>
      <c r="MW41" s="5">
        <v>2231993000000</v>
      </c>
      <c r="MX41" s="4">
        <v>2325115000000</v>
      </c>
      <c r="MY41" s="1">
        <v>2929616000000</v>
      </c>
      <c r="MZ41" s="1">
        <v>2022667000000</v>
      </c>
      <c r="NA41" s="1">
        <v>2352795000000</v>
      </c>
      <c r="NB41" s="1">
        <v>2382758000000</v>
      </c>
      <c r="NC41" s="1">
        <v>1586693000000</v>
      </c>
      <c r="ND41" s="1">
        <v>1350230000000</v>
      </c>
      <c r="NK41" s="6" t="s">
        <v>613</v>
      </c>
      <c r="NP41" s="35">
        <v>6860121000000</v>
      </c>
      <c r="NQ41" s="35">
        <v>-630160000000</v>
      </c>
      <c r="NR41" s="35">
        <v>1630372000000</v>
      </c>
      <c r="NS41" s="35">
        <v>-2085059000000</v>
      </c>
      <c r="NT41" s="35">
        <v>1301929000000</v>
      </c>
      <c r="NU41" s="35">
        <v>1275655000000</v>
      </c>
      <c r="NV41" s="35">
        <v>-1163478000000</v>
      </c>
      <c r="NW41" s="47">
        <v>-1878229000000</v>
      </c>
      <c r="NX41" s="47">
        <v>-2666459000000</v>
      </c>
      <c r="NY41" s="47">
        <v>487416000000</v>
      </c>
      <c r="NZ41" s="47">
        <v>1066744000000</v>
      </c>
      <c r="OA41" s="47">
        <v>724019000000</v>
      </c>
      <c r="OB41" s="48">
        <v>1554728000000</v>
      </c>
      <c r="OC41" s="47">
        <v>1905285000000</v>
      </c>
      <c r="OD41" s="35">
        <v>2070099000000</v>
      </c>
      <c r="OE41" s="35">
        <v>1446560000000</v>
      </c>
      <c r="OF41" s="35">
        <v>1654871000000</v>
      </c>
      <c r="OG41" s="35">
        <v>1658204000000</v>
      </c>
      <c r="OH41" s="35">
        <v>1604521000000</v>
      </c>
      <c r="OI41" s="35">
        <v>573772000000</v>
      </c>
      <c r="OP41" s="6" t="s">
        <v>613</v>
      </c>
      <c r="OQ41" s="4">
        <v>8611411000000</v>
      </c>
      <c r="OR41" s="4">
        <v>10243091000000</v>
      </c>
      <c r="OS41" s="4">
        <v>11418054000000</v>
      </c>
      <c r="OT41" s="4">
        <v>9631567000000</v>
      </c>
      <c r="OU41" s="4">
        <v>9614958000000</v>
      </c>
      <c r="OV41" s="5">
        <v>8690187000000</v>
      </c>
      <c r="OW41" s="4">
        <v>9289170000000</v>
      </c>
      <c r="OX41" s="4">
        <v>8714806000000</v>
      </c>
      <c r="OY41" s="4">
        <v>7051925000000</v>
      </c>
      <c r="OZ41" s="4">
        <v>6732122000000</v>
      </c>
      <c r="PA41" s="4">
        <v>6016723000000</v>
      </c>
      <c r="PB41" s="4">
        <v>4385901000000</v>
      </c>
      <c r="PC41" s="4">
        <v>3661713000000</v>
      </c>
      <c r="PD41" s="4"/>
      <c r="PE41" s="4"/>
      <c r="PF41" s="4"/>
      <c r="PG41" s="4"/>
      <c r="PH41" s="4"/>
      <c r="PI41" s="4"/>
      <c r="PJ41" s="6" t="s">
        <v>613</v>
      </c>
      <c r="PK41" s="4"/>
      <c r="PL41" s="4"/>
      <c r="PM41" s="4"/>
      <c r="PN41" s="4"/>
      <c r="PO41" s="4">
        <v>-2778641000000</v>
      </c>
      <c r="PP41" s="4">
        <v>-2371742000000</v>
      </c>
      <c r="PQ41" s="4">
        <v>-2286912000000</v>
      </c>
      <c r="PR41" s="4">
        <v>-2084771000000</v>
      </c>
      <c r="PS41" s="4">
        <v>-2101468999999.99</v>
      </c>
      <c r="PT41" s="4">
        <v>-2238752000000</v>
      </c>
      <c r="PU41" s="4">
        <v>-2658816000000</v>
      </c>
      <c r="PV41" s="4">
        <v>-2378198999999.9902</v>
      </c>
      <c r="PW41" s="4">
        <v>-2145722000000</v>
      </c>
      <c r="PX41" s="4">
        <v>-2026450000000</v>
      </c>
      <c r="PY41" s="4">
        <v>-1739810000000</v>
      </c>
      <c r="PZ41" s="4">
        <v>-2175996999999.99</v>
      </c>
      <c r="QA41" s="5">
        <v>-1730148999999.99</v>
      </c>
      <c r="QB41" s="4">
        <v>-1776934000000</v>
      </c>
      <c r="QC41" s="4">
        <v>-1367790999999.99</v>
      </c>
      <c r="QD41" s="4">
        <v>-1237161000000</v>
      </c>
      <c r="QE41" s="4">
        <v>-1166621000000</v>
      </c>
      <c r="QF41" s="4">
        <v>-1077747000000</v>
      </c>
      <c r="QG41" s="4">
        <v>-790325999999.99902</v>
      </c>
      <c r="QH41" s="4">
        <v>-618130000000</v>
      </c>
      <c r="QI41" s="4"/>
      <c r="QJ41" s="4"/>
      <c r="QK41" s="4"/>
      <c r="QL41" s="4"/>
      <c r="QM41" s="4"/>
      <c r="QN41" s="4"/>
      <c r="QO41" s="6" t="s">
        <v>613</v>
      </c>
      <c r="QP41" s="4"/>
      <c r="QQ41" s="4"/>
      <c r="QR41" s="4"/>
      <c r="QS41" s="4"/>
      <c r="QT41" s="4">
        <v>11233296000000</v>
      </c>
      <c r="QU41" s="4">
        <v>11374235000000</v>
      </c>
      <c r="QV41" s="4">
        <v>10727292000000</v>
      </c>
      <c r="QW41" s="4">
        <v>4285378000000</v>
      </c>
      <c r="QX41" s="4">
        <v>8998923000000</v>
      </c>
      <c r="QY41" s="4">
        <v>9800744000000</v>
      </c>
      <c r="QZ41" s="4">
        <v>8285276000000</v>
      </c>
      <c r="RA41" s="4">
        <v>7372050000000</v>
      </c>
      <c r="RB41" s="4">
        <v>8446320000000</v>
      </c>
      <c r="RC41" s="4">
        <v>6989453000000</v>
      </c>
      <c r="RD41" s="4">
        <v>7333871000000</v>
      </c>
      <c r="RE41" s="4">
        <v>6867897000000</v>
      </c>
      <c r="RF41" s="5">
        <v>4077983000000</v>
      </c>
      <c r="RG41" s="4">
        <v>6513265000000</v>
      </c>
      <c r="RH41" s="4">
        <v>8346867000000</v>
      </c>
      <c r="RI41" s="4">
        <v>5669623000000</v>
      </c>
      <c r="RJ41" s="4">
        <v>5278616000000</v>
      </c>
      <c r="RK41" s="4">
        <v>6014923000000</v>
      </c>
      <c r="RL41" s="4">
        <v>2919214000000</v>
      </c>
      <c r="RM41" s="4">
        <v>346334000000</v>
      </c>
      <c r="RN41" s="4"/>
      <c r="RO41" s="4"/>
      <c r="RP41" s="4"/>
      <c r="RQ41" s="4"/>
      <c r="RR41" s="4"/>
      <c r="RS41" s="4"/>
      <c r="RT41" s="6" t="s">
        <v>613</v>
      </c>
      <c r="RU41" s="4"/>
      <c r="RV41" s="4"/>
      <c r="RW41" s="4"/>
      <c r="RX41" s="4"/>
      <c r="RY41" s="4">
        <v>-1209157000000</v>
      </c>
      <c r="RZ41" s="4">
        <v>-6962803000000</v>
      </c>
      <c r="SA41" s="4">
        <v>-8883065000000</v>
      </c>
      <c r="SB41" s="4">
        <v>-5451915000000</v>
      </c>
      <c r="SC41" s="4">
        <v>-6772642000000</v>
      </c>
      <c r="SD41" s="4">
        <v>-7291386000000</v>
      </c>
      <c r="SE41" s="4">
        <v>-7145364000000</v>
      </c>
      <c r="SF41" s="4">
        <v>-5003627000000</v>
      </c>
      <c r="SG41" s="4">
        <v>-9067977000000</v>
      </c>
      <c r="SH41" s="4">
        <v>-2688906000000</v>
      </c>
      <c r="SI41" s="4">
        <v>-6037912000000</v>
      </c>
      <c r="SJ41" s="4">
        <v>-5970713000000</v>
      </c>
      <c r="SK41" s="5">
        <v>-10670707000000</v>
      </c>
      <c r="SL41" s="4">
        <v>-10286855000000</v>
      </c>
      <c r="SM41" s="4">
        <v>-7290386000000</v>
      </c>
      <c r="SN41" s="4">
        <v>-6330957000000</v>
      </c>
      <c r="SO41" s="4">
        <v>-6634963000000</v>
      </c>
      <c r="SP41" s="4">
        <v>-4735446000000</v>
      </c>
      <c r="SQ41" s="4">
        <v>-3820460000000</v>
      </c>
      <c r="SR41" s="4">
        <v>-3983978000000</v>
      </c>
      <c r="SS41" s="4"/>
      <c r="ST41" s="4"/>
      <c r="SU41" s="4"/>
      <c r="SV41" s="4"/>
      <c r="SW41" s="4"/>
      <c r="SX41" s="4"/>
      <c r="SY41" s="6" t="s">
        <v>613</v>
      </c>
      <c r="SZ41" s="4"/>
      <c r="TA41" s="4"/>
      <c r="TB41" s="4"/>
      <c r="TC41" s="4"/>
      <c r="TD41" s="4">
        <v>-7764587000000</v>
      </c>
      <c r="TE41" s="4">
        <v>-8177490000000</v>
      </c>
      <c r="TF41" s="4">
        <v>3143622000000</v>
      </c>
      <c r="TG41" s="4">
        <v>624810000000</v>
      </c>
      <c r="TH41" s="4">
        <v>-2115406000000</v>
      </c>
      <c r="TI41" s="4">
        <v>-4251347000000</v>
      </c>
      <c r="TJ41" s="4">
        <v>-1085398000000</v>
      </c>
      <c r="TK41" s="4">
        <v>-1057422000000</v>
      </c>
      <c r="TL41" s="4">
        <v>-749923000000</v>
      </c>
      <c r="TM41" s="4">
        <v>-2647488000000</v>
      </c>
      <c r="TN41" s="4">
        <v>-1135446000000</v>
      </c>
      <c r="TO41" s="4">
        <v>-1629655000000</v>
      </c>
      <c r="TP41" s="5">
        <v>3724651000000</v>
      </c>
      <c r="TQ41" s="4">
        <v>1458450000000</v>
      </c>
      <c r="TR41" s="35">
        <v>4236950000000</v>
      </c>
      <c r="TS41" s="35">
        <v>-1248675000000</v>
      </c>
      <c r="TT41" s="35">
        <v>2063378000000</v>
      </c>
      <c r="TU41" s="35">
        <v>-1778747000000</v>
      </c>
      <c r="TV41" s="35">
        <v>2578994000000</v>
      </c>
      <c r="TW41" s="35">
        <v>1831608000000</v>
      </c>
      <c r="UD41" s="6" t="s">
        <v>613</v>
      </c>
      <c r="UI41" s="37">
        <v>0.45885588722690995</v>
      </c>
      <c r="UJ41" s="37">
        <v>0.72191224389644004</v>
      </c>
      <c r="UK41" s="37">
        <v>0.66381338710036109</v>
      </c>
      <c r="UL41" s="37">
        <v>0.56645688519543602</v>
      </c>
      <c r="UM41" s="37">
        <v>0.37785982327911499</v>
      </c>
      <c r="UN41" s="37">
        <v>0.41715195177645598</v>
      </c>
      <c r="UO41" s="37">
        <v>0.55021587414458306</v>
      </c>
      <c r="UP41" s="9"/>
      <c r="UQ41" s="9"/>
      <c r="UR41" s="9"/>
      <c r="US41" s="9"/>
      <c r="UT41" s="9"/>
      <c r="UU41" s="10"/>
      <c r="UV41" s="9"/>
      <c r="UW41" s="6" t="s">
        <v>613</v>
      </c>
      <c r="VB41" s="9">
        <v>1.9116168654512301E-2</v>
      </c>
      <c r="VC41" s="9">
        <v>1.48557241022131E-2</v>
      </c>
      <c r="VD41" s="9">
        <v>2.22203327541769E-2</v>
      </c>
      <c r="VE41" s="9">
        <v>3.5238880960209301E-2</v>
      </c>
      <c r="VF41" s="9">
        <v>3.0737643452462802E-2</v>
      </c>
      <c r="VG41" s="9">
        <v>3.9486391327421003E-2</v>
      </c>
      <c r="VH41" s="9">
        <v>4.9515228238990697E-2</v>
      </c>
      <c r="VI41" s="9"/>
      <c r="VJ41" s="9"/>
      <c r="VK41" s="9"/>
      <c r="VL41" s="9"/>
      <c r="VM41" s="9"/>
      <c r="VN41" s="10"/>
      <c r="VO41" s="9"/>
      <c r="VP41" s="6" t="s">
        <v>613</v>
      </c>
      <c r="VU41" s="9">
        <v>0.54114411277309005</v>
      </c>
      <c r="VV41" s="9">
        <v>0.27808775610356001</v>
      </c>
      <c r="VW41" s="9">
        <v>0.33618661289963803</v>
      </c>
      <c r="VX41" s="9">
        <v>0.43354311480456403</v>
      </c>
      <c r="VY41" s="9">
        <v>0.62214017672088506</v>
      </c>
      <c r="VZ41" s="9">
        <v>0.58284804822354408</v>
      </c>
      <c r="WA41" s="9">
        <v>0.44978412585541699</v>
      </c>
      <c r="WG41" s="53"/>
      <c r="WI41" s="54" t="s">
        <v>613</v>
      </c>
      <c r="WN41" s="9">
        <v>0.23456565640850902</v>
      </c>
      <c r="WO41" s="9">
        <v>0.21751537352029199</v>
      </c>
      <c r="WP41" s="9">
        <v>0.13903826968239499</v>
      </c>
      <c r="WQ41" s="9">
        <v>8.2975282109983214E-2</v>
      </c>
      <c r="WR41" s="9">
        <v>7.8768646872432596E-2</v>
      </c>
      <c r="WS41" s="9">
        <v>9.8221610003866811E-2</v>
      </c>
      <c r="WT41" s="9">
        <v>0.10572093197051399</v>
      </c>
      <c r="WU41" s="9"/>
      <c r="WV41" s="9"/>
      <c r="WW41" s="9"/>
      <c r="WX41" s="9"/>
      <c r="WY41" s="9"/>
      <c r="WZ41" s="10"/>
      <c r="XA41" s="9"/>
      <c r="XB41" s="6" t="s">
        <v>613</v>
      </c>
      <c r="XG41" s="9">
        <v>0.25463447293320002</v>
      </c>
      <c r="XH41" s="9">
        <v>0.26598923155331999</v>
      </c>
      <c r="XI41" s="9">
        <v>0.24713225000000003</v>
      </c>
      <c r="XJ41" s="9">
        <v>0.24582789999999999</v>
      </c>
      <c r="XK41" s="9">
        <v>0.24660084999999998</v>
      </c>
      <c r="XL41" s="9">
        <v>0.24974750000000001</v>
      </c>
      <c r="XM41" s="9">
        <v>0.22897119263679999</v>
      </c>
      <c r="XN41" s="9"/>
      <c r="XO41" s="9"/>
      <c r="XP41" s="9"/>
      <c r="XQ41" s="9"/>
      <c r="XR41" s="9"/>
      <c r="XS41" s="10"/>
      <c r="XT41" s="9"/>
      <c r="XU41" s="6" t="s">
        <v>613</v>
      </c>
      <c r="XV41" s="59">
        <f t="shared" si="153"/>
        <v>3942706491923.1943</v>
      </c>
      <c r="XW41" s="59">
        <f t="shared" si="153"/>
        <v>2598691369929.0581</v>
      </c>
      <c r="XX41" s="59">
        <f t="shared" si="153"/>
        <v>4213866029087.3545</v>
      </c>
      <c r="XY41" s="59">
        <f t="shared" si="153"/>
        <v>3969826493871.4575</v>
      </c>
      <c r="XZ41" s="59">
        <f t="shared" si="153"/>
        <v>4181041433661.9243</v>
      </c>
      <c r="YA41" s="59">
        <f t="shared" si="153"/>
        <v>3587118109097.918</v>
      </c>
      <c r="YB41" s="59">
        <f t="shared" si="153"/>
        <v>3434003475185.9531</v>
      </c>
      <c r="YC41" s="6" t="s">
        <v>613</v>
      </c>
      <c r="YD41" s="4"/>
      <c r="YE41" s="4"/>
      <c r="YF41" s="4"/>
      <c r="YG41" s="4"/>
      <c r="YH41" s="4">
        <v>11233296000000</v>
      </c>
      <c r="YI41" s="4">
        <v>11374235000000</v>
      </c>
      <c r="YJ41" s="4">
        <v>10727292000000</v>
      </c>
      <c r="YK41" s="4">
        <v>4285378000000</v>
      </c>
      <c r="YL41" s="4">
        <v>8998923000000</v>
      </c>
      <c r="YM41" s="4">
        <v>9800744000000</v>
      </c>
      <c r="YN41" s="4">
        <v>8285276000000</v>
      </c>
      <c r="YO41" s="4">
        <v>7372050000000</v>
      </c>
      <c r="YP41" s="4">
        <v>8446320000000</v>
      </c>
      <c r="YQ41" s="4">
        <v>6989453000000</v>
      </c>
      <c r="YR41" s="4">
        <v>7333871000000</v>
      </c>
      <c r="YS41" s="4">
        <v>6867897000000</v>
      </c>
      <c r="YT41" s="5">
        <v>4077983000000</v>
      </c>
      <c r="YU41" s="4">
        <v>6513265000000</v>
      </c>
      <c r="YV41" s="4">
        <v>8346867000000</v>
      </c>
      <c r="YW41" s="4">
        <v>5669623000000</v>
      </c>
      <c r="YX41" s="4">
        <v>5278616000000</v>
      </c>
      <c r="YY41" s="4">
        <v>6014923000000</v>
      </c>
      <c r="YZ41" s="4">
        <v>2919214000000</v>
      </c>
      <c r="ZA41" s="4">
        <v>346334000000</v>
      </c>
      <c r="ZB41" s="4"/>
      <c r="ZC41" s="4"/>
      <c r="ZD41" s="4"/>
      <c r="ZE41" s="4"/>
      <c r="ZF41" s="4"/>
      <c r="ZG41" s="4"/>
      <c r="ZH41" s="6" t="s">
        <v>613</v>
      </c>
      <c r="ZI41" s="4"/>
      <c r="ZJ41" s="4"/>
      <c r="ZK41" s="4"/>
      <c r="ZL41" s="4"/>
      <c r="ZM41" s="4">
        <v>-1209157000000</v>
      </c>
      <c r="ZN41" s="4">
        <v>-6962803000000</v>
      </c>
      <c r="ZO41" s="4">
        <v>-8883065000000</v>
      </c>
      <c r="ZP41" s="4">
        <v>-5451915000000</v>
      </c>
      <c r="ZQ41" s="4">
        <v>-6772642000000</v>
      </c>
      <c r="ZR41" s="4">
        <v>-7291386000000</v>
      </c>
      <c r="ZS41" s="4">
        <v>-7145364000000</v>
      </c>
      <c r="ZT41" s="4">
        <v>-5003627000000</v>
      </c>
      <c r="ZU41" s="4">
        <v>-9067977000000</v>
      </c>
      <c r="ZV41" s="4">
        <v>-2688906000000</v>
      </c>
      <c r="ZW41" s="4">
        <v>-6037912000000</v>
      </c>
      <c r="ZX41" s="4">
        <v>-5970713000000</v>
      </c>
      <c r="ZY41" s="5">
        <v>-10670707000000</v>
      </c>
      <c r="ZZ41" s="4">
        <v>-10286855000000</v>
      </c>
      <c r="AAA41" s="4">
        <v>-7290386000000</v>
      </c>
      <c r="AAB41" s="4">
        <v>-6330957000000</v>
      </c>
      <c r="AAC41" s="4">
        <v>-6634963000000</v>
      </c>
      <c r="AAD41" s="4">
        <v>-4735446000000</v>
      </c>
      <c r="AAE41" s="4">
        <v>-3820460000000</v>
      </c>
      <c r="AAF41" s="4">
        <v>-3983978000000</v>
      </c>
      <c r="AAG41" s="4"/>
      <c r="AAH41" s="4"/>
      <c r="AAI41" s="4"/>
      <c r="AAJ41" s="4"/>
      <c r="AAK41" s="4"/>
      <c r="AAL41" s="4"/>
      <c r="AAM41" s="6" t="s">
        <v>613</v>
      </c>
      <c r="AAN41" s="4"/>
      <c r="AAO41" s="4"/>
      <c r="AAP41" s="4"/>
      <c r="AAQ41" s="4"/>
      <c r="AAR41" s="4">
        <v>-7764587000000</v>
      </c>
      <c r="AAS41" s="4">
        <v>-8177490000000</v>
      </c>
      <c r="AAT41" s="4">
        <v>3143622000000</v>
      </c>
      <c r="AAU41" s="4">
        <v>624810000000</v>
      </c>
      <c r="AAV41" s="4">
        <v>-2115406000000</v>
      </c>
      <c r="AAW41" s="4">
        <v>-4251347000000</v>
      </c>
      <c r="AAX41" s="4">
        <v>-1085398000000</v>
      </c>
      <c r="AAY41" s="4">
        <v>-1057422000000</v>
      </c>
      <c r="AAZ41" s="4">
        <v>-749923000000</v>
      </c>
      <c r="ABA41" s="4">
        <v>-2647488000000</v>
      </c>
      <c r="ABB41" s="4">
        <v>-1135446000000</v>
      </c>
      <c r="ABC41" s="4">
        <v>-1629655000000</v>
      </c>
      <c r="ABD41" s="5">
        <v>3724651000000</v>
      </c>
      <c r="ABE41" s="4">
        <v>1458450000000</v>
      </c>
      <c r="ABF41" s="35">
        <v>4236950000000</v>
      </c>
      <c r="ABG41" s="35">
        <v>-1248675000000</v>
      </c>
      <c r="ABH41" s="35">
        <v>2063378000000</v>
      </c>
      <c r="ABI41" s="35">
        <v>-1778747000000</v>
      </c>
      <c r="ABJ41" s="35">
        <v>2578994000000</v>
      </c>
      <c r="ABK41" s="35">
        <v>1831608000000</v>
      </c>
      <c r="ABR41" s="6" t="s">
        <v>613</v>
      </c>
      <c r="ABW41" s="37">
        <v>0.45885588722690995</v>
      </c>
      <c r="ABX41" s="37">
        <v>0.72191224389644004</v>
      </c>
      <c r="ABY41" s="37">
        <v>0.66381338710036109</v>
      </c>
      <c r="ABZ41" s="37">
        <v>0.56645688519543602</v>
      </c>
      <c r="ACA41" s="37">
        <v>0.37785982327911499</v>
      </c>
      <c r="ACB41" s="37">
        <v>0.41715195177645598</v>
      </c>
      <c r="ACC41" s="37">
        <v>0.55021587414458306</v>
      </c>
      <c r="ACD41" s="9"/>
      <c r="ACE41" s="9"/>
      <c r="ACF41" s="9"/>
      <c r="ACG41" s="9"/>
      <c r="ACH41" s="9"/>
      <c r="ACI41" s="10"/>
      <c r="ACJ41" s="9"/>
      <c r="ACK41" s="6" t="s">
        <v>613</v>
      </c>
      <c r="ACP41" s="9">
        <v>1.9116168654512301E-2</v>
      </c>
      <c r="ACQ41" s="9">
        <v>1.48557241022131E-2</v>
      </c>
      <c r="ACR41" s="9">
        <v>2.22203327541769E-2</v>
      </c>
      <c r="ACS41" s="9">
        <v>3.5238880960209301E-2</v>
      </c>
      <c r="ACT41" s="9">
        <v>3.0737643452462802E-2</v>
      </c>
      <c r="ACU41" s="9">
        <v>3.9486391327421003E-2</v>
      </c>
      <c r="ACV41" s="9">
        <v>4.9515228238990697E-2</v>
      </c>
      <c r="ACW41" s="9"/>
      <c r="ACX41" s="9"/>
      <c r="ACY41" s="9"/>
      <c r="ACZ41" s="9"/>
      <c r="ADA41" s="9"/>
      <c r="ADB41" s="10"/>
      <c r="ADC41" s="9"/>
      <c r="ADD41" s="6" t="s">
        <v>613</v>
      </c>
      <c r="ADI41" s="9">
        <v>0.54114411277309005</v>
      </c>
      <c r="ADJ41" s="9">
        <v>0.27808775610356001</v>
      </c>
      <c r="ADK41" s="9">
        <v>0.33618661289963803</v>
      </c>
      <c r="ADL41" s="9">
        <v>0.43354311480456403</v>
      </c>
      <c r="ADM41" s="9">
        <v>0.62214017672088506</v>
      </c>
      <c r="ADN41" s="9">
        <v>0.58284804822354408</v>
      </c>
      <c r="ADO41" s="9">
        <v>0.44978412585541699</v>
      </c>
      <c r="ADU41" s="53"/>
      <c r="ADW41" s="54" t="s">
        <v>613</v>
      </c>
      <c r="AEB41" s="9">
        <v>0.23456565640850902</v>
      </c>
      <c r="AEC41" s="9">
        <v>0.21751537352029199</v>
      </c>
      <c r="AED41" s="9">
        <v>0.13903826968239499</v>
      </c>
      <c r="AEE41" s="9">
        <v>8.2975282109983214E-2</v>
      </c>
      <c r="AEF41" s="9">
        <v>7.8768646872432596E-2</v>
      </c>
      <c r="AEG41" s="9">
        <v>9.8221610003866811E-2</v>
      </c>
      <c r="AEH41" s="9">
        <v>0.10572093197051399</v>
      </c>
      <c r="AEI41" s="9"/>
      <c r="AEJ41" s="9"/>
      <c r="AEK41" s="9"/>
      <c r="AEL41" s="9"/>
      <c r="AEM41" s="9"/>
      <c r="AEN41" s="10"/>
      <c r="AEO41" s="9"/>
      <c r="AEP41" s="6" t="s">
        <v>613</v>
      </c>
      <c r="AEU41" s="9">
        <v>0.25463447293320002</v>
      </c>
      <c r="AEV41" s="9">
        <v>0.26598923155331999</v>
      </c>
      <c r="AEW41" s="9">
        <v>0.24713225000000003</v>
      </c>
      <c r="AEX41" s="9">
        <v>0.24582789999999999</v>
      </c>
      <c r="AEY41" s="9">
        <v>0.24660084999999998</v>
      </c>
      <c r="AEZ41" s="9">
        <v>0.24974750000000001</v>
      </c>
      <c r="AFA41" s="9">
        <v>0.22897119263679999</v>
      </c>
      <c r="AFB41" s="9"/>
      <c r="AFC41" s="9"/>
      <c r="AFD41" s="9"/>
      <c r="AFE41" s="9"/>
      <c r="AFF41" s="9"/>
      <c r="AFG41" s="10"/>
      <c r="AFH41" s="9"/>
      <c r="AFI41" s="6" t="s">
        <v>613</v>
      </c>
      <c r="AFJ41" s="7">
        <f t="shared" si="166"/>
        <v>-3.5258863965379791E-2</v>
      </c>
      <c r="AFK41" s="7">
        <f t="shared" si="167"/>
        <v>-4.8907106085261887E-2</v>
      </c>
      <c r="AFL41" s="7">
        <f t="shared" si="168"/>
        <v>8.8282564323469009E-3</v>
      </c>
      <c r="AFM41" s="7">
        <f t="shared" si="169"/>
        <v>2.0039144131089183E-2</v>
      </c>
      <c r="AFN41" s="7">
        <f t="shared" si="170"/>
        <v>1.3589646102618055E-2</v>
      </c>
      <c r="AFO41" s="8">
        <f t="shared" si="171"/>
        <v>2.8045962223543129E-2</v>
      </c>
      <c r="AFP41" s="7">
        <f t="shared" si="172"/>
        <v>3.6857468033153915E-2</v>
      </c>
      <c r="AFQ41" s="6" t="s">
        <v>613</v>
      </c>
      <c r="AFR41" s="7">
        <f t="shared" si="173"/>
        <v>-0.13792419001080641</v>
      </c>
      <c r="AFS41" s="7">
        <f t="shared" si="174"/>
        <v>-0.16755257565226647</v>
      </c>
      <c r="AFT41" s="7">
        <f t="shared" si="175"/>
        <v>2.5848653933868745E-2</v>
      </c>
      <c r="AFU41" s="7">
        <f t="shared" si="176"/>
        <v>5.7614164452462792E-2</v>
      </c>
      <c r="AFV41" s="7">
        <f t="shared" si="177"/>
        <v>4.0304062793417986E-2</v>
      </c>
      <c r="AFW41" s="8">
        <f t="shared" si="178"/>
        <v>8.6577282490119825E-2</v>
      </c>
      <c r="AFX41" s="7">
        <f t="shared" si="179"/>
        <v>0.10943862591839305</v>
      </c>
      <c r="AFY41" s="6" t="s">
        <v>613</v>
      </c>
      <c r="AFZ41" s="1">
        <f t="shared" si="180"/>
        <v>40816263000000</v>
      </c>
      <c r="AGA41" s="1">
        <f t="shared" si="181"/>
        <v>43784632000000</v>
      </c>
      <c r="AGB41" s="1">
        <f t="shared" si="182"/>
        <v>44240694000000</v>
      </c>
      <c r="AGC41" s="1">
        <f t="shared" si="183"/>
        <v>42763131000000</v>
      </c>
      <c r="AGD41" s="1">
        <f t="shared" si="184"/>
        <v>42358266000000</v>
      </c>
      <c r="AGE41" s="2">
        <f t="shared" si="185"/>
        <v>43475815000000</v>
      </c>
      <c r="AGF41" s="1">
        <f t="shared" si="186"/>
        <v>39166308000000</v>
      </c>
      <c r="AGG41" s="6" t="s">
        <v>613</v>
      </c>
      <c r="AGH41" s="7">
        <f t="shared" si="187"/>
        <v>1.5846649165309427E-2</v>
      </c>
      <c r="AGI41" s="7">
        <f t="shared" si="188"/>
        <v>3.4469080384185939E-2</v>
      </c>
      <c r="AGJ41" s="7">
        <f t="shared" si="189"/>
        <v>7.21060795294034E-2</v>
      </c>
      <c r="AGK41" s="7">
        <f t="shared" si="190"/>
        <v>7.3996195460991857E-2</v>
      </c>
      <c r="AGL41" s="7">
        <f t="shared" si="191"/>
        <v>7.5899471427843618E-2</v>
      </c>
      <c r="AGM41" s="8">
        <f t="shared" si="192"/>
        <v>6.848853782269522E-2</v>
      </c>
      <c r="AGN41" s="7">
        <f t="shared" si="193"/>
        <v>0.11504689183366479</v>
      </c>
      <c r="AGO41" s="6" t="s">
        <v>613</v>
      </c>
      <c r="AGP41" s="7">
        <f t="shared" si="194"/>
        <v>-7.7983023612813576E-2</v>
      </c>
      <c r="AGQ41" s="7">
        <f t="shared" si="195"/>
        <v>-0.11177650793501746</v>
      </c>
      <c r="AGR41" s="7">
        <f t="shared" si="196"/>
        <v>2.1746959651564052E-2</v>
      </c>
      <c r="AGS41" s="7">
        <f t="shared" si="197"/>
        <v>5.1962045257089237E-2</v>
      </c>
      <c r="AGT41" s="7">
        <f t="shared" si="198"/>
        <v>3.6573053388437311E-2</v>
      </c>
      <c r="AGU41" s="8">
        <f t="shared" si="199"/>
        <v>8.2592044086262223E-2</v>
      </c>
      <c r="AGV41" s="7">
        <f t="shared" si="200"/>
        <v>0.10211004980778046</v>
      </c>
      <c r="AGW41" s="6" t="s">
        <v>613</v>
      </c>
      <c r="AGX41" s="7">
        <f t="shared" si="201"/>
        <v>0.35754099598751943</v>
      </c>
      <c r="AGY41" s="7">
        <f t="shared" si="202"/>
        <v>0.42938479175588523</v>
      </c>
      <c r="AGZ41" s="7">
        <f t="shared" si="203"/>
        <v>0.50930682678457717</v>
      </c>
      <c r="AHA41" s="7">
        <f t="shared" si="204"/>
        <v>0.46916216107209152</v>
      </c>
      <c r="AHB41" s="7">
        <f t="shared" si="205"/>
        <v>0.48568942563880563</v>
      </c>
      <c r="AHC41" s="8">
        <f t="shared" si="206"/>
        <v>0.46165008144309666</v>
      </c>
      <c r="AHD41" s="7">
        <f t="shared" si="207"/>
        <v>0.49783502802622182</v>
      </c>
      <c r="AHE41" s="6" t="s">
        <v>613</v>
      </c>
      <c r="AHF41" s="15">
        <f t="shared" si="158"/>
        <v>11.512338249577461</v>
      </c>
      <c r="AHG41" s="15">
        <f t="shared" si="159"/>
        <v>10.516625601376161</v>
      </c>
      <c r="AHH41" s="15">
        <f t="shared" si="160"/>
        <v>10.996518892500633</v>
      </c>
      <c r="AHI41" s="15">
        <f t="shared" si="161"/>
        <v>13.685318806263066</v>
      </c>
      <c r="AHJ41" s="15">
        <f t="shared" si="162"/>
        <v>12.78492804951609</v>
      </c>
      <c r="AHK41" s="16">
        <f t="shared" si="163"/>
        <v>13.59024347983034</v>
      </c>
      <c r="AHL41" s="15">
        <f t="shared" si="164"/>
        <v>13.917393522517241</v>
      </c>
      <c r="AHM41" s="6" t="s">
        <v>613</v>
      </c>
      <c r="AHN41" s="12">
        <f t="shared" si="208"/>
        <v>31.705114294517593</v>
      </c>
      <c r="AHO41" s="12">
        <f t="shared" si="209"/>
        <v>34.706950103105093</v>
      </c>
      <c r="AHP41" s="12">
        <f t="shared" si="210"/>
        <v>33.192322367483165</v>
      </c>
      <c r="AHQ41" s="12">
        <f t="shared" si="211"/>
        <v>26.670916853830128</v>
      </c>
      <c r="AHR41" s="12">
        <f t="shared" si="212"/>
        <v>28.549241621568239</v>
      </c>
      <c r="AHS41" s="13">
        <f t="shared" si="213"/>
        <v>26.857502629861393</v>
      </c>
      <c r="AHT41" s="12">
        <f t="shared" si="214"/>
        <v>26.226175139005655</v>
      </c>
      <c r="AHU41" s="6" t="s">
        <v>613</v>
      </c>
      <c r="AHV41" s="15">
        <f t="shared" si="215"/>
        <v>0.45213512290111207</v>
      </c>
      <c r="AHW41" s="15">
        <f t="shared" si="216"/>
        <v>0.4375436931138928</v>
      </c>
      <c r="AHX41" s="15">
        <f t="shared" si="217"/>
        <v>0.40595359414813503</v>
      </c>
      <c r="AHY41" s="15">
        <f t="shared" si="218"/>
        <v>0.38564964161712284</v>
      </c>
      <c r="AHZ41" s="15">
        <f t="shared" si="219"/>
        <v>0.37157537704835075</v>
      </c>
      <c r="AIA41" s="16">
        <f t="shared" si="220"/>
        <v>0.33957220134000893</v>
      </c>
      <c r="AIB41" s="15">
        <f t="shared" si="221"/>
        <v>0.36095828082090992</v>
      </c>
      <c r="AIC41" s="6" t="s">
        <v>613</v>
      </c>
      <c r="AID41" s="4">
        <f t="shared" si="222"/>
        <v>-12556838000000</v>
      </c>
      <c r="AIE41" s="4">
        <f t="shared" si="223"/>
        <v>-6325420000000</v>
      </c>
      <c r="AIF41" s="4">
        <f t="shared" si="224"/>
        <v>-2706941000000</v>
      </c>
      <c r="AIG41" s="4">
        <f t="shared" si="225"/>
        <v>-6200502000000</v>
      </c>
      <c r="AIH41" s="4">
        <f t="shared" si="226"/>
        <v>-5806592000000</v>
      </c>
      <c r="AII41" s="14">
        <f t="shared" si="227"/>
        <v>-5931607000000</v>
      </c>
      <c r="AIJ41" s="4">
        <f t="shared" si="228"/>
        <v>-983472000000</v>
      </c>
      <c r="AIK41" s="6" t="s">
        <v>613</v>
      </c>
      <c r="AIL41" s="15">
        <f t="shared" si="229"/>
        <v>-1.9180864641241688</v>
      </c>
      <c r="AIM41" s="15">
        <f t="shared" si="230"/>
        <v>-3.7713340774209461</v>
      </c>
      <c r="AIN41" s="15">
        <f t="shared" si="231"/>
        <v>-8.2819728985596655</v>
      </c>
      <c r="AIO41" s="15">
        <f t="shared" si="232"/>
        <v>-3.3109080522835086</v>
      </c>
      <c r="AIP41" s="15">
        <f t="shared" si="233"/>
        <v>-3.4093173758376687</v>
      </c>
      <c r="AIQ41" s="16">
        <f t="shared" si="234"/>
        <v>-3.1735389751883427</v>
      </c>
      <c r="AIR41" s="15">
        <f t="shared" si="235"/>
        <v>-18.972714017277564</v>
      </c>
      <c r="AIS41" s="6" t="s">
        <v>613</v>
      </c>
      <c r="AIT41" s="15">
        <f t="shared" si="236"/>
        <v>0.40623470586605309</v>
      </c>
      <c r="AIU41" s="15">
        <f t="shared" si="237"/>
        <v>0.53125721362069422</v>
      </c>
      <c r="AIV41" s="15">
        <f t="shared" si="238"/>
        <v>0.75426632283173434</v>
      </c>
      <c r="AIW41" s="15">
        <f t="shared" si="239"/>
        <v>0.48191282685833897</v>
      </c>
      <c r="AIX41" s="15">
        <f t="shared" si="240"/>
        <v>0.51484809509144169</v>
      </c>
      <c r="AIY41" s="16">
        <f t="shared" si="241"/>
        <v>0.54620910313440951</v>
      </c>
      <c r="AIZ41" s="15">
        <f t="shared" si="242"/>
        <v>0.90787358978646393</v>
      </c>
      <c r="AJA41" s="6" t="s">
        <v>613</v>
      </c>
      <c r="AJB41" s="15">
        <f t="shared" si="243"/>
        <v>0.26398728492694329</v>
      </c>
      <c r="AJC41" s="15">
        <f t="shared" si="244"/>
        <v>0.33410330493965773</v>
      </c>
      <c r="AJD41" s="15">
        <f t="shared" si="245"/>
        <v>0.54189106126309505</v>
      </c>
      <c r="AJE41" s="15">
        <f t="shared" si="246"/>
        <v>0.31325793881334385</v>
      </c>
      <c r="AJF41" s="15">
        <f t="shared" si="247"/>
        <v>0.30746897341260965</v>
      </c>
      <c r="AJG41" s="16">
        <f t="shared" si="248"/>
        <v>0.32562319670813022</v>
      </c>
      <c r="AJH41" s="15">
        <f t="shared" si="249"/>
        <v>0.66308286133011463</v>
      </c>
      <c r="AJI41" s="6" t="s">
        <v>613</v>
      </c>
      <c r="AJJ41" s="15">
        <f t="shared" si="154"/>
        <v>0.27197093262590838</v>
      </c>
      <c r="AJK41" s="15">
        <f t="shared" si="154"/>
        <v>0.70336045396374736</v>
      </c>
      <c r="AJL41" s="15">
        <f t="shared" si="154"/>
        <v>1.5741928002171284</v>
      </c>
      <c r="AJM41" s="15">
        <f t="shared" si="154"/>
        <v>1.818766991797955</v>
      </c>
      <c r="AJN41" s="15">
        <f t="shared" si="154"/>
        <v>1.4774698678353024</v>
      </c>
      <c r="AJO41" s="16">
        <f t="shared" si="154"/>
        <v>1.7210049539086039</v>
      </c>
      <c r="AJP41" s="15">
        <f t="shared" si="154"/>
        <v>2.5358071824839863</v>
      </c>
      <c r="AJQ41" s="6" t="s">
        <v>613</v>
      </c>
      <c r="AJV41" s="1">
        <v>1.3461700000000001</v>
      </c>
      <c r="AJW41" s="1">
        <v>0.87690999999999997</v>
      </c>
      <c r="AJX41" s="1">
        <v>0.47819</v>
      </c>
      <c r="AJY41" s="1">
        <v>-0.70660999999999996</v>
      </c>
      <c r="AJZ41" s="1">
        <v>1.92543</v>
      </c>
      <c r="AKA41" s="1">
        <v>1.7915099999999999</v>
      </c>
      <c r="AKB41" s="1">
        <v>1.0025500000000001</v>
      </c>
      <c r="AKC41" s="1">
        <v>0.16405</v>
      </c>
      <c r="AKD41" s="1">
        <v>0.58076000000000005</v>
      </c>
      <c r="AKE41" s="1">
        <v>0.75702999999999998</v>
      </c>
      <c r="AKF41" s="1">
        <v>0.79708999999999997</v>
      </c>
      <c r="AKG41" s="1">
        <v>0.76893999999999996</v>
      </c>
      <c r="AKH41" s="2">
        <v>0.83008000000000004</v>
      </c>
      <c r="AKI41" s="1">
        <v>1.31216</v>
      </c>
      <c r="AKJ41" s="6" t="s">
        <v>613</v>
      </c>
      <c r="AKK41" s="15">
        <f t="shared" si="250"/>
        <v>3.9117593279872072</v>
      </c>
      <c r="AKL41" s="15">
        <f t="shared" si="251"/>
        <v>3.425935187417648</v>
      </c>
      <c r="AKM41" s="15">
        <f t="shared" si="252"/>
        <v>2.9279455271777994</v>
      </c>
      <c r="AKN41" s="15">
        <f t="shared" si="253"/>
        <v>2.8750810950592882</v>
      </c>
      <c r="AKO41" s="15">
        <f t="shared" si="254"/>
        <v>2.9657919337320622</v>
      </c>
      <c r="AKP41" s="16">
        <f t="shared" si="255"/>
        <v>3.086978503359842</v>
      </c>
      <c r="AKQ41" s="15">
        <f t="shared" si="256"/>
        <v>2.9692388478761256</v>
      </c>
      <c r="AKR41" s="6" t="s">
        <v>613</v>
      </c>
      <c r="AKS41" s="15">
        <f t="shared" si="257"/>
        <v>1.997264983951929</v>
      </c>
      <c r="AKT41" s="15">
        <f t="shared" si="258"/>
        <v>1.7512997070596801</v>
      </c>
      <c r="AKU41" s="15">
        <f t="shared" si="259"/>
        <v>1.345571734480143</v>
      </c>
      <c r="AKV41" s="15">
        <f t="shared" si="260"/>
        <v>1.3096094863774344</v>
      </c>
      <c r="AKW41" s="15">
        <f t="shared" si="261"/>
        <v>1.3579632753895989</v>
      </c>
      <c r="AKX41" s="16">
        <f t="shared" si="262"/>
        <v>1.4210137829531526</v>
      </c>
      <c r="AKY41" s="15">
        <f t="shared" si="263"/>
        <v>1.2496933161267554</v>
      </c>
      <c r="AKZ41" s="6" t="s">
        <v>613</v>
      </c>
      <c r="ALA41" s="7">
        <f t="shared" si="264"/>
        <v>0.66636249869322917</v>
      </c>
      <c r="ALB41" s="7">
        <f t="shared" si="265"/>
        <v>0.6365354172669534</v>
      </c>
      <c r="ALC41" s="7">
        <f t="shared" si="266"/>
        <v>0.57366471240256767</v>
      </c>
      <c r="ALD41" s="7">
        <f t="shared" si="267"/>
        <v>0.56702637138520096</v>
      </c>
      <c r="ALE41" s="7">
        <f t="shared" si="268"/>
        <v>0.57590518459844409</v>
      </c>
      <c r="ALF41" s="8">
        <f t="shared" si="269"/>
        <v>0.58694989386627949</v>
      </c>
      <c r="ALG41" s="7">
        <f t="shared" si="270"/>
        <v>0.5554949677666835</v>
      </c>
      <c r="ALH41" s="6" t="s">
        <v>613</v>
      </c>
      <c r="ALI41" s="7">
        <f t="shared" si="155"/>
        <v>0.14496082776857627</v>
      </c>
      <c r="ALJ41" s="7">
        <f t="shared" si="155"/>
        <v>9.3241752405711517E-2</v>
      </c>
      <c r="ALK41" s="7">
        <f t="shared" si="155"/>
        <v>0.16603538624795397</v>
      </c>
      <c r="ALL41" s="7">
        <f t="shared" si="155"/>
        <v>0.16371888288162847</v>
      </c>
      <c r="ALM41" s="7">
        <f t="shared" si="155"/>
        <v>0.17139387975622727</v>
      </c>
      <c r="ALN41" s="20">
        <f t="shared" si="155"/>
        <v>0.14057138246238382</v>
      </c>
      <c r="ALO41" s="7">
        <f t="shared" si="155"/>
        <v>0.15783669063152644</v>
      </c>
      <c r="ALP41" s="6" t="s">
        <v>613</v>
      </c>
      <c r="ALQ41" s="17">
        <f t="shared" si="271"/>
        <v>0.66636249869322917</v>
      </c>
      <c r="ALR41" s="17">
        <f t="shared" si="272"/>
        <v>0.6365354172669534</v>
      </c>
      <c r="ALS41" s="17">
        <f t="shared" si="273"/>
        <v>0.57366471240256767</v>
      </c>
      <c r="ALT41" s="17">
        <f t="shared" si="274"/>
        <v>0.56702637138520096</v>
      </c>
      <c r="ALU41" s="17">
        <f t="shared" si="275"/>
        <v>0.57590518459844409</v>
      </c>
      <c r="ALV41" s="21">
        <f t="shared" si="276"/>
        <v>0.58694989386627949</v>
      </c>
      <c r="ALW41" s="17">
        <f t="shared" si="277"/>
        <v>0.5554949677666835</v>
      </c>
      <c r="ALX41" s="6" t="s">
        <v>613</v>
      </c>
      <c r="ALY41" s="17">
        <f t="shared" si="278"/>
        <v>0.33363750130677078</v>
      </c>
      <c r="ALZ41" s="17">
        <f t="shared" si="279"/>
        <v>0.3634645827330466</v>
      </c>
      <c r="AMA41" s="17">
        <f t="shared" si="280"/>
        <v>0.42633528759743233</v>
      </c>
      <c r="AMB41" s="17">
        <f t="shared" si="281"/>
        <v>0.43297362861479904</v>
      </c>
      <c r="AMC41" s="17">
        <f t="shared" si="282"/>
        <v>0.42409481540155586</v>
      </c>
      <c r="AMD41" s="21">
        <f t="shared" si="283"/>
        <v>0.41305010613372056</v>
      </c>
      <c r="AME41" s="17">
        <f t="shared" si="284"/>
        <v>0.44450503223331644</v>
      </c>
      <c r="AMF41" s="6" t="s">
        <v>613</v>
      </c>
      <c r="AMK41" s="18">
        <v>4.5713591950970072</v>
      </c>
      <c r="AML41" s="18">
        <v>6.1982279139587186</v>
      </c>
      <c r="AMM41" s="18">
        <v>6.218300505319057</v>
      </c>
      <c r="AMN41" s="18">
        <v>6.0281565269948612</v>
      </c>
      <c r="AMO41" s="18">
        <v>6.8453170762465918</v>
      </c>
      <c r="AMP41" s="18">
        <v>7.4264531209904705</v>
      </c>
      <c r="AMQ41" s="18">
        <v>7.1765482946952046</v>
      </c>
      <c r="AMR41" s="18">
        <v>5.8431999502304244</v>
      </c>
      <c r="AMS41" s="18">
        <v>4.5730186003318511</v>
      </c>
      <c r="AMT41" s="18">
        <v>5.7790687746391765</v>
      </c>
      <c r="AMU41" s="18">
        <v>6.1667526536031421</v>
      </c>
      <c r="AMV41" s="19">
        <v>8.2581800191838628</v>
      </c>
      <c r="AMW41" s="18">
        <v>10.561990087171512</v>
      </c>
      <c r="AMX41" s="18">
        <v>10.561990087171512</v>
      </c>
      <c r="AMY41" s="18">
        <v>8.0313813664126421</v>
      </c>
      <c r="AMZ41" s="18">
        <v>11.291457076820459</v>
      </c>
      <c r="ANA41" s="18">
        <v>10.072101709964384</v>
      </c>
      <c r="ANB41" s="18">
        <v>8.1036149396627639</v>
      </c>
      <c r="ANH41" s="6" t="s">
        <v>613</v>
      </c>
      <c r="ANI41" s="7">
        <f t="shared" si="285"/>
        <v>7.176548294695205E-2</v>
      </c>
      <c r="ANJ41" s="7">
        <f t="shared" si="286"/>
        <v>5.8431999502304245E-2</v>
      </c>
      <c r="ANK41" s="7">
        <f t="shared" si="287"/>
        <v>4.5730186003318511E-2</v>
      </c>
      <c r="ANL41" s="7">
        <f t="shared" si="288"/>
        <v>5.7790687746391761E-2</v>
      </c>
      <c r="ANM41" s="7">
        <f t="shared" si="289"/>
        <v>6.1667526536031421E-2</v>
      </c>
      <c r="ANN41" s="20">
        <f t="shared" si="290"/>
        <v>8.2581800191838625E-2</v>
      </c>
      <c r="ANO41" s="7">
        <f t="shared" si="291"/>
        <v>0.10561990087171512</v>
      </c>
      <c r="ANP41" s="6" t="s">
        <v>613</v>
      </c>
      <c r="ANU41" s="7">
        <v>-1.5137246404285265E-2</v>
      </c>
      <c r="ANV41" s="7">
        <v>2.5564672332883953E-2</v>
      </c>
      <c r="ANW41" s="7">
        <v>-1.0702546631930043E-2</v>
      </c>
      <c r="ANX41" s="7">
        <v>0.20954451611318192</v>
      </c>
      <c r="ANY41" s="7">
        <v>0.18215498634196114</v>
      </c>
      <c r="ANZ41" s="7">
        <v>-0.11152965043334617</v>
      </c>
      <c r="AOA41" s="7">
        <v>0.2194132077705182</v>
      </c>
      <c r="AOB41" s="7">
        <v>5.1688907023796915E-3</v>
      </c>
      <c r="AOC41" s="7">
        <v>0.14404568362117454</v>
      </c>
      <c r="AOD41" s="7">
        <v>5.3476746432414846E-2</v>
      </c>
      <c r="AOE41" s="7">
        <v>0.46856062067014981</v>
      </c>
      <c r="AOF41" s="20">
        <v>0.81701072071858527</v>
      </c>
      <c r="AOG41" s="7">
        <v>-0.46667980509208173</v>
      </c>
      <c r="AOH41" s="7">
        <v>-0.46667980509208173</v>
      </c>
      <c r="AOI41" s="7">
        <v>0.53919448848064833</v>
      </c>
      <c r="AOJ41" s="7">
        <v>0.57657229599624027</v>
      </c>
      <c r="AOK41" s="7">
        <v>0.18054832872882143</v>
      </c>
      <c r="AOL41" s="7">
        <v>0.45513802777357104</v>
      </c>
      <c r="AOR41" s="6" t="s">
        <v>613</v>
      </c>
      <c r="AOW41" s="1">
        <v>1.3461700000000001</v>
      </c>
      <c r="AOX41" s="1">
        <v>0.87690999999999997</v>
      </c>
      <c r="AOY41" s="1">
        <v>0.47819</v>
      </c>
      <c r="AOZ41" s="1">
        <v>-0.70660999999999996</v>
      </c>
      <c r="APA41" s="1">
        <v>1.92543</v>
      </c>
      <c r="APB41" s="1">
        <v>1.7915099999999999</v>
      </c>
      <c r="APC41" s="1">
        <v>1.0025500000000001</v>
      </c>
      <c r="APD41" s="1">
        <v>0.16405</v>
      </c>
      <c r="APE41" s="1">
        <v>0.58076000000000005</v>
      </c>
      <c r="APF41" s="1">
        <v>0.75702999999999998</v>
      </c>
      <c r="APG41" s="1">
        <v>0.79708999999999997</v>
      </c>
      <c r="APH41" s="1">
        <v>0.76893999999999996</v>
      </c>
      <c r="API41" s="2">
        <v>0.83008000000000004</v>
      </c>
      <c r="APJ41" s="1">
        <v>1.31216</v>
      </c>
      <c r="APK41" s="1">
        <v>1.6319699999999999</v>
      </c>
      <c r="APL41" s="1">
        <v>1.38483</v>
      </c>
      <c r="APM41" s="1">
        <v>1.5296099999999999</v>
      </c>
      <c r="APN41" s="1">
        <v>1.56155</v>
      </c>
      <c r="APO41" s="1">
        <v>1.44217</v>
      </c>
      <c r="APP41" s="1">
        <v>1.5557700000000001</v>
      </c>
      <c r="APW41" s="22">
        <v>0.10776823055746707</v>
      </c>
      <c r="APX41" s="22">
        <v>0.30612185681653736</v>
      </c>
      <c r="APY41" s="22">
        <v>0.25273734752249549</v>
      </c>
      <c r="APZ41" s="22">
        <v>0.28821481884381217</v>
      </c>
      <c r="AQA41" s="22">
        <v>2.2501051742386032E-2</v>
      </c>
      <c r="AQB41" s="39" t="s">
        <v>613</v>
      </c>
      <c r="AQC41" s="22">
        <v>0.76500858757125223</v>
      </c>
      <c r="AQD41" s="6" t="s">
        <v>613</v>
      </c>
      <c r="AQE41" s="4">
        <f t="shared" si="292"/>
        <v>2525030000000</v>
      </c>
      <c r="AQF41" s="4">
        <f t="shared" si="293"/>
        <v>4175675000000</v>
      </c>
      <c r="AQG41" s="4">
        <f t="shared" si="294"/>
        <v>2702482000000</v>
      </c>
      <c r="AQH41" s="4">
        <f t="shared" si="295"/>
        <v>2097565000000</v>
      </c>
      <c r="AQI41" s="4">
        <f t="shared" si="296"/>
        <v>2490951000000</v>
      </c>
      <c r="AQJ41" s="5">
        <f t="shared" si="297"/>
        <v>1422867000000</v>
      </c>
      <c r="AQK41" s="4">
        <f t="shared" si="298"/>
        <v>2600677000000</v>
      </c>
      <c r="AQL41" s="6" t="s">
        <v>613</v>
      </c>
      <c r="AQM41" s="7">
        <f t="shared" si="299"/>
        <v>3.9038746074913302</v>
      </c>
      <c r="AQN41" s="7">
        <f t="shared" si="300"/>
        <v>2.7667842111400884</v>
      </c>
      <c r="AQO41" s="7">
        <f t="shared" si="301"/>
        <v>0.84716693265220977</v>
      </c>
      <c r="AQP41" s="7">
        <f t="shared" si="302"/>
        <v>0.66288248081966705</v>
      </c>
      <c r="AQQ41" s="7">
        <f t="shared" si="303"/>
        <v>0.77479758753580907</v>
      </c>
      <c r="AQR41" s="20">
        <f t="shared" si="304"/>
        <v>0.47785780134638861</v>
      </c>
      <c r="AQS41" s="7">
        <f t="shared" si="305"/>
        <v>0.57716354465483732</v>
      </c>
      <c r="AQT41" s="6" t="s">
        <v>613</v>
      </c>
      <c r="AQU41" s="9">
        <f t="shared" si="156"/>
        <v>8.7677216997023577E-2</v>
      </c>
      <c r="AQV41" s="9">
        <f t="shared" si="156"/>
        <v>4.2126997736650088E-2</v>
      </c>
      <c r="AQW41" s="9">
        <f t="shared" si="156"/>
        <v>7.0578184091609666E-2</v>
      </c>
      <c r="AQX41" s="9">
        <f t="shared" si="156"/>
        <v>5.6547345932081064E-2</v>
      </c>
      <c r="AQY41" s="9">
        <f t="shared" si="156"/>
        <v>7.0823049100762772E-2</v>
      </c>
      <c r="AQZ41" s="10" t="e">
        <f t="shared" si="156"/>
        <v>#VALUE!</v>
      </c>
      <c r="ARA41" s="9">
        <f t="shared" si="156"/>
        <v>-0.33219428885509206</v>
      </c>
      <c r="ARB41" s="6" t="s">
        <v>613</v>
      </c>
      <c r="ARC41" s="17">
        <f t="shared" si="157"/>
        <v>-0.25125159803789743</v>
      </c>
      <c r="ARD41" s="17">
        <f t="shared" si="157"/>
        <v>-8.9549935542109521E-2</v>
      </c>
      <c r="ARE41" s="17">
        <f t="shared" si="157"/>
        <v>4.4647112545744709E-2</v>
      </c>
      <c r="ARF41" s="17">
        <f t="shared" si="157"/>
        <v>5.5779114623420181E-2</v>
      </c>
      <c r="ARG41" s="17">
        <f t="shared" si="157"/>
        <v>5.2264657776563098E-2</v>
      </c>
      <c r="ARH41" s="21" t="e">
        <f t="shared" si="157"/>
        <v>#VALUE!</v>
      </c>
      <c r="ARI41" s="17">
        <f t="shared" si="157"/>
        <v>-0.11058879510014265</v>
      </c>
      <c r="ARJ41" s="6" t="s">
        <v>613</v>
      </c>
    </row>
    <row r="42" spans="1:1154" collapsed="1" x14ac:dyDescent="0.15">
      <c r="A42" s="26" t="s">
        <v>56</v>
      </c>
      <c r="B42" s="34">
        <v>42095</v>
      </c>
      <c r="C42" s="34">
        <v>42095</v>
      </c>
      <c r="D42" s="35">
        <v>3.7039877300613998E-2</v>
      </c>
      <c r="E42" s="26" t="s">
        <v>57</v>
      </c>
      <c r="F42" s="26" t="s">
        <v>21</v>
      </c>
      <c r="G42" s="26" t="s">
        <v>58</v>
      </c>
      <c r="H42" s="26" t="s">
        <v>23</v>
      </c>
      <c r="I42" s="56" t="s">
        <v>59</v>
      </c>
      <c r="J42" s="26" t="s">
        <v>505</v>
      </c>
      <c r="K42" s="26" t="s">
        <v>427</v>
      </c>
      <c r="L42" s="26" t="s">
        <v>60</v>
      </c>
      <c r="M42" s="26" t="s">
        <v>61</v>
      </c>
      <c r="N42" s="26" t="s">
        <v>23</v>
      </c>
      <c r="O42" s="26"/>
      <c r="P42" s="26"/>
      <c r="Q42" s="26" t="s">
        <v>25</v>
      </c>
      <c r="R42" s="26" t="s">
        <v>26</v>
      </c>
      <c r="S42" s="35" t="s">
        <v>62</v>
      </c>
      <c r="T42" s="26" t="s">
        <v>27</v>
      </c>
      <c r="U42" s="26" t="s">
        <v>63</v>
      </c>
      <c r="V42" s="36">
        <v>2015</v>
      </c>
      <c r="W42" s="3">
        <f t="shared" si="165"/>
        <v>0</v>
      </c>
      <c r="AH42" s="35">
        <v>1087231000000</v>
      </c>
      <c r="AI42" s="4">
        <v>1337479000000</v>
      </c>
      <c r="AJ42" s="4">
        <v>1005442000000</v>
      </c>
      <c r="AK42" s="4">
        <v>1161605000000</v>
      </c>
      <c r="AL42" s="4">
        <v>1642106000000</v>
      </c>
      <c r="AM42" s="4">
        <v>2712548000000</v>
      </c>
      <c r="AN42" s="5">
        <v>912490000000</v>
      </c>
      <c r="AO42" s="4">
        <v>779744000000</v>
      </c>
      <c r="AP42" s="4">
        <v>1760246000000</v>
      </c>
      <c r="AQ42" s="4">
        <v>885724000000</v>
      </c>
      <c r="AR42" s="4">
        <v>838727000000</v>
      </c>
      <c r="AS42" s="4">
        <v>814553000000</v>
      </c>
      <c r="AT42" s="4">
        <v>537466000000</v>
      </c>
      <c r="AU42" s="4">
        <v>438890000000</v>
      </c>
      <c r="AV42" s="4">
        <v>283584000000</v>
      </c>
      <c r="AW42" s="4">
        <v>389267000000</v>
      </c>
      <c r="AX42" s="4">
        <v>374391923000</v>
      </c>
      <c r="AY42" s="4">
        <v>401533004000</v>
      </c>
      <c r="AZ42" s="4">
        <v>347830142000</v>
      </c>
      <c r="BA42" s="4">
        <v>413316870000</v>
      </c>
      <c r="BB42" s="6" t="s">
        <v>613</v>
      </c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>
        <v>2347809000000</v>
      </c>
      <c r="BN42" s="4">
        <v>1880016000000</v>
      </c>
      <c r="BO42" s="4">
        <v>2188589000000</v>
      </c>
      <c r="BP42" s="4">
        <v>1957205000000</v>
      </c>
      <c r="BQ42" s="4">
        <v>1540603000000</v>
      </c>
      <c r="BR42" s="4">
        <v>1211728000000</v>
      </c>
      <c r="BS42" s="5">
        <v>1199675000000</v>
      </c>
      <c r="BT42" s="4">
        <v>1242642000000</v>
      </c>
      <c r="BU42" s="4">
        <v>1197356000000</v>
      </c>
      <c r="BV42" s="4">
        <v>905034000000</v>
      </c>
      <c r="BW42" s="4">
        <v>678715000000</v>
      </c>
      <c r="BX42" s="4">
        <v>803358000000</v>
      </c>
      <c r="BY42" s="4">
        <v>756051000000</v>
      </c>
      <c r="BZ42" s="4">
        <v>688769000000</v>
      </c>
      <c r="CA42" s="4">
        <v>434101000000</v>
      </c>
      <c r="CB42" s="4">
        <v>506540000000</v>
      </c>
      <c r="CC42" s="4">
        <v>404840677000</v>
      </c>
      <c r="CD42" s="4">
        <v>310338550000</v>
      </c>
      <c r="CE42" s="4">
        <v>310979596000</v>
      </c>
      <c r="CF42" s="4">
        <v>305775331000</v>
      </c>
      <c r="CG42" s="6" t="s">
        <v>613</v>
      </c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>
        <v>14161153000000</v>
      </c>
      <c r="CS42" s="4">
        <v>11745138000000</v>
      </c>
      <c r="CT42" s="4">
        <v>12873148000000</v>
      </c>
      <c r="CU42" s="4">
        <v>13334804000000</v>
      </c>
      <c r="CV42" s="4">
        <v>11189325000000</v>
      </c>
      <c r="CW42" s="4">
        <v>10755503000000</v>
      </c>
      <c r="CX42" s="5">
        <v>9604154000000</v>
      </c>
      <c r="CY42" s="4">
        <v>8709318000000</v>
      </c>
      <c r="CZ42" s="4">
        <v>9004667000000</v>
      </c>
      <c r="DA42" s="4">
        <v>6429500000000</v>
      </c>
      <c r="DB42" s="4">
        <v>4932300000000</v>
      </c>
      <c r="DC42" s="4">
        <v>4435214000000</v>
      </c>
      <c r="DD42" s="4">
        <v>3968640000000</v>
      </c>
      <c r="DE42" s="4">
        <v>3668649000000</v>
      </c>
      <c r="DF42" s="4">
        <v>2492794000000</v>
      </c>
      <c r="DG42" s="4">
        <v>2186308000000</v>
      </c>
      <c r="DH42" s="4">
        <v>1913645237000</v>
      </c>
      <c r="DI42" s="4">
        <v>1720900441000</v>
      </c>
      <c r="DJ42" s="4">
        <v>1650580748000</v>
      </c>
      <c r="DK42" s="4">
        <v>1527222924000</v>
      </c>
      <c r="DL42" s="6" t="s">
        <v>613</v>
      </c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>
        <v>28589656000000</v>
      </c>
      <c r="DX42" s="4">
        <v>25951760000000</v>
      </c>
      <c r="DY42" s="4">
        <v>26650895000000</v>
      </c>
      <c r="DZ42" s="4">
        <v>24827355000000</v>
      </c>
      <c r="EA42" s="4">
        <v>19959548000000</v>
      </c>
      <c r="EB42" s="4">
        <v>18252742000000</v>
      </c>
      <c r="EC42" s="5">
        <v>17159466000000</v>
      </c>
      <c r="ED42" s="4">
        <v>15758959000000</v>
      </c>
      <c r="EE42" s="4">
        <v>14917590000000</v>
      </c>
      <c r="EF42" s="4">
        <v>10961463703217</v>
      </c>
      <c r="EG42" s="4">
        <v>8266416924990</v>
      </c>
      <c r="EH42" s="4">
        <v>6981107000000</v>
      </c>
      <c r="EI42" s="4">
        <v>6073499000000</v>
      </c>
      <c r="EJ42" s="4">
        <v>5779106000000</v>
      </c>
      <c r="EK42" s="4">
        <v>4043497000000</v>
      </c>
      <c r="EL42" s="4">
        <v>3622463000000</v>
      </c>
      <c r="EM42" s="4">
        <v>3338839874000</v>
      </c>
      <c r="EN42" s="4">
        <v>3012536051000</v>
      </c>
      <c r="EO42" s="4">
        <v>3120643510000</v>
      </c>
      <c r="EP42" s="4">
        <v>2962364395000</v>
      </c>
      <c r="EQ42" s="6" t="s">
        <v>613</v>
      </c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>
        <v>7064166000000</v>
      </c>
      <c r="FC42" s="4">
        <v>6007679000000</v>
      </c>
      <c r="FD42" s="4">
        <v>7741958000000</v>
      </c>
      <c r="FE42" s="4">
        <v>7689521000000</v>
      </c>
      <c r="FF42" s="4">
        <v>4769640000000</v>
      </c>
      <c r="FG42" s="4">
        <v>5193549000000</v>
      </c>
      <c r="FH42" s="5">
        <v>5352670000000</v>
      </c>
      <c r="FI42" s="4">
        <v>4916448000000</v>
      </c>
      <c r="FJ42" s="4">
        <v>4361546000000</v>
      </c>
      <c r="FK42" s="4">
        <v>3523891000000</v>
      </c>
      <c r="FL42" s="4">
        <v>3099991000000</v>
      </c>
      <c r="FM42" s="4">
        <v>1686714000000</v>
      </c>
      <c r="FN42" s="4">
        <v>1798979000000</v>
      </c>
      <c r="FO42" s="4">
        <v>2095942000000</v>
      </c>
      <c r="FP42" s="4">
        <v>1018738000000</v>
      </c>
      <c r="FQ42" s="4">
        <v>1147622000000</v>
      </c>
      <c r="FR42" s="4">
        <v>830902612000</v>
      </c>
      <c r="FS42" s="4">
        <v>645053535000</v>
      </c>
      <c r="FT42" s="4">
        <v>618664079000</v>
      </c>
      <c r="FU42" s="4">
        <v>546146361000</v>
      </c>
      <c r="FV42" s="6" t="s">
        <v>613</v>
      </c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>
        <v>9173125000000</v>
      </c>
      <c r="GH42" s="4">
        <v>7770337000000</v>
      </c>
      <c r="GI42" s="4">
        <v>9197259000000</v>
      </c>
      <c r="GJ42" s="4">
        <v>6767280000000</v>
      </c>
      <c r="GK42" s="4">
        <v>6070767000000</v>
      </c>
      <c r="GL42" s="4">
        <v>4369351000000</v>
      </c>
      <c r="GM42" s="5">
        <v>6827992000000</v>
      </c>
      <c r="GN42" s="4">
        <v>7240259000000</v>
      </c>
      <c r="GO42" s="4">
        <v>7612731000000</v>
      </c>
      <c r="GP42" s="4">
        <v>4733260000000</v>
      </c>
      <c r="GQ42" s="4">
        <v>3004926000000</v>
      </c>
      <c r="GR42" s="4">
        <v>2257727000000</v>
      </c>
      <c r="GS42" s="4">
        <v>2478790000000</v>
      </c>
      <c r="GT42" s="4">
        <v>2963018000000</v>
      </c>
      <c r="GU42" s="4">
        <v>2123396000000</v>
      </c>
      <c r="GV42" s="4">
        <v>1973780000000</v>
      </c>
      <c r="GW42" s="4">
        <v>2197062761000</v>
      </c>
      <c r="GX42" s="4">
        <v>2116302410000</v>
      </c>
      <c r="GY42" s="4">
        <v>2104865860000</v>
      </c>
      <c r="GZ42" s="4">
        <v>2183188383000</v>
      </c>
      <c r="HA42" s="6" t="s">
        <v>613</v>
      </c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>
        <v>12233384000000</v>
      </c>
      <c r="HM42" s="4">
        <v>10677910000000</v>
      </c>
      <c r="HN42" s="4">
        <v>11220870000000</v>
      </c>
      <c r="HO42" s="4">
        <v>10158283000000</v>
      </c>
      <c r="HP42" s="4">
        <v>8096785000000</v>
      </c>
      <c r="HQ42" s="4">
        <v>7855184000000</v>
      </c>
      <c r="HR42" s="5">
        <v>5611905000000</v>
      </c>
      <c r="HS42" s="4">
        <v>4754710000000</v>
      </c>
      <c r="HT42" s="4">
        <v>4752160000000</v>
      </c>
      <c r="HU42" s="4">
        <v>4348654000000</v>
      </c>
      <c r="HV42" s="4">
        <v>3317932000000</v>
      </c>
      <c r="HW42" s="4">
        <v>3074281000000</v>
      </c>
      <c r="HX42" s="4">
        <v>2101540000000</v>
      </c>
      <c r="HY42" s="4">
        <v>1309134000000</v>
      </c>
      <c r="HZ42" s="4">
        <v>792583000000</v>
      </c>
      <c r="IA42" s="4">
        <v>596813000000</v>
      </c>
      <c r="IB42" s="4">
        <v>374157902000</v>
      </c>
      <c r="IC42" s="4">
        <v>322500261000</v>
      </c>
      <c r="ID42" s="4">
        <v>485726226000</v>
      </c>
      <c r="IE42" s="4">
        <v>355204522000</v>
      </c>
      <c r="IF42" s="6" t="s">
        <v>613</v>
      </c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>
        <v>44878300000000</v>
      </c>
      <c r="IR42" s="4">
        <v>36964948000000</v>
      </c>
      <c r="IS42" s="4">
        <v>38872084000000</v>
      </c>
      <c r="IT42" s="4">
        <v>36228261000000</v>
      </c>
      <c r="IU42" s="4">
        <v>29602688000000</v>
      </c>
      <c r="IV42" s="4">
        <v>27063310000000</v>
      </c>
      <c r="IW42" s="5">
        <v>25022913000000</v>
      </c>
      <c r="IX42" s="4">
        <v>24458880000000</v>
      </c>
      <c r="IY42" s="4">
        <v>21412085000000</v>
      </c>
      <c r="IZ42" s="4">
        <v>17832702000000</v>
      </c>
      <c r="JA42" s="4">
        <v>15633068000000</v>
      </c>
      <c r="JB42" s="4">
        <v>13955792000000</v>
      </c>
      <c r="JC42" s="4">
        <v>14340277000000</v>
      </c>
      <c r="JD42" s="4">
        <v>12665681000000</v>
      </c>
      <c r="JE42" s="4">
        <v>7903315000000</v>
      </c>
      <c r="JF42" s="4">
        <v>6401365000000</v>
      </c>
      <c r="JG42" s="4">
        <v>5340116278000</v>
      </c>
      <c r="JH42" s="4">
        <v>4649430944000</v>
      </c>
      <c r="JI42" s="4">
        <v>4407906039000</v>
      </c>
      <c r="JJ42" s="4">
        <v>4006360512000</v>
      </c>
      <c r="JK42" s="6" t="s">
        <v>613</v>
      </c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>
        <v>3524974000000</v>
      </c>
      <c r="JW42" s="4">
        <v>2484207000000</v>
      </c>
      <c r="JX42" s="4">
        <v>3124322000000</v>
      </c>
      <c r="JY42" s="4">
        <v>3703288000000</v>
      </c>
      <c r="JZ42" s="4">
        <v>2244557000000</v>
      </c>
      <c r="KA42" s="4">
        <v>2766591000000</v>
      </c>
      <c r="KB42" s="5">
        <v>697677000000</v>
      </c>
      <c r="KC42" s="4">
        <v>551409000000</v>
      </c>
      <c r="KD42" s="4">
        <v>895947000000</v>
      </c>
      <c r="KE42" s="4">
        <v>1364891000000</v>
      </c>
      <c r="KF42" s="4">
        <v>872309000000</v>
      </c>
      <c r="KG42" s="4">
        <v>1436855000000</v>
      </c>
      <c r="KH42" s="4">
        <v>1249918000000</v>
      </c>
      <c r="KI42" s="4">
        <v>369705000000</v>
      </c>
      <c r="KJ42" s="4">
        <v>291072000000</v>
      </c>
      <c r="KK42" s="4">
        <v>370105000000</v>
      </c>
      <c r="KL42" s="4">
        <v>77303302000</v>
      </c>
      <c r="KM42" s="4">
        <v>-10519492000</v>
      </c>
      <c r="KN42" s="4">
        <v>173136645000</v>
      </c>
      <c r="KO42" s="4">
        <v>757900686000</v>
      </c>
      <c r="KP42" s="6" t="s">
        <v>613</v>
      </c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>
        <v>2122597000000</v>
      </c>
      <c r="LB42" s="4">
        <v>1221090000000</v>
      </c>
      <c r="LC42" s="4">
        <v>1793914000000</v>
      </c>
      <c r="LD42" s="4">
        <v>2088188000000</v>
      </c>
      <c r="LE42" s="4">
        <v>1043104000000</v>
      </c>
      <c r="LF42" s="4">
        <v>2171608000000</v>
      </c>
      <c r="LG42" s="5">
        <v>524484000000</v>
      </c>
      <c r="LH42" s="4">
        <v>391866000000</v>
      </c>
      <c r="LI42" s="4">
        <v>640637000000</v>
      </c>
      <c r="LJ42" s="4">
        <v>1074577000000</v>
      </c>
      <c r="LK42" s="4">
        <v>671474000000</v>
      </c>
      <c r="LL42" s="4">
        <v>1091279000000</v>
      </c>
      <c r="LM42" s="4">
        <v>898806000000</v>
      </c>
      <c r="LN42" s="4">
        <v>301011000000</v>
      </c>
      <c r="LO42" s="4">
        <v>219313000000</v>
      </c>
      <c r="LP42" s="4">
        <v>268166000000</v>
      </c>
      <c r="LQ42" s="4">
        <v>45226839000</v>
      </c>
      <c r="LR42" s="4">
        <v>-157942237000</v>
      </c>
      <c r="LS42" s="4">
        <v>155421786000</v>
      </c>
      <c r="LT42" s="4">
        <v>347534961000</v>
      </c>
      <c r="LU42" s="6" t="s">
        <v>613</v>
      </c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>
        <v>4949416000000</v>
      </c>
      <c r="MQ42" s="1">
        <v>2793847000000</v>
      </c>
      <c r="MR42" s="4">
        <v>1679091000000</v>
      </c>
      <c r="MS42" s="4">
        <v>2494477000000</v>
      </c>
      <c r="MT42" s="4">
        <v>2918114000000</v>
      </c>
      <c r="MU42" s="4">
        <v>1710054000000</v>
      </c>
      <c r="MV42" s="4">
        <v>2766591000000</v>
      </c>
      <c r="MW42" s="5">
        <v>697677000000</v>
      </c>
      <c r="MX42" s="4">
        <v>551409000000</v>
      </c>
      <c r="MY42" s="1">
        <v>895947000000</v>
      </c>
      <c r="MZ42" s="1">
        <v>1364891000000</v>
      </c>
      <c r="NA42" s="1">
        <v>872309000000</v>
      </c>
      <c r="NB42" s="1">
        <v>1436855000000</v>
      </c>
      <c r="NC42" s="1">
        <v>1249918000000</v>
      </c>
      <c r="ND42" s="1">
        <v>369705000000</v>
      </c>
      <c r="NE42" s="1">
        <v>291072000000</v>
      </c>
      <c r="NF42" s="1">
        <v>370105000000</v>
      </c>
      <c r="NG42" s="1">
        <v>77303302000</v>
      </c>
      <c r="NH42" s="1">
        <v>-10519492000</v>
      </c>
      <c r="NI42" s="1">
        <v>173136645000</v>
      </c>
      <c r="NJ42" s="1">
        <v>757900686000</v>
      </c>
      <c r="NK42" s="6" t="s">
        <v>613</v>
      </c>
      <c r="NV42" s="35">
        <v>2130896000000</v>
      </c>
      <c r="NW42" s="47">
        <v>1221904000000</v>
      </c>
      <c r="NX42" s="47">
        <v>1793914000000</v>
      </c>
      <c r="NY42" s="47">
        <v>2088188000000</v>
      </c>
      <c r="NZ42" s="47">
        <v>1043104000000</v>
      </c>
      <c r="OA42" s="47">
        <v>2171608000000</v>
      </c>
      <c r="OB42" s="48">
        <v>524484000000</v>
      </c>
      <c r="OC42" s="47">
        <v>391866000000</v>
      </c>
      <c r="OD42" s="35">
        <v>640637000000</v>
      </c>
      <c r="OE42" s="35">
        <v>1074577000000</v>
      </c>
      <c r="OF42" s="35">
        <v>671474000000</v>
      </c>
      <c r="OG42" s="35">
        <v>1091279000000</v>
      </c>
      <c r="OH42" s="35">
        <v>898806000000</v>
      </c>
      <c r="OI42" s="35">
        <v>301011000000</v>
      </c>
      <c r="OJ42" s="35">
        <v>219313000000</v>
      </c>
      <c r="OK42" s="35">
        <v>268166000000</v>
      </c>
      <c r="OL42" s="35">
        <v>45226839000</v>
      </c>
      <c r="OM42" s="35">
        <v>-157942237000</v>
      </c>
      <c r="ON42" s="35">
        <v>155421786000</v>
      </c>
      <c r="OO42" s="35">
        <v>347534961000</v>
      </c>
      <c r="OP42" s="6" t="s">
        <v>613</v>
      </c>
      <c r="OQ42" s="4">
        <v>3993288000000</v>
      </c>
      <c r="OR42" s="4">
        <v>4277492000000</v>
      </c>
      <c r="OS42" s="4">
        <v>4710591000000</v>
      </c>
      <c r="OT42" s="4">
        <v>3080879000000</v>
      </c>
      <c r="OU42" s="4">
        <v>3831374000000</v>
      </c>
      <c r="OV42" s="5">
        <v>2406316000000</v>
      </c>
      <c r="OW42" s="4">
        <v>1775284000000</v>
      </c>
      <c r="OX42" s="4">
        <v>2077167000000</v>
      </c>
      <c r="OY42" s="4">
        <v>1995208000000</v>
      </c>
      <c r="OZ42" s="4">
        <v>1112292000000</v>
      </c>
      <c r="PA42" s="4">
        <v>1623300000000</v>
      </c>
      <c r="PB42" s="4">
        <v>1407796000000</v>
      </c>
      <c r="PC42" s="4">
        <v>565084000000</v>
      </c>
      <c r="PD42" s="4">
        <v>446222000000</v>
      </c>
      <c r="PE42" s="4">
        <v>515633000000</v>
      </c>
      <c r="PF42" s="4">
        <v>207630570000</v>
      </c>
      <c r="PG42" s="4">
        <v>114663884000</v>
      </c>
      <c r="PH42" s="4">
        <v>288165121000</v>
      </c>
      <c r="PI42" s="4">
        <v>873303844000</v>
      </c>
      <c r="PJ42" s="6" t="s">
        <v>613</v>
      </c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>
        <v>-785327000000</v>
      </c>
      <c r="PV42" s="4">
        <v>-879804000000</v>
      </c>
      <c r="PW42" s="4">
        <v>-824038000000</v>
      </c>
      <c r="PX42" s="4">
        <v>-622062000000</v>
      </c>
      <c r="PY42" s="4">
        <v>-481926000000</v>
      </c>
      <c r="PZ42" s="4">
        <v>-507834000000</v>
      </c>
      <c r="QA42" s="5">
        <v>-685158000000</v>
      </c>
      <c r="QB42" s="4">
        <v>-699206000000</v>
      </c>
      <c r="QC42" s="4">
        <v>-477548000000</v>
      </c>
      <c r="QD42" s="4">
        <v>-423677000000</v>
      </c>
      <c r="QE42" s="4">
        <v>-334882000000</v>
      </c>
      <c r="QF42" s="4">
        <v>-207903000000</v>
      </c>
      <c r="QG42" s="4">
        <v>-236095000000</v>
      </c>
      <c r="QH42" s="4">
        <v>-220216000000</v>
      </c>
      <c r="QI42" s="4">
        <v>-174399000000</v>
      </c>
      <c r="QJ42" s="4">
        <v>-163306000000</v>
      </c>
      <c r="QK42" s="4">
        <v>-114339820000</v>
      </c>
      <c r="QL42" s="4">
        <v>-80013504000</v>
      </c>
      <c r="QM42" s="4">
        <v>-77222343000</v>
      </c>
      <c r="QN42" s="4">
        <v>-17498229000</v>
      </c>
      <c r="QO42" s="6" t="s">
        <v>613</v>
      </c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>
        <v>715395000000</v>
      </c>
      <c r="RA42" s="4">
        <v>4157286000000</v>
      </c>
      <c r="RB42" s="4">
        <v>1913896000000</v>
      </c>
      <c r="RC42" s="4">
        <v>1903537000000</v>
      </c>
      <c r="RD42" s="4">
        <v>805139000000</v>
      </c>
      <c r="RE42" s="4">
        <v>2779897000000</v>
      </c>
      <c r="RF42" s="5">
        <v>1471000000000</v>
      </c>
      <c r="RG42" s="4">
        <v>1586581000000</v>
      </c>
      <c r="RH42" s="4">
        <v>191795000000</v>
      </c>
      <c r="RI42" s="4">
        <v>340586000000</v>
      </c>
      <c r="RJ42" s="4">
        <v>-55892000000</v>
      </c>
      <c r="RK42" s="4">
        <v>1115140000000</v>
      </c>
      <c r="RL42" s="4">
        <v>703358000000</v>
      </c>
      <c r="RM42" s="4">
        <v>9485000000</v>
      </c>
      <c r="RN42" s="4">
        <v>32106000000</v>
      </c>
      <c r="RO42" s="4">
        <v>219023000000</v>
      </c>
      <c r="RP42" s="4">
        <v>159049993000</v>
      </c>
      <c r="RQ42" s="4">
        <v>208529233000</v>
      </c>
      <c r="RR42" s="4">
        <v>1943519000</v>
      </c>
      <c r="RS42" s="4">
        <v>304770964000</v>
      </c>
      <c r="RT42" s="6" t="s">
        <v>613</v>
      </c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>
        <v>-2525308000000</v>
      </c>
      <c r="SF42" s="4">
        <v>-1980790000000</v>
      </c>
      <c r="SG42" s="4">
        <v>-3148118000000</v>
      </c>
      <c r="SH42" s="4">
        <v>-2047190000000</v>
      </c>
      <c r="SI42" s="4">
        <v>-1364166000000</v>
      </c>
      <c r="SJ42" s="4">
        <v>-497535000000</v>
      </c>
      <c r="SK42" s="5">
        <v>-681618000000</v>
      </c>
      <c r="SL42" s="4">
        <v>-1588234000000</v>
      </c>
      <c r="SM42" s="4">
        <v>-1547359000000</v>
      </c>
      <c r="SN42" s="4">
        <v>-1349772000000</v>
      </c>
      <c r="SO42" s="4">
        <v>-401590000000</v>
      </c>
      <c r="SP42" s="4">
        <v>-625892000000</v>
      </c>
      <c r="SQ42" s="4">
        <v>-278316000000</v>
      </c>
      <c r="SR42" s="4">
        <v>-435400000000</v>
      </c>
      <c r="SS42" s="4">
        <v>-76981000000</v>
      </c>
      <c r="ST42" s="4">
        <v>-204261000000</v>
      </c>
      <c r="SU42" s="4">
        <v>-246198090000</v>
      </c>
      <c r="SV42" s="4">
        <v>-63601831000</v>
      </c>
      <c r="SW42" s="4">
        <v>-110760836000</v>
      </c>
      <c r="SX42" s="4">
        <v>-64087281000</v>
      </c>
      <c r="SY42" s="6" t="s">
        <v>613</v>
      </c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>
        <v>1567012000000</v>
      </c>
      <c r="TK42" s="4">
        <v>-1794564000000</v>
      </c>
      <c r="TL42" s="4">
        <v>1128393000000</v>
      </c>
      <c r="TM42" s="4">
        <v>-345267000000</v>
      </c>
      <c r="TN42" s="4">
        <v>-467181000000</v>
      </c>
      <c r="TO42" s="4">
        <v>-446607000000</v>
      </c>
      <c r="TP42" s="5">
        <v>-666855000000</v>
      </c>
      <c r="TQ42" s="4">
        <v>-964927000000</v>
      </c>
      <c r="TR42" s="35">
        <v>2152769000000</v>
      </c>
      <c r="TS42" s="35">
        <v>1091654000000</v>
      </c>
      <c r="TT42" s="35">
        <v>541782000000</v>
      </c>
      <c r="TU42" s="35">
        <v>-232566000000</v>
      </c>
      <c r="TV42" s="35">
        <v>-307563000000</v>
      </c>
      <c r="TW42" s="35">
        <v>588152000000</v>
      </c>
      <c r="TX42" s="35">
        <v>163661000000</v>
      </c>
      <c r="TY42" s="35">
        <v>13400000000</v>
      </c>
      <c r="TZ42" s="35">
        <v>73323534000</v>
      </c>
      <c r="UA42" s="35">
        <v>-86395766000</v>
      </c>
      <c r="UB42" s="35">
        <v>52600628000</v>
      </c>
      <c r="UC42" s="35">
        <v>-182779457000</v>
      </c>
      <c r="UD42" s="6" t="s">
        <v>613</v>
      </c>
      <c r="UL42" s="37"/>
      <c r="UM42" s="37"/>
      <c r="UN42" s="37"/>
      <c r="UO42" s="37">
        <v>0.29911881064345197</v>
      </c>
      <c r="UP42" s="9">
        <v>0.46908381711921798</v>
      </c>
      <c r="UQ42" s="9">
        <v>0.32186678454148698</v>
      </c>
      <c r="UR42" s="9">
        <v>0.217140358127765</v>
      </c>
      <c r="US42" s="9">
        <v>0.28517224495623</v>
      </c>
      <c r="UT42" s="9">
        <v>0.13993568891147501</v>
      </c>
      <c r="UU42" s="10">
        <v>0.41564395340835197</v>
      </c>
      <c r="UV42" s="9"/>
      <c r="UW42" s="6" t="s">
        <v>613</v>
      </c>
      <c r="VE42" s="9"/>
      <c r="VF42" s="9"/>
      <c r="VG42" s="9"/>
      <c r="VH42" s="9">
        <v>2.5633741956432102E-2</v>
      </c>
      <c r="VI42" s="9">
        <v>2.1367352239085903E-2</v>
      </c>
      <c r="VJ42" s="9">
        <v>3.5731498269736497E-2</v>
      </c>
      <c r="VK42" s="9">
        <v>4.7546092901271694E-2</v>
      </c>
      <c r="VL42" s="9">
        <v>4.2149951867259103E-2</v>
      </c>
      <c r="VM42" s="9">
        <v>5.2878014522584803E-2</v>
      </c>
      <c r="VN42" s="10">
        <v>4.2633700094456398E-2</v>
      </c>
      <c r="VO42" s="9"/>
      <c r="VP42" s="6" t="s">
        <v>613</v>
      </c>
      <c r="VX42" s="9"/>
      <c r="VY42" s="9"/>
      <c r="VZ42" s="9"/>
      <c r="WA42" s="9">
        <v>0.70088118935654808</v>
      </c>
      <c r="WB42" s="52">
        <v>0.53091618288078202</v>
      </c>
      <c r="WC42" s="52">
        <v>0.6781332154585139</v>
      </c>
      <c r="WD42" s="52">
        <v>0.782859641872235</v>
      </c>
      <c r="WE42" s="52">
        <v>0.71482775504377005</v>
      </c>
      <c r="WF42" s="52">
        <v>0.86006431108852499</v>
      </c>
      <c r="WG42" s="53">
        <v>0.58435604659164797</v>
      </c>
      <c r="WI42" s="54" t="s">
        <v>613</v>
      </c>
      <c r="WQ42" s="9"/>
      <c r="WR42" s="9"/>
      <c r="WS42" s="9"/>
      <c r="WT42" s="9">
        <v>0.13675537541007102</v>
      </c>
      <c r="WU42" s="9">
        <v>0.14533503986704299</v>
      </c>
      <c r="WV42" s="9">
        <v>0.24955046896279501</v>
      </c>
      <c r="WW42" s="9">
        <v>0.229710367658716</v>
      </c>
      <c r="WX42" s="9">
        <v>0.22789259389220701</v>
      </c>
      <c r="WY42" s="9">
        <v>0.19909092577602197</v>
      </c>
      <c r="WZ42" s="10">
        <v>0.190869920911788</v>
      </c>
      <c r="XA42" s="9"/>
      <c r="XB42" s="6" t="s">
        <v>613</v>
      </c>
      <c r="XJ42" s="9"/>
      <c r="XK42" s="9"/>
      <c r="XL42" s="9"/>
      <c r="XM42" s="9">
        <v>0.27953753050764002</v>
      </c>
      <c r="XN42" s="9">
        <v>0.26726735885391001</v>
      </c>
      <c r="XO42" s="9">
        <v>0.270182795201585</v>
      </c>
      <c r="XP42" s="9">
        <v>0.28496110000000002</v>
      </c>
      <c r="XQ42" s="9">
        <v>0.2482424</v>
      </c>
      <c r="XR42" s="9">
        <v>0.2482424</v>
      </c>
      <c r="XS42" s="10">
        <v>0.24050859999999999</v>
      </c>
      <c r="XT42" s="9"/>
      <c r="XU42" s="6" t="s">
        <v>613</v>
      </c>
      <c r="XV42" s="59">
        <f t="shared" si="153"/>
        <v>794704649786.46497</v>
      </c>
      <c r="XW42" s="59">
        <f t="shared" si="153"/>
        <v>746429382013.47925</v>
      </c>
      <c r="XX42" s="59">
        <f t="shared" si="153"/>
        <v>568112687118.97375</v>
      </c>
      <c r="XY42" s="59">
        <f t="shared" si="153"/>
        <v>463053995118.92212</v>
      </c>
      <c r="XZ42" s="59">
        <f t="shared" si="153"/>
        <v>443015351702.42645</v>
      </c>
      <c r="YA42" s="59">
        <f t="shared" si="153"/>
        <v>259148499920.13934</v>
      </c>
      <c r="YB42" s="59">
        <f t="shared" si="153"/>
        <v>293793356989.86603</v>
      </c>
      <c r="YC42" s="6" t="s">
        <v>613</v>
      </c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>
        <v>715395000000</v>
      </c>
      <c r="YO42" s="4">
        <v>4157286000000</v>
      </c>
      <c r="YP42" s="4">
        <v>1913896000000</v>
      </c>
      <c r="YQ42" s="4">
        <v>1903537000000</v>
      </c>
      <c r="YR42" s="4">
        <v>805139000000</v>
      </c>
      <c r="YS42" s="4">
        <v>2779897000000</v>
      </c>
      <c r="YT42" s="5">
        <v>1471000000000</v>
      </c>
      <c r="YU42" s="4">
        <v>1586581000000</v>
      </c>
      <c r="YV42" s="4">
        <v>191795000000</v>
      </c>
      <c r="YW42" s="4">
        <v>340586000000</v>
      </c>
      <c r="YX42" s="4">
        <v>-55892000000</v>
      </c>
      <c r="YY42" s="4">
        <v>1115140000000</v>
      </c>
      <c r="YZ42" s="4">
        <v>703358000000</v>
      </c>
      <c r="ZA42" s="4">
        <v>9485000000</v>
      </c>
      <c r="ZB42" s="4">
        <v>32106000000</v>
      </c>
      <c r="ZC42" s="4">
        <v>219023000000</v>
      </c>
      <c r="ZD42" s="4">
        <v>159049993000</v>
      </c>
      <c r="ZE42" s="4">
        <v>208529233000</v>
      </c>
      <c r="ZF42" s="4">
        <v>1943519000</v>
      </c>
      <c r="ZG42" s="4">
        <v>304770964000</v>
      </c>
      <c r="ZH42" s="6" t="s">
        <v>613</v>
      </c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>
        <v>-2525308000000</v>
      </c>
      <c r="ZT42" s="4">
        <v>-1980790000000</v>
      </c>
      <c r="ZU42" s="4">
        <v>-3148118000000</v>
      </c>
      <c r="ZV42" s="4">
        <v>-2047190000000</v>
      </c>
      <c r="ZW42" s="4">
        <v>-1364166000000</v>
      </c>
      <c r="ZX42" s="4">
        <v>-497535000000</v>
      </c>
      <c r="ZY42" s="5">
        <v>-681618000000</v>
      </c>
      <c r="ZZ42" s="4">
        <v>-1588234000000</v>
      </c>
      <c r="AAA42" s="4">
        <v>-1547359000000</v>
      </c>
      <c r="AAB42" s="4">
        <v>-1349772000000</v>
      </c>
      <c r="AAC42" s="4">
        <v>-401590000000</v>
      </c>
      <c r="AAD42" s="4">
        <v>-625892000000</v>
      </c>
      <c r="AAE42" s="4">
        <v>-278316000000</v>
      </c>
      <c r="AAF42" s="4">
        <v>-435400000000</v>
      </c>
      <c r="AAG42" s="4">
        <v>-76981000000</v>
      </c>
      <c r="AAH42" s="4">
        <v>-204261000000</v>
      </c>
      <c r="AAI42" s="4">
        <v>-246198090000</v>
      </c>
      <c r="AAJ42" s="4">
        <v>-63601831000</v>
      </c>
      <c r="AAK42" s="4">
        <v>-110760836000</v>
      </c>
      <c r="AAL42" s="4">
        <v>-64087281000</v>
      </c>
      <c r="AAM42" s="6" t="s">
        <v>613</v>
      </c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>
        <v>1567012000000</v>
      </c>
      <c r="AAY42" s="4">
        <v>-1794564000000</v>
      </c>
      <c r="AAZ42" s="4">
        <v>1128393000000</v>
      </c>
      <c r="ABA42" s="4">
        <v>-345267000000</v>
      </c>
      <c r="ABB42" s="4">
        <v>-467181000000</v>
      </c>
      <c r="ABC42" s="4">
        <v>-446607000000</v>
      </c>
      <c r="ABD42" s="5">
        <v>-666855000000</v>
      </c>
      <c r="ABE42" s="4">
        <v>-964927000000</v>
      </c>
      <c r="ABF42" s="35">
        <v>2152769000000</v>
      </c>
      <c r="ABG42" s="35">
        <v>1091654000000</v>
      </c>
      <c r="ABH42" s="35">
        <v>541782000000</v>
      </c>
      <c r="ABI42" s="35">
        <v>-232566000000</v>
      </c>
      <c r="ABJ42" s="35">
        <v>-307563000000</v>
      </c>
      <c r="ABK42" s="35">
        <v>588152000000</v>
      </c>
      <c r="ABL42" s="35">
        <v>163661000000</v>
      </c>
      <c r="ABM42" s="35">
        <v>13400000000</v>
      </c>
      <c r="ABN42" s="35">
        <v>73323534000</v>
      </c>
      <c r="ABO42" s="35">
        <v>-86395766000</v>
      </c>
      <c r="ABP42" s="35">
        <v>52600628000</v>
      </c>
      <c r="ABQ42" s="35">
        <v>-182779457000</v>
      </c>
      <c r="ABR42" s="6" t="s">
        <v>613</v>
      </c>
      <c r="ABZ42" s="37"/>
      <c r="ACA42" s="37"/>
      <c r="ACB42" s="37"/>
      <c r="ACC42" s="37">
        <v>0.29911881064345197</v>
      </c>
      <c r="ACD42" s="9">
        <v>0.46908381711921798</v>
      </c>
      <c r="ACE42" s="9">
        <v>0.32186678454148698</v>
      </c>
      <c r="ACF42" s="9">
        <v>0.217140358127765</v>
      </c>
      <c r="ACG42" s="9">
        <v>0.28517224495623</v>
      </c>
      <c r="ACH42" s="9">
        <v>0.13993568891147501</v>
      </c>
      <c r="ACI42" s="10">
        <v>0.41564395340835197</v>
      </c>
      <c r="ACJ42" s="9"/>
      <c r="ACK42" s="6" t="s">
        <v>613</v>
      </c>
      <c r="ACS42" s="9"/>
      <c r="ACT42" s="9"/>
      <c r="ACU42" s="9"/>
      <c r="ACV42" s="9">
        <v>2.5633741956432102E-2</v>
      </c>
      <c r="ACW42" s="9">
        <v>2.1367352239085903E-2</v>
      </c>
      <c r="ACX42" s="9">
        <v>3.5731498269736497E-2</v>
      </c>
      <c r="ACY42" s="9">
        <v>4.7546092901271694E-2</v>
      </c>
      <c r="ACZ42" s="9">
        <v>4.2149951867259103E-2</v>
      </c>
      <c r="ADA42" s="9">
        <v>5.2878014522584803E-2</v>
      </c>
      <c r="ADB42" s="10">
        <v>4.2633700094456398E-2</v>
      </c>
      <c r="ADC42" s="9"/>
      <c r="ADD42" s="6" t="s">
        <v>613</v>
      </c>
      <c r="ADL42" s="9"/>
      <c r="ADM42" s="9"/>
      <c r="ADN42" s="9"/>
      <c r="ADO42" s="9">
        <v>0.70088118935654808</v>
      </c>
      <c r="ADP42" s="52">
        <v>0.53091618288078202</v>
      </c>
      <c r="ADQ42" s="52">
        <v>0.6781332154585139</v>
      </c>
      <c r="ADR42" s="52">
        <v>0.782859641872235</v>
      </c>
      <c r="ADS42" s="52">
        <v>0.71482775504377005</v>
      </c>
      <c r="ADT42" s="52">
        <v>0.86006431108852499</v>
      </c>
      <c r="ADU42" s="53">
        <v>0.58435604659164797</v>
      </c>
      <c r="ADW42" s="54" t="s">
        <v>613</v>
      </c>
      <c r="AEE42" s="9"/>
      <c r="AEF42" s="9"/>
      <c r="AEG42" s="9"/>
      <c r="AEH42" s="9">
        <v>0.13675537541007102</v>
      </c>
      <c r="AEI42" s="9">
        <v>0.14533503986704299</v>
      </c>
      <c r="AEJ42" s="9">
        <v>0.24955046896279501</v>
      </c>
      <c r="AEK42" s="9">
        <v>0.229710367658716</v>
      </c>
      <c r="AEL42" s="9">
        <v>0.22789259389220701</v>
      </c>
      <c r="AEM42" s="9">
        <v>0.19909092577602197</v>
      </c>
      <c r="AEN42" s="10">
        <v>0.190869920911788</v>
      </c>
      <c r="AEO42" s="9"/>
      <c r="AEP42" s="6" t="s">
        <v>613</v>
      </c>
      <c r="AEX42" s="9"/>
      <c r="AEY42" s="9"/>
      <c r="AEZ42" s="9"/>
      <c r="AFA42" s="9">
        <v>0.27953753050764002</v>
      </c>
      <c r="AFB42" s="9">
        <v>0.26726735885391001</v>
      </c>
      <c r="AFC42" s="9">
        <v>0.270182795201585</v>
      </c>
      <c r="AFD42" s="9">
        <v>0.28496110000000002</v>
      </c>
      <c r="AFE42" s="9">
        <v>0.2482424</v>
      </c>
      <c r="AFF42" s="9">
        <v>0.2482424</v>
      </c>
      <c r="AFG42" s="10">
        <v>0.24050859999999999</v>
      </c>
      <c r="AFH42" s="9"/>
      <c r="AFI42" s="6" t="s">
        <v>613</v>
      </c>
      <c r="AFJ42" s="7">
        <f t="shared" si="166"/>
        <v>4.7052300113749508E-2</v>
      </c>
      <c r="AFK42" s="7">
        <f t="shared" si="167"/>
        <v>6.7311585595905873E-2</v>
      </c>
      <c r="AFL42" s="7">
        <f t="shared" si="168"/>
        <v>8.4108355481282648E-2</v>
      </c>
      <c r="AFM42" s="7">
        <f t="shared" si="169"/>
        <v>5.2260902902210013E-2</v>
      </c>
      <c r="AFN42" s="7">
        <f t="shared" si="170"/>
        <v>0.11897434369038909</v>
      </c>
      <c r="AFO42" s="8">
        <f t="shared" si="171"/>
        <v>3.0565286821862638E-2</v>
      </c>
      <c r="AFP42" s="7">
        <f t="shared" si="172"/>
        <v>2.4866236405589989E-2</v>
      </c>
      <c r="AFQ42" s="6" t="s">
        <v>613</v>
      </c>
      <c r="AFR42" s="7">
        <f t="shared" si="173"/>
        <v>0.11435664844524818</v>
      </c>
      <c r="AFS42" s="7">
        <f t="shared" si="174"/>
        <v>0.15987298667572122</v>
      </c>
      <c r="AFT42" s="7">
        <f t="shared" si="175"/>
        <v>0.20556505464555377</v>
      </c>
      <c r="AFU42" s="7">
        <f t="shared" si="176"/>
        <v>0.12882940574561386</v>
      </c>
      <c r="AFV42" s="7">
        <f t="shared" si="177"/>
        <v>0.27645539557061938</v>
      </c>
      <c r="AFW42" s="8">
        <f t="shared" si="178"/>
        <v>9.3459172954638403E-2</v>
      </c>
      <c r="AFX42" s="7">
        <f t="shared" si="179"/>
        <v>8.2416382912943162E-2</v>
      </c>
      <c r="AFY42" s="6" t="s">
        <v>613</v>
      </c>
      <c r="AFZ42" s="1">
        <f t="shared" si="180"/>
        <v>18448247000000</v>
      </c>
      <c r="AGA42" s="1">
        <f t="shared" si="181"/>
        <v>20418129000000</v>
      </c>
      <c r="AGB42" s="1">
        <f t="shared" si="182"/>
        <v>16925563000000</v>
      </c>
      <c r="AGC42" s="1">
        <f t="shared" si="183"/>
        <v>14167552000000</v>
      </c>
      <c r="AGD42" s="1">
        <f t="shared" si="184"/>
        <v>12224535000000</v>
      </c>
      <c r="AGE42" s="2">
        <f t="shared" si="185"/>
        <v>12439897000000</v>
      </c>
      <c r="AGF42" s="1">
        <f t="shared" si="186"/>
        <v>11994969000000</v>
      </c>
      <c r="AGG42" s="6" t="s">
        <v>613</v>
      </c>
      <c r="AGH42" s="7">
        <f t="shared" si="187"/>
        <v>0.13465816020351418</v>
      </c>
      <c r="AGI42" s="7">
        <f t="shared" si="188"/>
        <v>0.15301705655792458</v>
      </c>
      <c r="AGJ42" s="7">
        <f t="shared" si="189"/>
        <v>0.2187985120494958</v>
      </c>
      <c r="AGK42" s="7">
        <f t="shared" si="190"/>
        <v>0.1584294167404503</v>
      </c>
      <c r="AGL42" s="7">
        <f t="shared" si="191"/>
        <v>0.22631462055611931</v>
      </c>
      <c r="AGM42" s="8">
        <f t="shared" si="192"/>
        <v>5.6083824488257418E-2</v>
      </c>
      <c r="AGN42" s="7">
        <f t="shared" si="193"/>
        <v>4.5970022932114288E-2</v>
      </c>
      <c r="AGO42" s="6" t="s">
        <v>613</v>
      </c>
      <c r="AGP42" s="7">
        <f t="shared" si="194"/>
        <v>3.3033726978325524E-2</v>
      </c>
      <c r="AGQ42" s="7">
        <f t="shared" si="195"/>
        <v>4.6149159381318479E-2</v>
      </c>
      <c r="AGR42" s="7">
        <f t="shared" si="196"/>
        <v>5.7639752567753666E-2</v>
      </c>
      <c r="AGS42" s="7">
        <f t="shared" si="197"/>
        <v>3.523680011761094E-2</v>
      </c>
      <c r="AGT42" s="7">
        <f t="shared" si="198"/>
        <v>8.0241773825891954E-2</v>
      </c>
      <c r="AGU42" s="8">
        <f t="shared" si="199"/>
        <v>2.0960149603685231E-2</v>
      </c>
      <c r="AGV42" s="7">
        <f t="shared" si="200"/>
        <v>1.6021420441164926E-2</v>
      </c>
      <c r="AGW42" s="6" t="s">
        <v>613</v>
      </c>
      <c r="AGX42" s="7">
        <f t="shared" si="201"/>
        <v>0.10802904416367635</v>
      </c>
      <c r="AGY42" s="7">
        <f t="shared" si="202"/>
        <v>0.11004020262973295</v>
      </c>
      <c r="AGZ42" s="7">
        <f t="shared" si="203"/>
        <v>0.13002531366327519</v>
      </c>
      <c r="AHA42" s="7">
        <f t="shared" si="204"/>
        <v>0.10407429892852973</v>
      </c>
      <c r="AHB42" s="7">
        <f t="shared" si="205"/>
        <v>0.1415707834703146</v>
      </c>
      <c r="AHC42" s="8">
        <f t="shared" si="206"/>
        <v>9.6164503309426844E-2</v>
      </c>
      <c r="AHD42" s="7">
        <f t="shared" si="207"/>
        <v>7.2582391344166206E-2</v>
      </c>
      <c r="AHE42" s="6" t="s">
        <v>613</v>
      </c>
      <c r="AHF42" s="15">
        <f t="shared" si="158"/>
        <v>19.662039046476199</v>
      </c>
      <c r="AHG42" s="15">
        <f t="shared" si="159"/>
        <v>17.761253483408716</v>
      </c>
      <c r="AHH42" s="15">
        <f t="shared" si="160"/>
        <v>18.510202559261803</v>
      </c>
      <c r="AHI42" s="15">
        <f t="shared" si="161"/>
        <v>19.215000879525743</v>
      </c>
      <c r="AHJ42" s="15">
        <f t="shared" si="162"/>
        <v>22.334476054031928</v>
      </c>
      <c r="AHK42" s="16">
        <f t="shared" si="163"/>
        <v>20.858076562402317</v>
      </c>
      <c r="AHL42" s="15">
        <f t="shared" si="164"/>
        <v>19.682965809943653</v>
      </c>
      <c r="AHM42" s="6" t="s">
        <v>613</v>
      </c>
      <c r="AHN42" s="12">
        <f t="shared" si="208"/>
        <v>18.563690120705704</v>
      </c>
      <c r="AHO42" s="12">
        <f t="shared" si="209"/>
        <v>20.550351378125239</v>
      </c>
      <c r="AHP42" s="12">
        <f t="shared" si="210"/>
        <v>19.718854984510575</v>
      </c>
      <c r="AHQ42" s="12">
        <f t="shared" si="211"/>
        <v>18.995575503143499</v>
      </c>
      <c r="AHR42" s="12">
        <f t="shared" si="212"/>
        <v>16.342447394646111</v>
      </c>
      <c r="AHS42" s="13">
        <f t="shared" si="213"/>
        <v>17.499216617985283</v>
      </c>
      <c r="AHT42" s="12">
        <f t="shared" si="214"/>
        <v>18.54395336172384</v>
      </c>
      <c r="AHU42" s="6" t="s">
        <v>613</v>
      </c>
      <c r="AHV42" s="15">
        <f t="shared" si="215"/>
        <v>1.4243715262471601</v>
      </c>
      <c r="AHW42" s="15">
        <f t="shared" si="216"/>
        <v>1.4585658005106394</v>
      </c>
      <c r="AHX42" s="15">
        <f t="shared" si="217"/>
        <v>1.459207434702569</v>
      </c>
      <c r="AHY42" s="15">
        <f t="shared" si="218"/>
        <v>1.4831341872070449</v>
      </c>
      <c r="AHZ42" s="15">
        <f t="shared" si="219"/>
        <v>1.4826983255447319</v>
      </c>
      <c r="AIA42" s="16">
        <f t="shared" si="220"/>
        <v>1.4582570926158192</v>
      </c>
      <c r="AIB42" s="15">
        <f t="shared" si="221"/>
        <v>1.5520619096730945</v>
      </c>
      <c r="AIC42" s="6" t="s">
        <v>613</v>
      </c>
      <c r="AID42" s="4">
        <f t="shared" si="222"/>
        <v>5737459000000</v>
      </c>
      <c r="AIE42" s="4">
        <f t="shared" si="223"/>
        <v>5131190000000</v>
      </c>
      <c r="AIF42" s="4">
        <f t="shared" si="224"/>
        <v>5645283000000</v>
      </c>
      <c r="AIG42" s="4">
        <f t="shared" si="225"/>
        <v>6419685000000</v>
      </c>
      <c r="AIH42" s="4">
        <f t="shared" si="226"/>
        <v>5561954000000</v>
      </c>
      <c r="AII42" s="14">
        <f t="shared" si="227"/>
        <v>4251484000000</v>
      </c>
      <c r="AIJ42" s="4">
        <f t="shared" si="228"/>
        <v>3792870000000</v>
      </c>
      <c r="AIK42" s="6" t="s">
        <v>613</v>
      </c>
      <c r="AIL42" s="15">
        <f t="shared" si="229"/>
        <v>6.4427385014864598</v>
      </c>
      <c r="AIM42" s="15">
        <f t="shared" si="230"/>
        <v>7.5756469746783885</v>
      </c>
      <c r="AIN42" s="15">
        <f t="shared" si="231"/>
        <v>6.4174393028657732</v>
      </c>
      <c r="AIO42" s="15">
        <f t="shared" si="232"/>
        <v>4.6112368441753766</v>
      </c>
      <c r="AIP42" s="15">
        <f t="shared" si="233"/>
        <v>4.865791770302307</v>
      </c>
      <c r="AIQ42" s="16">
        <f t="shared" si="234"/>
        <v>5.8856890911502902</v>
      </c>
      <c r="AIR42" s="15">
        <f t="shared" si="235"/>
        <v>6.4486470667331073</v>
      </c>
      <c r="AIS42" s="6" t="s">
        <v>613</v>
      </c>
      <c r="AIT42" s="15">
        <f t="shared" si="236"/>
        <v>1.9550208990859865</v>
      </c>
      <c r="AIU42" s="15">
        <f t="shared" si="237"/>
        <v>1.6627767807575293</v>
      </c>
      <c r="AIV42" s="15">
        <f t="shared" si="238"/>
        <v>1.7341527515172921</v>
      </c>
      <c r="AIW42" s="15">
        <f t="shared" si="239"/>
        <v>2.3459474928925452</v>
      </c>
      <c r="AIX42" s="15">
        <f t="shared" si="240"/>
        <v>2.0709351158523774</v>
      </c>
      <c r="AIY42" s="16">
        <f t="shared" si="241"/>
        <v>1.7942735120977007</v>
      </c>
      <c r="AIZ42" s="15">
        <f t="shared" si="242"/>
        <v>1.7714654970417667</v>
      </c>
      <c r="AJA42" s="6" t="s">
        <v>613</v>
      </c>
      <c r="AJB42" s="15">
        <f t="shared" si="243"/>
        <v>0.53556373434732452</v>
      </c>
      <c r="AJC42" s="15">
        <f t="shared" si="244"/>
        <v>0.41256113763469138</v>
      </c>
      <c r="AJD42" s="15">
        <f t="shared" si="245"/>
        <v>0.40559223389857446</v>
      </c>
      <c r="AJE42" s="15">
        <f t="shared" si="246"/>
        <v>0.66728495232344576</v>
      </c>
      <c r="AJF42" s="15">
        <f t="shared" si="247"/>
        <v>0.75560584871732217</v>
      </c>
      <c r="AJG42" s="16">
        <f t="shared" si="248"/>
        <v>0.39460026491451927</v>
      </c>
      <c r="AJH42" s="15">
        <f t="shared" si="249"/>
        <v>0.41135104042593351</v>
      </c>
      <c r="AJI42" s="6" t="s">
        <v>613</v>
      </c>
      <c r="AJJ42" s="15">
        <f t="shared" si="154"/>
        <v>2.8235913908097712</v>
      </c>
      <c r="AJK42" s="15">
        <f t="shared" si="154"/>
        <v>3.7914780629048659</v>
      </c>
      <c r="AJL42" s="15">
        <f t="shared" si="154"/>
        <v>5.9532458179409771</v>
      </c>
      <c r="AJM42" s="15">
        <f t="shared" si="154"/>
        <v>4.657472309026697</v>
      </c>
      <c r="AJN42" s="15">
        <f t="shared" si="154"/>
        <v>5.4478254705277713</v>
      </c>
      <c r="AJO42" s="16">
        <f t="shared" si="154"/>
        <v>1.0182716979149335</v>
      </c>
      <c r="AJP42" s="15">
        <f t="shared" si="154"/>
        <v>0.78862166514589405</v>
      </c>
      <c r="AJQ42" s="6" t="s">
        <v>613</v>
      </c>
      <c r="AKB42" s="1">
        <v>5.7629999999999999</v>
      </c>
      <c r="AKC42" s="1">
        <v>3.12595</v>
      </c>
      <c r="AKD42" s="1">
        <v>4.1856900000000001</v>
      </c>
      <c r="AKE42" s="1">
        <v>6.51858</v>
      </c>
      <c r="AKF42" s="1">
        <v>4.8472900000000001</v>
      </c>
      <c r="AKG42" s="1">
        <v>6.24491</v>
      </c>
      <c r="AKH42" s="2">
        <v>2.6921900000000001</v>
      </c>
      <c r="AKI42" s="1">
        <v>1.87686</v>
      </c>
      <c r="AKJ42" s="6" t="s">
        <v>613</v>
      </c>
      <c r="AKK42" s="15">
        <f t="shared" si="250"/>
        <v>2.4304156899617997</v>
      </c>
      <c r="AKL42" s="15">
        <f t="shared" si="251"/>
        <v>2.3751184177340972</v>
      </c>
      <c r="AKM42" s="15">
        <f t="shared" si="252"/>
        <v>2.4440503380344887</v>
      </c>
      <c r="AKN42" s="15">
        <f t="shared" si="253"/>
        <v>2.4651201680667079</v>
      </c>
      <c r="AKO42" s="15">
        <f t="shared" si="254"/>
        <v>2.3236555630014522</v>
      </c>
      <c r="AKP42" s="16">
        <f t="shared" si="255"/>
        <v>3.057690035736528</v>
      </c>
      <c r="AKQ42" s="15">
        <f t="shared" si="256"/>
        <v>3.3143891004919332</v>
      </c>
      <c r="AKR42" s="6" t="s">
        <v>613</v>
      </c>
      <c r="AKS42" s="15">
        <f t="shared" si="257"/>
        <v>0.7277020503075976</v>
      </c>
      <c r="AKT42" s="15">
        <f t="shared" si="258"/>
        <v>0.81965649722347733</v>
      </c>
      <c r="AKU42" s="15">
        <f t="shared" si="259"/>
        <v>0.66618344852176303</v>
      </c>
      <c r="AKV42" s="15">
        <f t="shared" si="260"/>
        <v>0.74977500328834223</v>
      </c>
      <c r="AKW42" s="15">
        <f t="shared" si="261"/>
        <v>0.55623789334533724</v>
      </c>
      <c r="AKX42" s="16">
        <f t="shared" si="262"/>
        <v>1.2166977167289896</v>
      </c>
      <c r="AKY42" s="15">
        <f t="shared" si="263"/>
        <v>1.5227551207118837</v>
      </c>
      <c r="AKZ42" s="6" t="s">
        <v>613</v>
      </c>
      <c r="ALA42" s="7">
        <f t="shared" si="264"/>
        <v>0.42119649633919148</v>
      </c>
      <c r="ALB42" s="7">
        <f t="shared" si="265"/>
        <v>0.45044572889122209</v>
      </c>
      <c r="ALC42" s="7">
        <f t="shared" si="266"/>
        <v>0.39982599101725597</v>
      </c>
      <c r="ALD42" s="7">
        <f t="shared" si="267"/>
        <v>0.42849795081041525</v>
      </c>
      <c r="ALE42" s="7">
        <f t="shared" si="268"/>
        <v>0.35742472004047598</v>
      </c>
      <c r="ALF42" s="8">
        <f t="shared" si="269"/>
        <v>0.54887849955670853</v>
      </c>
      <c r="ALG42" s="7">
        <f t="shared" si="270"/>
        <v>0.60360797931199317</v>
      </c>
      <c r="ALH42" s="6" t="s">
        <v>613</v>
      </c>
      <c r="ALI42" s="7">
        <f t="shared" si="155"/>
        <v>0.102274154877255</v>
      </c>
      <c r="ALJ42" s="7">
        <f t="shared" si="155"/>
        <v>8.1157808213673147E-2</v>
      </c>
      <c r="ALK42" s="7">
        <f t="shared" si="155"/>
        <v>8.3949930713517654E-2</v>
      </c>
      <c r="ALL42" s="7">
        <f t="shared" si="155"/>
        <v>7.6276028238099425E-2</v>
      </c>
      <c r="ALM42" s="7">
        <f t="shared" si="155"/>
        <v>0.10139156861108811</v>
      </c>
      <c r="ALN42" s="20">
        <f t="shared" si="155"/>
        <v>3.7953837661224461E-2</v>
      </c>
      <c r="ALO42" s="7">
        <f t="shared" si="155"/>
        <v>4.057774134735595E-2</v>
      </c>
      <c r="ALP42" s="6" t="s">
        <v>613</v>
      </c>
      <c r="ALQ42" s="17">
        <f t="shared" si="271"/>
        <v>0.42119649633919148</v>
      </c>
      <c r="ALR42" s="17">
        <f t="shared" si="272"/>
        <v>0.45044572889122209</v>
      </c>
      <c r="ALS42" s="17">
        <f t="shared" si="273"/>
        <v>0.39982599101725597</v>
      </c>
      <c r="ALT42" s="17">
        <f t="shared" si="274"/>
        <v>0.42849795081041525</v>
      </c>
      <c r="ALU42" s="17">
        <f t="shared" si="275"/>
        <v>0.35742472004047598</v>
      </c>
      <c r="ALV42" s="21">
        <f t="shared" si="276"/>
        <v>0.54887849955670853</v>
      </c>
      <c r="ALW42" s="17">
        <f t="shared" si="277"/>
        <v>0.60360797931199317</v>
      </c>
      <c r="ALX42" s="6" t="s">
        <v>613</v>
      </c>
      <c r="ALY42" s="17">
        <f t="shared" si="278"/>
        <v>0.57880350366080857</v>
      </c>
      <c r="ALZ42" s="17">
        <f t="shared" si="279"/>
        <v>0.54955427110877786</v>
      </c>
      <c r="AMA42" s="17">
        <f t="shared" si="280"/>
        <v>0.60017400898274398</v>
      </c>
      <c r="AMB42" s="17">
        <f t="shared" si="281"/>
        <v>0.5715020491895848</v>
      </c>
      <c r="AMC42" s="17">
        <f t="shared" si="282"/>
        <v>0.64257527995952402</v>
      </c>
      <c r="AMD42" s="21">
        <f t="shared" si="283"/>
        <v>0.45112150044329147</v>
      </c>
      <c r="AME42" s="17">
        <f t="shared" si="284"/>
        <v>0.39639202068800677</v>
      </c>
      <c r="AMF42" s="6" t="s">
        <v>613</v>
      </c>
      <c r="AMQ42" s="18">
        <v>4.5713591950970072</v>
      </c>
      <c r="AMR42" s="18">
        <v>6.1982279139587186</v>
      </c>
      <c r="AMS42" s="18">
        <v>6.218300505319057</v>
      </c>
      <c r="AMT42" s="18">
        <v>6.0281565269948612</v>
      </c>
      <c r="AMU42" s="18">
        <v>6.8453170762465918</v>
      </c>
      <c r="AMV42" s="19">
        <v>7.4264531209904705</v>
      </c>
      <c r="AMW42" s="18">
        <v>7.1765482946952046</v>
      </c>
      <c r="AMX42" s="18">
        <v>10.561990087171512</v>
      </c>
      <c r="AMY42" s="18">
        <v>8.0313813664126421</v>
      </c>
      <c r="AMZ42" s="18">
        <v>11.291457076820459</v>
      </c>
      <c r="ANA42" s="18">
        <v>10.072101709964384</v>
      </c>
      <c r="ANB42" s="18">
        <v>8.1036149396627639</v>
      </c>
      <c r="ANH42" s="6" t="s">
        <v>613</v>
      </c>
      <c r="ANI42" s="7">
        <f t="shared" si="285"/>
        <v>4.5713591950970071E-2</v>
      </c>
      <c r="ANJ42" s="7">
        <f t="shared" si="286"/>
        <v>6.1982279139587183E-2</v>
      </c>
      <c r="ANK42" s="7">
        <f t="shared" si="287"/>
        <v>6.218300505319057E-2</v>
      </c>
      <c r="ANL42" s="7">
        <f t="shared" si="288"/>
        <v>6.0281565269948614E-2</v>
      </c>
      <c r="ANM42" s="7">
        <f t="shared" si="289"/>
        <v>6.8453170762465917E-2</v>
      </c>
      <c r="ANN42" s="20">
        <f t="shared" si="290"/>
        <v>7.4264531209904699E-2</v>
      </c>
      <c r="ANO42" s="7">
        <f t="shared" si="291"/>
        <v>7.176548294695205E-2</v>
      </c>
      <c r="ANP42" s="6" t="s">
        <v>613</v>
      </c>
      <c r="AOA42" s="7">
        <v>-1.5137246404285265E-2</v>
      </c>
      <c r="AOB42" s="7">
        <v>2.5564672332883953E-2</v>
      </c>
      <c r="AOC42" s="7">
        <v>-1.0702546631930043E-2</v>
      </c>
      <c r="AOD42" s="7">
        <v>0.20954451611318192</v>
      </c>
      <c r="AOE42" s="7">
        <v>0.18215498634196114</v>
      </c>
      <c r="AOF42" s="20">
        <v>-0.11152965043334617</v>
      </c>
      <c r="AOG42" s="7">
        <v>0.2194132077705182</v>
      </c>
      <c r="AOH42" s="7">
        <v>-0.46667980509208173</v>
      </c>
      <c r="AOI42" s="7">
        <v>0.53919448848064833</v>
      </c>
      <c r="AOJ42" s="7">
        <v>0.57657229599624027</v>
      </c>
      <c r="AOK42" s="7">
        <v>0.18054832872882143</v>
      </c>
      <c r="AOL42" s="7">
        <v>0.45513802777357104</v>
      </c>
      <c r="AOR42" s="6" t="s">
        <v>613</v>
      </c>
      <c r="APC42" s="1">
        <v>5.7629999999999999</v>
      </c>
      <c r="APD42" s="1">
        <v>3.12595</v>
      </c>
      <c r="APE42" s="1">
        <v>4.1856900000000001</v>
      </c>
      <c r="APF42" s="1">
        <v>6.51858</v>
      </c>
      <c r="APG42" s="1">
        <v>4.8472900000000001</v>
      </c>
      <c r="APH42" s="1">
        <v>6.24491</v>
      </c>
      <c r="API42" s="2">
        <v>2.6921900000000001</v>
      </c>
      <c r="APJ42" s="1">
        <v>1.87686</v>
      </c>
      <c r="APK42" s="1">
        <v>3.3326899999999999</v>
      </c>
      <c r="APL42" s="1">
        <v>3.9024299999999998</v>
      </c>
      <c r="APM42" s="1">
        <v>3.2950900000000001</v>
      </c>
      <c r="APN42" s="1">
        <v>7.3724400000000001</v>
      </c>
      <c r="APO42" s="1">
        <v>5.9636100000000001</v>
      </c>
      <c r="APP42" s="1">
        <v>3.1728299999999998</v>
      </c>
      <c r="APQ42" s="1">
        <v>3.9576699999999998</v>
      </c>
      <c r="APR42" s="1">
        <v>4.1983600000000001</v>
      </c>
      <c r="APS42" s="1">
        <v>4.0079000000000002</v>
      </c>
      <c r="APT42" s="1">
        <v>3.5268000000000002</v>
      </c>
      <c r="APU42" s="1">
        <v>1.65158</v>
      </c>
      <c r="APV42" s="1"/>
      <c r="APW42" s="22">
        <v>0.13281618304108234</v>
      </c>
      <c r="APX42" s="22">
        <v>0.29445261163072678</v>
      </c>
      <c r="APY42" s="22">
        <v>0.38988037006839643</v>
      </c>
      <c r="APZ42" s="22">
        <v>0.28786516680334417</v>
      </c>
      <c r="AQA42" s="22">
        <v>0.20662350679877381</v>
      </c>
      <c r="AQB42" s="39" t="s">
        <v>613</v>
      </c>
      <c r="AQC42" s="22">
        <v>0.41917400225309598</v>
      </c>
      <c r="AQD42" s="6" t="s">
        <v>613</v>
      </c>
      <c r="AQE42" s="4">
        <f t="shared" si="292"/>
        <v>1263117000000</v>
      </c>
      <c r="AQF42" s="4">
        <f t="shared" si="293"/>
        <v>1330408000000</v>
      </c>
      <c r="AQG42" s="4">
        <f t="shared" si="294"/>
        <v>1615100000000</v>
      </c>
      <c r="AQH42" s="4">
        <f t="shared" si="295"/>
        <v>1201453000000</v>
      </c>
      <c r="AQI42" s="4">
        <f t="shared" si="296"/>
        <v>594983000000</v>
      </c>
      <c r="AQJ42" s="5">
        <f t="shared" si="297"/>
        <v>173193000000</v>
      </c>
      <c r="AQK42" s="4">
        <f t="shared" si="298"/>
        <v>159543000000</v>
      </c>
      <c r="AQL42" s="6" t="s">
        <v>613</v>
      </c>
      <c r="AQM42" s="7">
        <f t="shared" si="299"/>
        <v>0.5084588361597886</v>
      </c>
      <c r="AQN42" s="7">
        <f t="shared" si="300"/>
        <v>0.42582294654648273</v>
      </c>
      <c r="AQO42" s="7">
        <f t="shared" si="301"/>
        <v>0.43612595077671518</v>
      </c>
      <c r="AQP42" s="7">
        <f t="shared" si="302"/>
        <v>0.53527399838810064</v>
      </c>
      <c r="AQQ42" s="7">
        <f t="shared" si="303"/>
        <v>0.21505997814639027</v>
      </c>
      <c r="AQR42" s="20">
        <f t="shared" si="304"/>
        <v>0.24824238150318845</v>
      </c>
      <c r="AQS42" s="7">
        <f t="shared" si="305"/>
        <v>0.28933695315092789</v>
      </c>
      <c r="AQT42" s="6" t="s">
        <v>613</v>
      </c>
      <c r="AQU42" s="9">
        <f t="shared" si="156"/>
        <v>3.7631615865775167E-2</v>
      </c>
      <c r="AQV42" s="9">
        <f t="shared" si="156"/>
        <v>5.1259019706012487E-2</v>
      </c>
      <c r="AQW42" s="9">
        <f t="shared" si="156"/>
        <v>3.3766359189556505E-2</v>
      </c>
      <c r="AQX42" s="9">
        <f t="shared" si="156"/>
        <v>0.10324916951199534</v>
      </c>
      <c r="AQY42" s="9">
        <f t="shared" si="156"/>
        <v>9.1946638626888677E-2</v>
      </c>
      <c r="AQZ42" s="10" t="e">
        <f t="shared" si="156"/>
        <v>#VALUE!</v>
      </c>
      <c r="ARA42" s="9">
        <f t="shared" si="156"/>
        <v>0.13365557068481004</v>
      </c>
      <c r="ARB42" s="6" t="s">
        <v>613</v>
      </c>
      <c r="ARC42" s="17">
        <f t="shared" si="157"/>
        <v>4.2955683314224162E-2</v>
      </c>
      <c r="ARD42" s="17">
        <f t="shared" si="157"/>
        <v>4.9159911744324547E-2</v>
      </c>
      <c r="ARE42" s="17">
        <f t="shared" si="157"/>
        <v>3.9192329013106528E-2</v>
      </c>
      <c r="ARF42" s="17">
        <f t="shared" si="157"/>
        <v>7.419627319167163E-2</v>
      </c>
      <c r="ARG42" s="17">
        <f t="shared" si="157"/>
        <v>8.7528748082647323E-2</v>
      </c>
      <c r="ARH42" s="21" t="e">
        <f t="shared" si="157"/>
        <v>#VALUE!</v>
      </c>
      <c r="ARI42" s="17">
        <f t="shared" si="157"/>
        <v>7.0386306184968758E-2</v>
      </c>
      <c r="ARJ42" s="6" t="s">
        <v>613</v>
      </c>
    </row>
    <row r="43" spans="1:1154" collapsed="1" x14ac:dyDescent="0.15">
      <c r="A43" s="26" t="s">
        <v>250</v>
      </c>
      <c r="B43" s="34">
        <v>40616</v>
      </c>
      <c r="C43" s="34">
        <v>40676</v>
      </c>
      <c r="D43" s="35">
        <v>8.7822012880562106</v>
      </c>
      <c r="E43" s="26" t="s">
        <v>251</v>
      </c>
      <c r="F43" s="26" t="s">
        <v>48</v>
      </c>
      <c r="G43" s="26" t="s">
        <v>49</v>
      </c>
      <c r="H43" s="26" t="s">
        <v>23</v>
      </c>
      <c r="I43" s="56" t="s">
        <v>252</v>
      </c>
      <c r="J43" s="26" t="s">
        <v>506</v>
      </c>
      <c r="K43" s="26" t="s">
        <v>426</v>
      </c>
      <c r="L43" s="26" t="s">
        <v>48</v>
      </c>
      <c r="M43" s="26" t="s">
        <v>49</v>
      </c>
      <c r="N43" s="26" t="s">
        <v>23</v>
      </c>
      <c r="O43" s="26"/>
      <c r="P43" s="26"/>
      <c r="Q43" s="26" t="s">
        <v>25</v>
      </c>
      <c r="R43" s="26" t="s">
        <v>253</v>
      </c>
      <c r="S43" s="35" t="s">
        <v>254</v>
      </c>
      <c r="T43" s="26" t="s">
        <v>27</v>
      </c>
      <c r="U43" s="26" t="s">
        <v>23</v>
      </c>
      <c r="V43" s="36">
        <v>2011</v>
      </c>
      <c r="W43" s="3">
        <f t="shared" si="165"/>
        <v>1</v>
      </c>
      <c r="AD43" s="35">
        <v>7567185000000</v>
      </c>
      <c r="AE43" s="35">
        <v>5420548000000</v>
      </c>
      <c r="AF43" s="35">
        <v>4733418000000</v>
      </c>
      <c r="AG43" s="35">
        <v>6086778000000</v>
      </c>
      <c r="AH43" s="35">
        <v>7030375174000</v>
      </c>
      <c r="AI43" s="4">
        <v>4132600751000</v>
      </c>
      <c r="AJ43" s="4">
        <v>3330176236000</v>
      </c>
      <c r="AK43" s="4">
        <v>3297927190000</v>
      </c>
      <c r="AL43" s="4">
        <v>3520689245000</v>
      </c>
      <c r="AM43" s="4">
        <v>4310204231000</v>
      </c>
      <c r="AN43" s="5">
        <v>3802796319000</v>
      </c>
      <c r="AO43" s="4">
        <v>4039028182000</v>
      </c>
      <c r="AP43" s="4">
        <v>3355478541000</v>
      </c>
      <c r="AQ43" s="4">
        <v>3865759210000</v>
      </c>
      <c r="AR43" s="4">
        <v>4004561175000</v>
      </c>
      <c r="AS43" s="4">
        <v>265004000000</v>
      </c>
      <c r="AT43" s="4">
        <v>429271000000</v>
      </c>
      <c r="AU43" s="4">
        <v>231676000000</v>
      </c>
      <c r="AV43" s="4"/>
      <c r="AW43" s="4"/>
      <c r="AX43" s="4"/>
      <c r="AY43" s="4"/>
      <c r="AZ43" s="4"/>
      <c r="BA43" s="4"/>
      <c r="BB43" s="6" t="s">
        <v>613</v>
      </c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>
        <f>8278539096000+110312799000</f>
        <v>8388851895000</v>
      </c>
      <c r="BO43" s="4">
        <f>164374388000+132813579000</f>
        <v>297187967000</v>
      </c>
      <c r="BP43" s="4">
        <f>48089417000+99281519000</f>
        <v>147370936000</v>
      </c>
      <c r="BQ43" s="4">
        <f>177197911000+19750666000</f>
        <v>196948577000</v>
      </c>
      <c r="BR43" s="4">
        <f>50267652000+13824674000</f>
        <v>64092326000</v>
      </c>
      <c r="BS43" s="5"/>
      <c r="BT43" s="4">
        <v>64671644000</v>
      </c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6" t="s">
        <v>613</v>
      </c>
      <c r="CH43" s="4"/>
      <c r="CI43" s="4"/>
      <c r="CJ43" s="4"/>
      <c r="CK43" s="4"/>
      <c r="CL43" s="4"/>
      <c r="CM43" s="4"/>
      <c r="CN43" s="4">
        <v>10361876000000</v>
      </c>
      <c r="CO43" s="4">
        <v>10705995000000</v>
      </c>
      <c r="CP43" s="4">
        <v>11612566000000</v>
      </c>
      <c r="CQ43" s="4">
        <v>11629996000000</v>
      </c>
      <c r="CR43" s="4">
        <v>18987065058000</v>
      </c>
      <c r="CS43" s="4">
        <v>12965884489000</v>
      </c>
      <c r="CT43" s="4">
        <v>3729046503000</v>
      </c>
      <c r="CU43" s="4">
        <v>3542090195000</v>
      </c>
      <c r="CV43" s="4">
        <v>3788304387000</v>
      </c>
      <c r="CW43" s="4">
        <v>4517292480000</v>
      </c>
      <c r="CX43" s="5">
        <v>3996740522000</v>
      </c>
      <c r="CY43" s="4">
        <v>4090109189000</v>
      </c>
      <c r="CZ43" s="4">
        <v>3430338210000</v>
      </c>
      <c r="DA43" s="4">
        <v>3906983110000</v>
      </c>
      <c r="DB43" s="4">
        <v>4075785765000</v>
      </c>
      <c r="DC43" s="4">
        <v>824000000000</v>
      </c>
      <c r="DD43" s="4">
        <v>456413000000</v>
      </c>
      <c r="DE43" s="4">
        <v>265618000000</v>
      </c>
      <c r="DF43" s="4"/>
      <c r="DG43" s="4"/>
      <c r="DH43" s="4"/>
      <c r="DI43" s="4"/>
      <c r="DJ43" s="4"/>
      <c r="DK43" s="4"/>
      <c r="DL43" s="6" t="s">
        <v>613</v>
      </c>
      <c r="DM43" s="4"/>
      <c r="DN43" s="4"/>
      <c r="DO43" s="4"/>
      <c r="DP43" s="4"/>
      <c r="DQ43" s="4"/>
      <c r="DR43" s="4"/>
      <c r="DS43" s="4">
        <v>101242884000000</v>
      </c>
      <c r="DT43" s="4">
        <v>104086646000000</v>
      </c>
      <c r="DU43" s="4">
        <v>99679570000000</v>
      </c>
      <c r="DV43" s="4">
        <v>82418603000000</v>
      </c>
      <c r="DW43" s="4">
        <v>79192772790000</v>
      </c>
      <c r="DX43" s="4">
        <v>53500322659000</v>
      </c>
      <c r="DY43" s="4">
        <v>36724982487000</v>
      </c>
      <c r="DZ43" s="4">
        <v>31857947989000</v>
      </c>
      <c r="EA43" s="4">
        <v>28058581777000</v>
      </c>
      <c r="EB43" s="4">
        <v>24753551441000</v>
      </c>
      <c r="EC43" s="5">
        <v>20915890567000</v>
      </c>
      <c r="ED43" s="4">
        <v>18468691940000</v>
      </c>
      <c r="EE43" s="4">
        <v>15940390518000</v>
      </c>
      <c r="EF43" s="4">
        <v>14642760013000</v>
      </c>
      <c r="EG43" s="4">
        <v>13847227161000</v>
      </c>
      <c r="EH43" s="4">
        <v>10255697000000</v>
      </c>
      <c r="EI43" s="4">
        <v>9736407000000</v>
      </c>
      <c r="EJ43" s="4">
        <v>7969740000000</v>
      </c>
      <c r="EK43" s="4"/>
      <c r="EL43" s="4"/>
      <c r="EM43" s="4"/>
      <c r="EN43" s="4"/>
      <c r="EO43" s="4"/>
      <c r="EP43" s="4"/>
      <c r="EQ43" s="6" t="s">
        <v>613</v>
      </c>
      <c r="ER43" s="4"/>
      <c r="ES43" s="4"/>
      <c r="ET43" s="4"/>
      <c r="EU43" s="4"/>
      <c r="EV43" s="4"/>
      <c r="EW43" s="4"/>
      <c r="EX43" s="4">
        <v>12014583000000</v>
      </c>
      <c r="EY43" s="4">
        <v>14928687000000</v>
      </c>
      <c r="EZ43" s="4">
        <v>41526417000000</v>
      </c>
      <c r="FA43" s="4">
        <v>31081475000000</v>
      </c>
      <c r="FB43" s="4">
        <v>24997940298000</v>
      </c>
      <c r="FC43" s="4">
        <v>18626988996000</v>
      </c>
      <c r="FD43" s="4">
        <v>7743786951000</v>
      </c>
      <c r="FE43" s="4">
        <v>4312916751000</v>
      </c>
      <c r="FF43" s="4">
        <v>4871298958000</v>
      </c>
      <c r="FG43" s="4">
        <v>6648164392000</v>
      </c>
      <c r="FH43" s="5">
        <v>4069500992000</v>
      </c>
      <c r="FI43" s="4">
        <v>2724553464000</v>
      </c>
      <c r="FJ43" s="4">
        <v>2966355284000</v>
      </c>
      <c r="FK43" s="4">
        <v>1237275532000</v>
      </c>
      <c r="FL43" s="4">
        <v>1325319663000</v>
      </c>
      <c r="FM43" s="4">
        <v>1353599000000</v>
      </c>
      <c r="FN43" s="4">
        <v>1393827000000</v>
      </c>
      <c r="FO43" s="4">
        <v>708191000000</v>
      </c>
      <c r="FP43" s="4"/>
      <c r="FQ43" s="4"/>
      <c r="FR43" s="4"/>
      <c r="FS43" s="4"/>
      <c r="FT43" s="4"/>
      <c r="FU43" s="4"/>
      <c r="FV43" s="6" t="s">
        <v>613</v>
      </c>
      <c r="FW43" s="4"/>
      <c r="FX43" s="4"/>
      <c r="FY43" s="4"/>
      <c r="FZ43" s="4"/>
      <c r="GA43" s="4"/>
      <c r="GB43" s="4"/>
      <c r="GC43" s="4">
        <v>63445715000000</v>
      </c>
      <c r="GD43" s="4">
        <v>65668495000000</v>
      </c>
      <c r="GE43" s="4">
        <v>44640859000000</v>
      </c>
      <c r="GF43" s="4">
        <v>34685277000000</v>
      </c>
      <c r="GG43" s="4">
        <v>34454341744000</v>
      </c>
      <c r="GH43" s="4">
        <v>27392361685000</v>
      </c>
      <c r="GI43" s="4">
        <v>18600005863000</v>
      </c>
      <c r="GJ43" s="4">
        <v>16202838523000</v>
      </c>
      <c r="GK43" s="4">
        <v>13861405698000</v>
      </c>
      <c r="GL43" s="4">
        <v>11444145776000</v>
      </c>
      <c r="GM43" s="5">
        <v>9962178515000</v>
      </c>
      <c r="GN43" s="4">
        <v>8670651564000</v>
      </c>
      <c r="GO43" s="4">
        <v>6827022106000</v>
      </c>
      <c r="GP43" s="4">
        <v>6319779708000</v>
      </c>
      <c r="GQ43" s="4">
        <v>6316499375000</v>
      </c>
      <c r="GR43" s="4">
        <v>6570200000000</v>
      </c>
      <c r="GS43" s="4">
        <v>6429613000000</v>
      </c>
      <c r="GT43" s="4">
        <v>3802297000000</v>
      </c>
      <c r="GU43" s="4"/>
      <c r="GV43" s="4"/>
      <c r="GW43" s="4"/>
      <c r="GX43" s="4"/>
      <c r="GY43" s="4"/>
      <c r="GZ43" s="4"/>
      <c r="HA43" s="6" t="s">
        <v>613</v>
      </c>
      <c r="HB43" s="4"/>
      <c r="HC43" s="4"/>
      <c r="HD43" s="4"/>
      <c r="HE43" s="4"/>
      <c r="HF43" s="4"/>
      <c r="HG43" s="4"/>
      <c r="HH43" s="4">
        <v>20605851000000</v>
      </c>
      <c r="HI43" s="4">
        <v>19074489000000</v>
      </c>
      <c r="HJ43" s="4">
        <v>18682680000000</v>
      </c>
      <c r="HK43" s="4">
        <v>16908508000000</v>
      </c>
      <c r="HL43" s="4">
        <v>15097652946000</v>
      </c>
      <c r="HM43" s="4">
        <v>13679125136000</v>
      </c>
      <c r="HN43" s="4">
        <v>10418505285000</v>
      </c>
      <c r="HO43" s="4">
        <v>9475211006000</v>
      </c>
      <c r="HP43" s="4">
        <v>8996778600000</v>
      </c>
      <c r="HQ43" s="4">
        <v>8611147361000</v>
      </c>
      <c r="HR43" s="5">
        <v>7440470325000</v>
      </c>
      <c r="HS43" s="4">
        <v>6994840291000</v>
      </c>
      <c r="HT43" s="4">
        <v>7183378636000</v>
      </c>
      <c r="HU43" s="4">
        <v>6572008105000</v>
      </c>
      <c r="HV43" s="4">
        <v>5975315883000</v>
      </c>
      <c r="HW43" s="4">
        <v>2385547000000</v>
      </c>
      <c r="HX43" s="4">
        <v>1982098000000</v>
      </c>
      <c r="HY43" s="4">
        <v>1809913000000</v>
      </c>
      <c r="HZ43" s="4"/>
      <c r="IA43" s="4"/>
      <c r="IB43" s="4"/>
      <c r="IC43" s="4"/>
      <c r="ID43" s="4"/>
      <c r="IE43" s="4"/>
      <c r="IF43" s="6" t="s">
        <v>613</v>
      </c>
      <c r="IG43" s="4"/>
      <c r="IH43" s="4"/>
      <c r="II43" s="4"/>
      <c r="IJ43" s="4"/>
      <c r="IK43" s="4"/>
      <c r="IL43" s="4"/>
      <c r="IM43" s="4">
        <v>15169552000000</v>
      </c>
      <c r="IN43" s="4">
        <v>13704021000000</v>
      </c>
      <c r="IO43" s="4">
        <v>26345260000000</v>
      </c>
      <c r="IP43" s="4">
        <v>36974074686000</v>
      </c>
      <c r="IQ43" s="4">
        <v>35092196191000</v>
      </c>
      <c r="IR43" s="4">
        <v>16661402998000</v>
      </c>
      <c r="IS43" s="4">
        <v>9848242050000</v>
      </c>
      <c r="IT43" s="4">
        <v>9175319005000</v>
      </c>
      <c r="IU43" s="4">
        <v>10271467635000</v>
      </c>
      <c r="IV43" s="4">
        <v>9070219074000</v>
      </c>
      <c r="IW43" s="5">
        <v>6485771905000</v>
      </c>
      <c r="IX43" s="4">
        <v>6553955038000</v>
      </c>
      <c r="IY43" s="4">
        <v>3692000322000</v>
      </c>
      <c r="IZ43" s="4">
        <v>3353632332000</v>
      </c>
      <c r="JA43" s="4">
        <v>2645042596000</v>
      </c>
      <c r="JB43" s="4">
        <v>2296143000000</v>
      </c>
      <c r="JC43" s="4">
        <v>1923860000000</v>
      </c>
      <c r="JD43" s="4">
        <v>1631554000000</v>
      </c>
      <c r="JE43" s="4"/>
      <c r="JF43" s="4"/>
      <c r="JG43" s="4"/>
      <c r="JH43" s="4"/>
      <c r="JI43" s="4"/>
      <c r="JJ43" s="4"/>
      <c r="JK43" s="6" t="s">
        <v>613</v>
      </c>
      <c r="JL43" s="4"/>
      <c r="JM43" s="4"/>
      <c r="JN43" s="4"/>
      <c r="JO43" s="4"/>
      <c r="JP43" s="4"/>
      <c r="JQ43" s="4"/>
      <c r="JR43" s="4">
        <v>6719673000000</v>
      </c>
      <c r="JS43" s="4">
        <v>4465992000000</v>
      </c>
      <c r="JT43" s="4">
        <v>5857262000000</v>
      </c>
      <c r="JU43" s="4">
        <v>5415226371000</v>
      </c>
      <c r="JV43" s="4">
        <v>4648080262000</v>
      </c>
      <c r="JW43" s="4">
        <v>4327629994000</v>
      </c>
      <c r="JX43" s="4">
        <v>3477665145000</v>
      </c>
      <c r="JY43" s="4">
        <v>3044036007000</v>
      </c>
      <c r="JZ43" s="4">
        <v>2259160031000</v>
      </c>
      <c r="KA43" s="4">
        <v>2975235917000</v>
      </c>
      <c r="KB43" s="5">
        <v>2330464868000</v>
      </c>
      <c r="KC43" s="4">
        <v>2100029532000</v>
      </c>
      <c r="KD43" s="4">
        <v>1516220983000</v>
      </c>
      <c r="KE43" s="4">
        <v>1371624076000</v>
      </c>
      <c r="KF43" s="4">
        <v>1015949422000</v>
      </c>
      <c r="KG43" s="4">
        <v>819453000000</v>
      </c>
      <c r="KH43" s="4">
        <v>653674000000</v>
      </c>
      <c r="KI43" s="4">
        <v>517463000000</v>
      </c>
      <c r="KJ43" s="4"/>
      <c r="KK43" s="4"/>
      <c r="KL43" s="4"/>
      <c r="KM43" s="4"/>
      <c r="KN43" s="4"/>
      <c r="KO43" s="4"/>
      <c r="KP43" s="6" t="s">
        <v>613</v>
      </c>
      <c r="KQ43" s="4"/>
      <c r="KR43" s="4"/>
      <c r="KS43" s="4"/>
      <c r="KT43" s="4"/>
      <c r="KU43" s="4"/>
      <c r="KV43" s="4"/>
      <c r="KW43" s="4">
        <v>871236000000</v>
      </c>
      <c r="KX43" s="4">
        <v>-41629000000</v>
      </c>
      <c r="KY43" s="4">
        <v>2073888000000</v>
      </c>
      <c r="KZ43" s="4">
        <v>2036491035000</v>
      </c>
      <c r="LA43" s="4">
        <v>2093656062000</v>
      </c>
      <c r="LB43" s="4">
        <v>1803054456000</v>
      </c>
      <c r="LC43" s="4">
        <v>1319200546000</v>
      </c>
      <c r="LD43" s="4">
        <v>1215331727000</v>
      </c>
      <c r="LE43" s="4">
        <v>928787747000</v>
      </c>
      <c r="LF43" s="4">
        <v>1535812200000</v>
      </c>
      <c r="LG43" s="5">
        <v>1179281837000</v>
      </c>
      <c r="LH43" s="4">
        <v>1042150050000</v>
      </c>
      <c r="LI43" s="4">
        <v>882211712000</v>
      </c>
      <c r="LJ43" s="4">
        <v>721900286000</v>
      </c>
      <c r="LK43" s="4">
        <v>279828605000</v>
      </c>
      <c r="LL43" s="4">
        <v>462576000000</v>
      </c>
      <c r="LM43" s="4">
        <v>130628000000</v>
      </c>
      <c r="LN43" s="4">
        <v>221518000000</v>
      </c>
      <c r="LO43" s="4"/>
      <c r="LP43" s="4"/>
      <c r="LQ43" s="4"/>
      <c r="LR43" s="4"/>
      <c r="LS43" s="4"/>
      <c r="LT43" s="4"/>
      <c r="LU43" s="6" t="s">
        <v>613</v>
      </c>
      <c r="LV43" s="4"/>
      <c r="LW43" s="4"/>
      <c r="LX43" s="4"/>
      <c r="LY43" s="4"/>
      <c r="LZ43" s="4"/>
      <c r="MA43" s="4"/>
      <c r="MB43" s="4">
        <v>6877955000000</v>
      </c>
      <c r="MC43" s="4">
        <v>5737075000000</v>
      </c>
      <c r="MD43" s="4">
        <v>5760666000000</v>
      </c>
      <c r="ME43" s="4">
        <v>5353134519000</v>
      </c>
      <c r="MF43" s="4">
        <v>4847166012000</v>
      </c>
      <c r="MM43" s="1">
        <v>2072453000000</v>
      </c>
      <c r="MN43" s="1">
        <v>696451000000</v>
      </c>
      <c r="MO43" s="1">
        <v>3097603000000</v>
      </c>
      <c r="MP43" s="1">
        <v>3210306909000</v>
      </c>
      <c r="MQ43" s="1">
        <v>3250452460000</v>
      </c>
      <c r="MR43" s="4">
        <v>2649679254000</v>
      </c>
      <c r="MS43" s="4">
        <v>2068304233000</v>
      </c>
      <c r="MT43" s="4">
        <v>1821973793000</v>
      </c>
      <c r="MU43" s="4">
        <v>1310638031000</v>
      </c>
      <c r="MV43" s="4">
        <v>2055256702000</v>
      </c>
      <c r="MW43" s="5">
        <v>1590175158000</v>
      </c>
      <c r="MX43" s="4">
        <v>1336996804000</v>
      </c>
      <c r="MY43" s="1">
        <v>1093893631000</v>
      </c>
      <c r="MZ43" s="1">
        <v>945822260000</v>
      </c>
      <c r="NA43" s="1">
        <v>402056683000</v>
      </c>
      <c r="NB43" s="1">
        <v>505899000000</v>
      </c>
      <c r="NC43" s="1">
        <v>197673000000</v>
      </c>
      <c r="ND43" s="1">
        <v>320868000000</v>
      </c>
      <c r="NE43" s="1"/>
      <c r="NF43" s="1"/>
      <c r="NK43" s="6" t="s">
        <v>613</v>
      </c>
      <c r="NR43" s="35">
        <v>871236000000</v>
      </c>
      <c r="NS43" s="35">
        <v>-41629000000</v>
      </c>
      <c r="NT43" s="35">
        <v>2073888000000</v>
      </c>
      <c r="NU43" s="35">
        <v>2036491035000</v>
      </c>
      <c r="NV43" s="35">
        <v>2093656062000</v>
      </c>
      <c r="NW43" s="47">
        <v>1803054456000</v>
      </c>
      <c r="NX43" s="47">
        <v>1319200546000</v>
      </c>
      <c r="NY43" s="47">
        <v>1215331727000</v>
      </c>
      <c r="NZ43" s="47">
        <v>928787747000</v>
      </c>
      <c r="OA43" s="47">
        <v>1535812200000</v>
      </c>
      <c r="OB43" s="48">
        <v>1179281837000</v>
      </c>
      <c r="OC43" s="47">
        <v>1042150050000</v>
      </c>
      <c r="OD43" s="35">
        <v>882211712000</v>
      </c>
      <c r="OE43" s="35">
        <v>721900286000</v>
      </c>
      <c r="OF43" s="35">
        <v>279828605000</v>
      </c>
      <c r="OG43" s="35">
        <v>462576000000</v>
      </c>
      <c r="OH43" s="35">
        <v>130628000000</v>
      </c>
      <c r="OI43" s="35">
        <v>221518000000</v>
      </c>
      <c r="OJ43" s="35"/>
      <c r="OK43" s="35"/>
      <c r="OP43" s="6" t="s">
        <v>613</v>
      </c>
      <c r="OQ43" s="4">
        <v>4838502469000</v>
      </c>
      <c r="OR43" s="4">
        <v>4039592397000</v>
      </c>
      <c r="OS43" s="4">
        <v>3608731774000</v>
      </c>
      <c r="OT43" s="4">
        <v>3093645381000</v>
      </c>
      <c r="OU43" s="4">
        <v>3348333670000</v>
      </c>
      <c r="OV43" s="5">
        <v>2588988442000</v>
      </c>
      <c r="OW43" s="4">
        <v>2272790023000</v>
      </c>
      <c r="OX43" s="4">
        <v>1870749331000</v>
      </c>
      <c r="OY43" s="4">
        <v>1702727796000</v>
      </c>
      <c r="OZ43" s="4">
        <v>1296056497000</v>
      </c>
      <c r="PA43" s="4">
        <v>1058484000000</v>
      </c>
      <c r="PB43" s="4">
        <v>804425000000</v>
      </c>
      <c r="PC43" s="4">
        <v>650821000000</v>
      </c>
      <c r="PD43" s="4"/>
      <c r="PE43" s="4"/>
      <c r="PF43" s="4"/>
      <c r="PG43" s="4"/>
      <c r="PH43" s="4"/>
      <c r="PI43" s="4"/>
      <c r="PJ43" s="6" t="s">
        <v>613</v>
      </c>
      <c r="PK43" s="4"/>
      <c r="PL43" s="4"/>
      <c r="PM43" s="4"/>
      <c r="PN43" s="4"/>
      <c r="PO43" s="4"/>
      <c r="PP43" s="4"/>
      <c r="PQ43" s="4">
        <v>-4184466000000</v>
      </c>
      <c r="PR43" s="4">
        <v>-3585113000000</v>
      </c>
      <c r="PS43" s="4">
        <v>-2118420000000</v>
      </c>
      <c r="PT43" s="4">
        <v>-2065216704000</v>
      </c>
      <c r="PU43" s="4">
        <v>-1256791672000</v>
      </c>
      <c r="PV43" s="4">
        <v>-1410260880000</v>
      </c>
      <c r="PW43" s="4">
        <v>-1172057381000</v>
      </c>
      <c r="PX43" s="4">
        <v>-1117383678000</v>
      </c>
      <c r="PY43" s="4">
        <v>-717366595999.99902</v>
      </c>
      <c r="PZ43" s="4">
        <v>-856013532000</v>
      </c>
      <c r="QA43" s="5">
        <v>-748204665000</v>
      </c>
      <c r="QB43" s="4">
        <v>-763845131000</v>
      </c>
      <c r="QC43" s="4">
        <v>-743090789000.00098</v>
      </c>
      <c r="QD43" s="4">
        <v>-724347972000</v>
      </c>
      <c r="QE43" s="4">
        <v>-831454084000</v>
      </c>
      <c r="QF43" s="4">
        <v>-657390863000.00098</v>
      </c>
      <c r="QG43" s="4">
        <v>-585380000000</v>
      </c>
      <c r="QH43" s="4">
        <v>-424609000000</v>
      </c>
      <c r="QI43" s="4"/>
      <c r="QJ43" s="4"/>
      <c r="QK43" s="4"/>
      <c r="QL43" s="4"/>
      <c r="QM43" s="4"/>
      <c r="QN43" s="4"/>
      <c r="QO43" s="6" t="s">
        <v>613</v>
      </c>
      <c r="QP43" s="4"/>
      <c r="QQ43" s="4"/>
      <c r="QR43" s="4"/>
      <c r="QS43" s="4"/>
      <c r="QT43" s="4"/>
      <c r="QU43" s="4"/>
      <c r="QV43" s="4">
        <v>2766986000000</v>
      </c>
      <c r="QW43" s="4">
        <v>1440732000000</v>
      </c>
      <c r="QX43" s="4">
        <v>3404523000000</v>
      </c>
      <c r="QY43" s="4">
        <v>909813219000</v>
      </c>
      <c r="QZ43" s="4">
        <v>4356185866000</v>
      </c>
      <c r="RA43" s="4">
        <v>2245042812000</v>
      </c>
      <c r="RB43" s="4">
        <v>1713543029000</v>
      </c>
      <c r="RC43" s="4">
        <v>2107791060000</v>
      </c>
      <c r="RD43" s="4">
        <v>2299042053000</v>
      </c>
      <c r="RE43" s="4">
        <v>2130256916000</v>
      </c>
      <c r="RF43" s="5">
        <v>2016871977000</v>
      </c>
      <c r="RG43" s="4">
        <v>1765016052000</v>
      </c>
      <c r="RH43" s="4">
        <v>1413796967000</v>
      </c>
      <c r="RI43" s="4">
        <v>1308398552000</v>
      </c>
      <c r="RJ43" s="4">
        <v>534791257000</v>
      </c>
      <c r="RK43" s="4">
        <v>311805818000</v>
      </c>
      <c r="RL43" s="4">
        <v>273440000000</v>
      </c>
      <c r="RM43" s="4">
        <v>350988000000</v>
      </c>
      <c r="RN43" s="4"/>
      <c r="RO43" s="4"/>
      <c r="RP43" s="4"/>
      <c r="RQ43" s="4"/>
      <c r="RR43" s="4"/>
      <c r="RS43" s="4"/>
      <c r="RT43" s="6" t="s">
        <v>613</v>
      </c>
      <c r="RU43" s="4"/>
      <c r="RV43" s="4"/>
      <c r="RW43" s="4"/>
      <c r="RX43" s="4"/>
      <c r="RY43" s="4"/>
      <c r="RZ43" s="4"/>
      <c r="SA43" s="4">
        <v>-4362973000000</v>
      </c>
      <c r="SB43" s="4">
        <v>-24183096000000</v>
      </c>
      <c r="SC43" s="4">
        <v>-15914544000000</v>
      </c>
      <c r="SD43" s="4">
        <v>-7178664161000</v>
      </c>
      <c r="SE43" s="4">
        <v>-12678337851000</v>
      </c>
      <c r="SF43" s="4">
        <v>-13904349817000</v>
      </c>
      <c r="SG43" s="4">
        <v>-4012954887000</v>
      </c>
      <c r="SH43" s="4">
        <v>-3651970178000</v>
      </c>
      <c r="SI43" s="4">
        <v>-4463026850000</v>
      </c>
      <c r="SJ43" s="4">
        <v>-2804736442000</v>
      </c>
      <c r="SK43" s="5">
        <v>-2239514260000</v>
      </c>
      <c r="SL43" s="4">
        <v>-1780790181000</v>
      </c>
      <c r="SM43" s="4">
        <v>-1080847659000</v>
      </c>
      <c r="SN43" s="4">
        <v>-1178480879000</v>
      </c>
      <c r="SO43" s="4">
        <v>50527455000</v>
      </c>
      <c r="SP43" s="4">
        <v>-495210661000</v>
      </c>
      <c r="SQ43" s="4">
        <v>-2249481000000</v>
      </c>
      <c r="SR43" s="4">
        <v>-886766000000</v>
      </c>
      <c r="SS43" s="4"/>
      <c r="ST43" s="4"/>
      <c r="SU43" s="4"/>
      <c r="SV43" s="4"/>
      <c r="SW43" s="4"/>
      <c r="SX43" s="4"/>
      <c r="SY43" s="6" t="s">
        <v>613</v>
      </c>
      <c r="SZ43" s="4"/>
      <c r="TA43" s="4"/>
      <c r="TB43" s="4"/>
      <c r="TC43" s="4"/>
      <c r="TD43" s="4"/>
      <c r="TE43" s="4"/>
      <c r="TF43" s="4">
        <v>3447288000000</v>
      </c>
      <c r="TG43" s="4">
        <v>22997967000000</v>
      </c>
      <c r="TH43" s="4">
        <v>10983412000000</v>
      </c>
      <c r="TI43" s="4">
        <v>6214162029000</v>
      </c>
      <c r="TJ43" s="4">
        <v>11185412771000</v>
      </c>
      <c r="TK43" s="4">
        <v>12460971972000</v>
      </c>
      <c r="TL43" s="4">
        <v>2331849283000</v>
      </c>
      <c r="TM43" s="4">
        <v>1576523955000</v>
      </c>
      <c r="TN43" s="4">
        <v>1588874168000</v>
      </c>
      <c r="TO43" s="4">
        <v>1411382110000</v>
      </c>
      <c r="TP43" s="5">
        <v>206200907000</v>
      </c>
      <c r="TQ43" s="4">
        <v>945121802000</v>
      </c>
      <c r="TR43" s="35">
        <v>-57203613000</v>
      </c>
      <c r="TS43" s="35">
        <v>-466698782000</v>
      </c>
      <c r="TT43" s="35">
        <v>3199376137000</v>
      </c>
      <c r="TU43" s="35">
        <v>41140299000</v>
      </c>
      <c r="TV43" s="35">
        <v>2195809000000</v>
      </c>
      <c r="TW43" s="35">
        <v>277332000000</v>
      </c>
      <c r="TX43" s="35"/>
      <c r="TY43" s="35"/>
      <c r="UD43" s="6" t="s">
        <v>613</v>
      </c>
      <c r="UK43" s="37">
        <v>0.70445022898434506</v>
      </c>
      <c r="UL43" s="37">
        <v>0.70176775856388307</v>
      </c>
      <c r="UM43" s="37">
        <v>0.46853025470978699</v>
      </c>
      <c r="UN43" s="37">
        <v>0.48788189065151299</v>
      </c>
      <c r="UO43" s="37">
        <v>0.42175049260671998</v>
      </c>
      <c r="UP43" s="9">
        <v>0.39927384330493804</v>
      </c>
      <c r="UQ43" s="9">
        <v>0.25981019828875301</v>
      </c>
      <c r="UR43" s="9"/>
      <c r="US43" s="9"/>
      <c r="UT43" s="9"/>
      <c r="UU43" s="10"/>
      <c r="UV43" s="9"/>
      <c r="UW43" s="6" t="s">
        <v>613</v>
      </c>
      <c r="VD43" s="9">
        <v>2.2607663949002398E-2</v>
      </c>
      <c r="VE43" s="9">
        <v>1.60744993130899E-2</v>
      </c>
      <c r="VF43" s="9">
        <v>3.83606923290358E-2</v>
      </c>
      <c r="VG43" s="9">
        <v>4.5679631895025503E-2</v>
      </c>
      <c r="VH43" s="9">
        <v>3.1488687210331899E-2</v>
      </c>
      <c r="VI43" s="9">
        <v>3.9074593902543898E-2</v>
      </c>
      <c r="VJ43" s="9">
        <v>3.31851680404954E-2</v>
      </c>
      <c r="VK43" s="9"/>
      <c r="VL43" s="9"/>
      <c r="VM43" s="9"/>
      <c r="VN43" s="10"/>
      <c r="VO43" s="9"/>
      <c r="VP43" s="6" t="s">
        <v>613</v>
      </c>
      <c r="VW43" s="9">
        <v>0.29554977101565499</v>
      </c>
      <c r="VX43" s="9">
        <v>0.29823224143611698</v>
      </c>
      <c r="VY43" s="9">
        <v>0.53146974529021296</v>
      </c>
      <c r="VZ43" s="9">
        <v>0.51211810934848701</v>
      </c>
      <c r="WA43" s="9">
        <v>0.57824950739328007</v>
      </c>
      <c r="WB43" s="52">
        <v>0.60072615669506202</v>
      </c>
      <c r="WC43" s="52">
        <v>0.74018980171124693</v>
      </c>
      <c r="WG43" s="53"/>
      <c r="WI43" s="54" t="s">
        <v>613</v>
      </c>
      <c r="WP43" s="9">
        <v>0.159042791272724</v>
      </c>
      <c r="WQ43" s="9">
        <v>0.13593429899276699</v>
      </c>
      <c r="WR43" s="9">
        <v>0.12058913759981699</v>
      </c>
      <c r="WS43" s="9">
        <v>0.12358075088091899</v>
      </c>
      <c r="WT43" s="9">
        <v>0.108572287345714</v>
      </c>
      <c r="WU43" s="9">
        <v>0.10293041908529099</v>
      </c>
      <c r="WV43" s="9">
        <v>0.109079085685079</v>
      </c>
      <c r="WW43" s="9"/>
      <c r="WX43" s="9"/>
      <c r="WY43" s="9"/>
      <c r="WZ43" s="10"/>
      <c r="XA43" s="9"/>
      <c r="XB43" s="6" t="s">
        <v>613</v>
      </c>
      <c r="XI43" s="9">
        <v>0.2282508</v>
      </c>
      <c r="XJ43" s="9">
        <v>0.35588779999999998</v>
      </c>
      <c r="XK43" s="9">
        <v>0.35588779999999998</v>
      </c>
      <c r="XL43" s="9">
        <v>0.3329587</v>
      </c>
      <c r="XM43" s="9">
        <v>0.31951970000000002</v>
      </c>
      <c r="XN43" s="9">
        <v>0.29134689999999996</v>
      </c>
      <c r="XO43" s="9">
        <v>0.25839499999999999</v>
      </c>
      <c r="XP43" s="9"/>
      <c r="XQ43" s="9"/>
      <c r="XR43" s="9"/>
      <c r="XS43" s="10"/>
      <c r="XT43" s="9"/>
      <c r="XU43" s="6" t="s">
        <v>613</v>
      </c>
      <c r="XV43" s="59">
        <f t="shared" si="153"/>
        <v>1662280143502.9941</v>
      </c>
      <c r="XW43" s="59">
        <f t="shared" si="153"/>
        <v>1479756759114.2732</v>
      </c>
      <c r="XX43" s="59">
        <f t="shared" si="153"/>
        <v>1331610953289.1802</v>
      </c>
      <c r="XY43" s="59">
        <f t="shared" si="153"/>
        <v>1052289361870.6041</v>
      </c>
      <c r="XZ43" s="59">
        <f t="shared" si="153"/>
        <v>976883649085.24963</v>
      </c>
      <c r="YA43" s="59">
        <f t="shared" si="153"/>
        <v>820565995908.55164</v>
      </c>
      <c r="YB43" s="59">
        <f t="shared" si="153"/>
        <v>763647102545.45459</v>
      </c>
      <c r="YC43" s="6" t="s">
        <v>613</v>
      </c>
      <c r="YD43" s="4"/>
      <c r="YE43" s="4"/>
      <c r="YF43" s="4"/>
      <c r="YG43" s="4"/>
      <c r="YH43" s="4"/>
      <c r="YI43" s="4"/>
      <c r="YJ43" s="4">
        <v>2766986000000</v>
      </c>
      <c r="YK43" s="4">
        <v>1440732000000</v>
      </c>
      <c r="YL43" s="4">
        <v>3404523000000</v>
      </c>
      <c r="YM43" s="4">
        <v>909813219000</v>
      </c>
      <c r="YN43" s="4">
        <v>4356185866000</v>
      </c>
      <c r="YO43" s="4">
        <v>2245042812000</v>
      </c>
      <c r="YP43" s="4">
        <v>1713543029000</v>
      </c>
      <c r="YQ43" s="4">
        <v>2107791060000</v>
      </c>
      <c r="YR43" s="4">
        <v>2299042053000</v>
      </c>
      <c r="YS43" s="4">
        <v>2130256916000</v>
      </c>
      <c r="YT43" s="5">
        <v>2016871977000</v>
      </c>
      <c r="YU43" s="4">
        <v>1765016052000</v>
      </c>
      <c r="YV43" s="4">
        <v>1413796967000</v>
      </c>
      <c r="YW43" s="4">
        <v>1308398552000</v>
      </c>
      <c r="YX43" s="4">
        <v>534791257000</v>
      </c>
      <c r="YY43" s="4">
        <v>311805818000</v>
      </c>
      <c r="YZ43" s="4">
        <v>273440000000</v>
      </c>
      <c r="ZA43" s="4">
        <v>350988000000</v>
      </c>
      <c r="ZB43" s="4"/>
      <c r="ZC43" s="4"/>
      <c r="ZD43" s="4"/>
      <c r="ZE43" s="4"/>
      <c r="ZF43" s="4"/>
      <c r="ZG43" s="4"/>
      <c r="ZH43" s="6" t="s">
        <v>613</v>
      </c>
      <c r="ZI43" s="4"/>
      <c r="ZJ43" s="4"/>
      <c r="ZK43" s="4"/>
      <c r="ZL43" s="4"/>
      <c r="ZM43" s="4"/>
      <c r="ZN43" s="4"/>
      <c r="ZO43" s="4">
        <v>-4362973000000</v>
      </c>
      <c r="ZP43" s="4">
        <v>-24183096000000</v>
      </c>
      <c r="ZQ43" s="4">
        <v>-15914544000000</v>
      </c>
      <c r="ZR43" s="4">
        <v>-7178664161000</v>
      </c>
      <c r="ZS43" s="4">
        <v>-12678337851000</v>
      </c>
      <c r="ZT43" s="4">
        <v>-13904349817000</v>
      </c>
      <c r="ZU43" s="4">
        <v>-4012954887000</v>
      </c>
      <c r="ZV43" s="4">
        <v>-3651970178000</v>
      </c>
      <c r="ZW43" s="4">
        <v>-4463026850000</v>
      </c>
      <c r="ZX43" s="4">
        <v>-2804736442000</v>
      </c>
      <c r="ZY43" s="5">
        <v>-2239514260000</v>
      </c>
      <c r="ZZ43" s="4">
        <v>-1780790181000</v>
      </c>
      <c r="AAA43" s="4">
        <v>-1080847659000</v>
      </c>
      <c r="AAB43" s="4">
        <v>-1178480879000</v>
      </c>
      <c r="AAC43" s="4">
        <v>50527455000</v>
      </c>
      <c r="AAD43" s="4">
        <v>-495210661000</v>
      </c>
      <c r="AAE43" s="4">
        <v>-2249481000000</v>
      </c>
      <c r="AAF43" s="4">
        <v>-886766000000</v>
      </c>
      <c r="AAG43" s="4"/>
      <c r="AAH43" s="4"/>
      <c r="AAI43" s="4"/>
      <c r="AAJ43" s="4"/>
      <c r="AAK43" s="4"/>
      <c r="AAL43" s="4"/>
      <c r="AAM43" s="6" t="s">
        <v>613</v>
      </c>
      <c r="AAN43" s="4"/>
      <c r="AAO43" s="4"/>
      <c r="AAP43" s="4"/>
      <c r="AAQ43" s="4"/>
      <c r="AAR43" s="4"/>
      <c r="AAS43" s="4"/>
      <c r="AAT43" s="4">
        <v>3447288000000</v>
      </c>
      <c r="AAU43" s="4">
        <v>22997967000000</v>
      </c>
      <c r="AAV43" s="4">
        <v>10983412000000</v>
      </c>
      <c r="AAW43" s="4">
        <v>6214162029000</v>
      </c>
      <c r="AAX43" s="4">
        <v>11185412771000</v>
      </c>
      <c r="AAY43" s="4">
        <v>12460971972000</v>
      </c>
      <c r="AAZ43" s="4">
        <v>2331849283000</v>
      </c>
      <c r="ABA43" s="4">
        <v>1576523955000</v>
      </c>
      <c r="ABB43" s="4">
        <v>1588874168000</v>
      </c>
      <c r="ABC43" s="4">
        <v>1411382110000</v>
      </c>
      <c r="ABD43" s="5">
        <v>206200907000</v>
      </c>
      <c r="ABE43" s="4">
        <v>945121802000</v>
      </c>
      <c r="ABF43" s="35">
        <v>-57203613000</v>
      </c>
      <c r="ABG43" s="35">
        <v>-466698782000</v>
      </c>
      <c r="ABH43" s="35">
        <v>3199376137000</v>
      </c>
      <c r="ABI43" s="35">
        <v>41140299000</v>
      </c>
      <c r="ABJ43" s="35">
        <v>2195809000000</v>
      </c>
      <c r="ABK43" s="35">
        <v>277332000000</v>
      </c>
      <c r="ABL43" s="35"/>
      <c r="ABM43" s="35"/>
      <c r="ABR43" s="6" t="s">
        <v>613</v>
      </c>
      <c r="ABY43" s="37">
        <v>0.70445022898434506</v>
      </c>
      <c r="ABZ43" s="37">
        <v>0.70176775856388307</v>
      </c>
      <c r="ACA43" s="37">
        <v>0.46853025470978699</v>
      </c>
      <c r="ACB43" s="37">
        <v>0.48788189065151299</v>
      </c>
      <c r="ACC43" s="37">
        <v>0.42175049260671998</v>
      </c>
      <c r="ACD43" s="9">
        <v>0.39927384330493804</v>
      </c>
      <c r="ACE43" s="9">
        <v>0.25981019828875301</v>
      </c>
      <c r="ACF43" s="9"/>
      <c r="ACG43" s="9"/>
      <c r="ACH43" s="9"/>
      <c r="ACI43" s="10"/>
      <c r="ACJ43" s="9"/>
      <c r="ACK43" s="6" t="s">
        <v>613</v>
      </c>
      <c r="ACR43" s="9">
        <v>2.2607663949002398E-2</v>
      </c>
      <c r="ACS43" s="9">
        <v>1.60744993130899E-2</v>
      </c>
      <c r="ACT43" s="9">
        <v>3.83606923290358E-2</v>
      </c>
      <c r="ACU43" s="9">
        <v>4.5679631895025503E-2</v>
      </c>
      <c r="ACV43" s="9">
        <v>3.1488687210331899E-2</v>
      </c>
      <c r="ACW43" s="9">
        <v>3.9074593902543898E-2</v>
      </c>
      <c r="ACX43" s="9">
        <v>3.31851680404954E-2</v>
      </c>
      <c r="ACY43" s="9"/>
      <c r="ACZ43" s="9"/>
      <c r="ADA43" s="9"/>
      <c r="ADB43" s="10"/>
      <c r="ADC43" s="9"/>
      <c r="ADD43" s="6" t="s">
        <v>613</v>
      </c>
      <c r="ADK43" s="9">
        <v>0.29554977101565499</v>
      </c>
      <c r="ADL43" s="9">
        <v>0.29823224143611698</v>
      </c>
      <c r="ADM43" s="9">
        <v>0.53146974529021296</v>
      </c>
      <c r="ADN43" s="9">
        <v>0.51211810934848701</v>
      </c>
      <c r="ADO43" s="9">
        <v>0.57824950739328007</v>
      </c>
      <c r="ADP43" s="52">
        <v>0.60072615669506202</v>
      </c>
      <c r="ADQ43" s="52">
        <v>0.74018980171124693</v>
      </c>
      <c r="ADU43" s="53"/>
      <c r="ADW43" s="54" t="s">
        <v>613</v>
      </c>
      <c r="AED43" s="9">
        <v>0.159042791272724</v>
      </c>
      <c r="AEE43" s="9">
        <v>0.13593429899276699</v>
      </c>
      <c r="AEF43" s="9">
        <v>0.12058913759981699</v>
      </c>
      <c r="AEG43" s="9">
        <v>0.12358075088091899</v>
      </c>
      <c r="AEH43" s="9">
        <v>0.108572287345714</v>
      </c>
      <c r="AEI43" s="9">
        <v>0.10293041908529099</v>
      </c>
      <c r="AEJ43" s="9">
        <v>0.109079085685079</v>
      </c>
      <c r="AEK43" s="9"/>
      <c r="AEL43" s="9"/>
      <c r="AEM43" s="9"/>
      <c r="AEN43" s="10"/>
      <c r="AEO43" s="9"/>
      <c r="AEP43" s="6" t="s">
        <v>613</v>
      </c>
      <c r="AEW43" s="9">
        <v>0.2282508</v>
      </c>
      <c r="AEX43" s="9">
        <v>0.35588779999999998</v>
      </c>
      <c r="AEY43" s="9">
        <v>0.35588779999999998</v>
      </c>
      <c r="AEZ43" s="9">
        <v>0.3329587</v>
      </c>
      <c r="AFA43" s="9">
        <v>0.31951970000000002</v>
      </c>
      <c r="AFB43" s="9">
        <v>0.29134689999999996</v>
      </c>
      <c r="AFC43" s="9">
        <v>0.25839499999999999</v>
      </c>
      <c r="AFD43" s="9"/>
      <c r="AFE43" s="9"/>
      <c r="AFF43" s="9"/>
      <c r="AFG43" s="10"/>
      <c r="AFH43" s="9"/>
      <c r="AFI43" s="6" t="s">
        <v>613</v>
      </c>
      <c r="AFJ43" s="7">
        <f t="shared" si="166"/>
        <v>3.370174919303378E-2</v>
      </c>
      <c r="AFK43" s="7">
        <f t="shared" si="167"/>
        <v>3.5921066714380979E-2</v>
      </c>
      <c r="AFL43" s="7">
        <f t="shared" si="168"/>
        <v>3.8148462274457638E-2</v>
      </c>
      <c r="AFM43" s="7">
        <f t="shared" si="169"/>
        <v>3.3101735304431529E-2</v>
      </c>
      <c r="AFN43" s="7">
        <f t="shared" si="170"/>
        <v>6.2044115312528098E-2</v>
      </c>
      <c r="AFO43" s="8">
        <f t="shared" si="171"/>
        <v>5.6382100165536783E-2</v>
      </c>
      <c r="AFP43" s="7">
        <f t="shared" si="172"/>
        <v>5.6427929676106776E-2</v>
      </c>
      <c r="AFQ43" s="6" t="s">
        <v>613</v>
      </c>
      <c r="AFR43" s="7">
        <f t="shared" si="173"/>
        <v>0.1318106558770207</v>
      </c>
      <c r="AFS43" s="7">
        <f t="shared" si="174"/>
        <v>0.12662090289470923</v>
      </c>
      <c r="AFT43" s="7">
        <f t="shared" si="175"/>
        <v>0.12826434432229677</v>
      </c>
      <c r="AFU43" s="7">
        <f t="shared" si="176"/>
        <v>0.10323559001440805</v>
      </c>
      <c r="AFV43" s="7">
        <f t="shared" si="177"/>
        <v>0.17835163371558518</v>
      </c>
      <c r="AFW43" s="8">
        <f t="shared" si="178"/>
        <v>0.15849560383805442</v>
      </c>
      <c r="AFX43" s="7">
        <f t="shared" si="179"/>
        <v>0.14898839811123288</v>
      </c>
      <c r="AFY43" s="6" t="s">
        <v>613</v>
      </c>
      <c r="AFZ43" s="1">
        <f t="shared" si="180"/>
        <v>41071486821000</v>
      </c>
      <c r="AGA43" s="1">
        <f t="shared" si="181"/>
        <v>29018511148000</v>
      </c>
      <c r="AGB43" s="1">
        <f t="shared" si="182"/>
        <v>25678049529000</v>
      </c>
      <c r="AGC43" s="1">
        <f t="shared" si="183"/>
        <v>22858184298000</v>
      </c>
      <c r="AGD43" s="1">
        <f t="shared" si="184"/>
        <v>20055293137000</v>
      </c>
      <c r="AGE43" s="2">
        <f t="shared" si="185"/>
        <v>17402648840000</v>
      </c>
      <c r="AGF43" s="1">
        <f t="shared" si="186"/>
        <v>15665491855000</v>
      </c>
      <c r="AGG43" s="6" t="s">
        <v>613</v>
      </c>
      <c r="AGH43" s="7">
        <f t="shared" si="187"/>
        <v>0.10536823302406639</v>
      </c>
      <c r="AGI43" s="7">
        <f t="shared" si="188"/>
        <v>0.11984299012665528</v>
      </c>
      <c r="AGJ43" s="7">
        <f t="shared" si="189"/>
        <v>0.11854623161942886</v>
      </c>
      <c r="AGK43" s="7">
        <f t="shared" si="190"/>
        <v>9.8833748190474927E-2</v>
      </c>
      <c r="AGL43" s="7">
        <f t="shared" si="191"/>
        <v>0.14835165443236473</v>
      </c>
      <c r="AGM43" s="8">
        <f t="shared" si="192"/>
        <v>0.13391437645075185</v>
      </c>
      <c r="AGN43" s="7">
        <f t="shared" si="193"/>
        <v>0.13405449068806144</v>
      </c>
      <c r="AGO43" s="6" t="s">
        <v>613</v>
      </c>
      <c r="AGP43" s="7">
        <f t="shared" si="194"/>
        <v>0.10821744460634167</v>
      </c>
      <c r="AGQ43" s="7">
        <f t="shared" si="195"/>
        <v>0.13395289629381113</v>
      </c>
      <c r="AGR43" s="7">
        <f t="shared" si="196"/>
        <v>0.13245661827536645</v>
      </c>
      <c r="AGS43" s="7">
        <f t="shared" si="197"/>
        <v>9.0424054283650579E-2</v>
      </c>
      <c r="AGT43" s="7">
        <f t="shared" si="198"/>
        <v>0.16932470841883437</v>
      </c>
      <c r="AGU43" s="8">
        <f t="shared" si="199"/>
        <v>0.18182598066559666</v>
      </c>
      <c r="AGV43" s="7">
        <f t="shared" si="200"/>
        <v>0.15901086351029067</v>
      </c>
      <c r="AGW43" s="6" t="s">
        <v>613</v>
      </c>
      <c r="AGX43" s="7">
        <f t="shared" si="201"/>
        <v>0.29040186289118652</v>
      </c>
      <c r="AGY43" s="7">
        <f t="shared" si="202"/>
        <v>0.41018410966046476</v>
      </c>
      <c r="AGZ43" s="7">
        <f t="shared" si="203"/>
        <v>0.39330858927449358</v>
      </c>
      <c r="AHA43" s="7">
        <f t="shared" si="204"/>
        <v>0.30118825185783688</v>
      </c>
      <c r="AHB43" s="7">
        <f t="shared" si="205"/>
        <v>0.36915686850365925</v>
      </c>
      <c r="AHC43" s="8">
        <f t="shared" si="206"/>
        <v>0.3991796936312394</v>
      </c>
      <c r="AHD43" s="7">
        <f t="shared" si="207"/>
        <v>0.34678144873169026</v>
      </c>
      <c r="AHE43" s="6" t="s">
        <v>613</v>
      </c>
      <c r="AHF43" s="15">
        <f t="shared" si="158"/>
        <v>1.9861362682932431</v>
      </c>
      <c r="AHG43" s="15">
        <f t="shared" si="159"/>
        <v>33.138091523066272</v>
      </c>
      <c r="AHH43" s="15">
        <f t="shared" si="160"/>
        <v>62.260030736318321</v>
      </c>
      <c r="AHI43" s="15">
        <f t="shared" si="161"/>
        <v>52.153043151969563</v>
      </c>
      <c r="AHJ43" s="15">
        <f t="shared" si="162"/>
        <v>141.5180200200567</v>
      </c>
      <c r="AHK43" s="16" t="e">
        <f t="shared" si="163"/>
        <v>#DIV/0!</v>
      </c>
      <c r="AHL43" s="15">
        <f t="shared" si="164"/>
        <v>101.34201997400901</v>
      </c>
      <c r="AHM43" s="6" t="s">
        <v>613</v>
      </c>
      <c r="AHN43" s="12">
        <f t="shared" si="208"/>
        <v>183.77389599438581</v>
      </c>
      <c r="AHO43" s="12">
        <f t="shared" si="209"/>
        <v>11.014514814346994</v>
      </c>
      <c r="AHP43" s="12">
        <f t="shared" si="210"/>
        <v>5.8625091520727999</v>
      </c>
      <c r="AHQ43" s="12">
        <f t="shared" si="211"/>
        <v>6.9986328302342935</v>
      </c>
      <c r="AHR43" s="12">
        <f t="shared" si="212"/>
        <v>2.5791768422725969</v>
      </c>
      <c r="AHS43" s="13" t="e">
        <f t="shared" si="213"/>
        <v>#DIV/0!</v>
      </c>
      <c r="AHT43" s="12">
        <f t="shared" si="214"/>
        <v>3.6016649371466136</v>
      </c>
      <c r="AHU43" s="6" t="s">
        <v>613</v>
      </c>
      <c r="AHV43" s="15">
        <f t="shared" si="215"/>
        <v>0.31142621520614633</v>
      </c>
      <c r="AHW43" s="15">
        <f t="shared" si="216"/>
        <v>0.26816192638038983</v>
      </c>
      <c r="AHX43" s="15">
        <f t="shared" si="217"/>
        <v>0.2880072190515246</v>
      </c>
      <c r="AHY43" s="15">
        <f t="shared" si="218"/>
        <v>0.36607223118524335</v>
      </c>
      <c r="AHZ43" s="15">
        <f t="shared" si="219"/>
        <v>0.36642091926157888</v>
      </c>
      <c r="AIA43" s="16">
        <f t="shared" si="220"/>
        <v>0.3100882500902406</v>
      </c>
      <c r="AIB43" s="15">
        <f t="shared" si="221"/>
        <v>0.35486839345699761</v>
      </c>
      <c r="AIC43" s="6" t="s">
        <v>613</v>
      </c>
      <c r="AID43" s="4">
        <f t="shared" si="222"/>
        <v>-5661104507000</v>
      </c>
      <c r="AIE43" s="4">
        <f t="shared" si="223"/>
        <v>-4014740448000</v>
      </c>
      <c r="AIF43" s="4">
        <f t="shared" si="224"/>
        <v>-770826556000</v>
      </c>
      <c r="AIG43" s="4">
        <f t="shared" si="225"/>
        <v>-1082994571000</v>
      </c>
      <c r="AIH43" s="4">
        <f t="shared" si="226"/>
        <v>-2130871912000</v>
      </c>
      <c r="AII43" s="14">
        <f t="shared" si="227"/>
        <v>-72760470000</v>
      </c>
      <c r="AIJ43" s="4">
        <f t="shared" si="228"/>
        <v>1365555725000</v>
      </c>
      <c r="AIK43" s="6" t="s">
        <v>613</v>
      </c>
      <c r="AIL43" s="15">
        <f t="shared" si="229"/>
        <v>-2.9431364457939337</v>
      </c>
      <c r="AIM43" s="15">
        <f t="shared" si="230"/>
        <v>-2.4530208559076443</v>
      </c>
      <c r="AIN43" s="15">
        <f t="shared" si="231"/>
        <v>-11.903221202721511</v>
      </c>
      <c r="AIO43" s="15">
        <f t="shared" si="232"/>
        <v>-9.4843205220462732</v>
      </c>
      <c r="AIP43" s="15">
        <f t="shared" si="233"/>
        <v>-4.2565763915330077</v>
      </c>
      <c r="AIQ43" s="16">
        <f t="shared" si="234"/>
        <v>-89.138675231207273</v>
      </c>
      <c r="AIR43" s="15">
        <f t="shared" si="235"/>
        <v>4.7994782768751527</v>
      </c>
      <c r="AIS43" s="6" t="s">
        <v>613</v>
      </c>
      <c r="AIT43" s="15">
        <f t="shared" si="236"/>
        <v>0.69608053624685784</v>
      </c>
      <c r="AIU43" s="15">
        <f t="shared" si="237"/>
        <v>0.48155334419659451</v>
      </c>
      <c r="AIV43" s="15">
        <f t="shared" si="238"/>
        <v>0.82127488182532737</v>
      </c>
      <c r="AIW43" s="15">
        <f t="shared" si="239"/>
        <v>0.77767848363701275</v>
      </c>
      <c r="AIX43" s="15">
        <f t="shared" si="240"/>
        <v>0.67947965989466763</v>
      </c>
      <c r="AIY43" s="16">
        <f t="shared" si="241"/>
        <v>0.98212054250802849</v>
      </c>
      <c r="AIZ43" s="15">
        <f t="shared" si="242"/>
        <v>1.5012034973962984</v>
      </c>
      <c r="AJA43" s="6" t="s">
        <v>613</v>
      </c>
      <c r="AJB43" s="15">
        <f t="shared" si="243"/>
        <v>0.67222097187521201</v>
      </c>
      <c r="AJC43" s="15">
        <f t="shared" si="244"/>
        <v>0.46842252065464912</v>
      </c>
      <c r="AJD43" s="15">
        <f t="shared" si="245"/>
        <v>0.79883251286989654</v>
      </c>
      <c r="AJE43" s="15">
        <f t="shared" si="246"/>
        <v>0.76317176466753822</v>
      </c>
      <c r="AJF43" s="15">
        <f t="shared" si="247"/>
        <v>0.65797057639906809</v>
      </c>
      <c r="AJG43" s="16">
        <f t="shared" si="248"/>
        <v>0.93446256100580893</v>
      </c>
      <c r="AJH43" s="15">
        <f t="shared" si="249"/>
        <v>1.5061917045207229</v>
      </c>
      <c r="AJI43" s="6" t="s">
        <v>613</v>
      </c>
      <c r="AJJ43" s="15">
        <f t="shared" si="154"/>
        <v>3.0686733606338139</v>
      </c>
      <c r="AJK43" s="15">
        <f t="shared" si="154"/>
        <v>2.96714580819657</v>
      </c>
      <c r="AJL43" s="15">
        <f t="shared" si="154"/>
        <v>2.7242531521925453</v>
      </c>
      <c r="AJM43" s="15">
        <f t="shared" si="154"/>
        <v>3.1492406303791753</v>
      </c>
      <c r="AJN43" s="15">
        <f t="shared" si="154"/>
        <v>3.4756879485872427</v>
      </c>
      <c r="AJO43" s="16">
        <f t="shared" si="154"/>
        <v>3.1147424989658412</v>
      </c>
      <c r="AJP43" s="15">
        <f t="shared" si="154"/>
        <v>2.7492870567240679</v>
      </c>
      <c r="AJQ43" s="6" t="s">
        <v>613</v>
      </c>
      <c r="AJX43" s="1">
        <v>1.1835500000000001</v>
      </c>
      <c r="AJY43" s="1">
        <v>1.3475900000000001</v>
      </c>
      <c r="AJZ43" s="1">
        <v>2.23359</v>
      </c>
      <c r="AKA43" s="1">
        <v>2.9240900000000001</v>
      </c>
      <c r="AKB43" s="1">
        <v>3.9035799999999998</v>
      </c>
      <c r="AKC43" s="1">
        <v>2.6034299999999999</v>
      </c>
      <c r="AKD43" s="1">
        <v>2.3501599999999998</v>
      </c>
      <c r="AKE43" s="1">
        <v>2.2859799999999999</v>
      </c>
      <c r="AKF43" s="1">
        <v>2.1469</v>
      </c>
      <c r="AKG43" s="1">
        <v>3.0456400000000001</v>
      </c>
      <c r="AKH43" s="2">
        <v>2.8400699999999999</v>
      </c>
      <c r="AKI43" s="1">
        <v>2.75</v>
      </c>
      <c r="AKJ43" s="6" t="s">
        <v>613</v>
      </c>
      <c r="AKK43" s="15">
        <f t="shared" si="250"/>
        <v>3.9110924220000496</v>
      </c>
      <c r="AKL43" s="15">
        <f t="shared" si="251"/>
        <v>3.5249761345204327</v>
      </c>
      <c r="AKM43" s="15">
        <f t="shared" si="252"/>
        <v>3.3622415341280054</v>
      </c>
      <c r="AKN43" s="15">
        <f t="shared" si="253"/>
        <v>3.1187364971946736</v>
      </c>
      <c r="AKO43" s="15">
        <f t="shared" si="254"/>
        <v>2.8745938727177243</v>
      </c>
      <c r="AKP43" s="16">
        <f t="shared" si="255"/>
        <v>2.8110979082495029</v>
      </c>
      <c r="AKQ43" s="15">
        <f t="shared" si="256"/>
        <v>2.6403307540506646</v>
      </c>
      <c r="AKR43" s="6" t="s">
        <v>613</v>
      </c>
      <c r="AKS43" s="15">
        <f t="shared" si="257"/>
        <v>2.0024936838182894</v>
      </c>
      <c r="AKT43" s="15">
        <f t="shared" si="258"/>
        <v>1.7852854468269341</v>
      </c>
      <c r="AKU43" s="15">
        <f t="shared" si="259"/>
        <v>1.7100240314162773</v>
      </c>
      <c r="AKV43" s="15">
        <f t="shared" si="260"/>
        <v>1.5407076592948503</v>
      </c>
      <c r="AKW43" s="15">
        <f t="shared" si="261"/>
        <v>1.3289919793767189</v>
      </c>
      <c r="AKX43" s="16">
        <f t="shared" si="262"/>
        <v>1.3389178479117179</v>
      </c>
      <c r="AKY43" s="15">
        <f t="shared" si="263"/>
        <v>1.2395782038306442</v>
      </c>
      <c r="AKZ43" s="6" t="s">
        <v>613</v>
      </c>
      <c r="ALA43" s="7">
        <f t="shared" si="264"/>
        <v>0.66694351252446471</v>
      </c>
      <c r="ALB43" s="7">
        <f t="shared" si="265"/>
        <v>0.64097037122739986</v>
      </c>
      <c r="ALC43" s="7">
        <f t="shared" si="266"/>
        <v>0.63099958214119856</v>
      </c>
      <c r="ALD43" s="7">
        <f t="shared" si="267"/>
        <v>0.60640886945744055</v>
      </c>
      <c r="ALE43" s="7">
        <f t="shared" si="268"/>
        <v>0.57062969350902681</v>
      </c>
      <c r="ALF43" s="8">
        <f t="shared" si="269"/>
        <v>0.57245184951970796</v>
      </c>
      <c r="ALG43" s="7">
        <f t="shared" si="270"/>
        <v>0.55348734940821942</v>
      </c>
      <c r="ALH43" s="6" t="s">
        <v>613</v>
      </c>
      <c r="ALI43" s="7">
        <f t="shared" si="155"/>
        <v>6.0684075459373599E-2</v>
      </c>
      <c r="ALJ43" s="7">
        <f t="shared" si="155"/>
        <v>7.9556789928645899E-2</v>
      </c>
      <c r="ALK43" s="7">
        <f t="shared" si="155"/>
        <v>8.2183806954500754E-2</v>
      </c>
      <c r="ALL43" s="7">
        <f t="shared" si="155"/>
        <v>7.5915053984924069E-2</v>
      </c>
      <c r="ALM43" s="7">
        <f t="shared" si="155"/>
        <v>8.5360993140607619E-2</v>
      </c>
      <c r="ALN43" s="20">
        <f t="shared" si="155"/>
        <v>8.2368128082931827E-2</v>
      </c>
      <c r="ALO43" s="7">
        <f t="shared" si="155"/>
        <v>8.8072631786527938E-2</v>
      </c>
      <c r="ALP43" s="6" t="s">
        <v>613</v>
      </c>
      <c r="ALQ43" s="17">
        <f t="shared" si="271"/>
        <v>0.66694351252446471</v>
      </c>
      <c r="ALR43" s="17">
        <f t="shared" si="272"/>
        <v>0.64097037122739986</v>
      </c>
      <c r="ALS43" s="17">
        <f t="shared" si="273"/>
        <v>0.63099958214119856</v>
      </c>
      <c r="ALT43" s="17">
        <f t="shared" si="274"/>
        <v>0.60640886945744055</v>
      </c>
      <c r="ALU43" s="17">
        <f t="shared" si="275"/>
        <v>0.57062969350902681</v>
      </c>
      <c r="ALV43" s="21">
        <f t="shared" si="276"/>
        <v>0.57245184951970796</v>
      </c>
      <c r="ALW43" s="17">
        <f t="shared" si="277"/>
        <v>0.55348734940821942</v>
      </c>
      <c r="ALX43" s="6" t="s">
        <v>613</v>
      </c>
      <c r="ALY43" s="17">
        <f t="shared" si="278"/>
        <v>0.33305648747553529</v>
      </c>
      <c r="ALZ43" s="17">
        <f t="shared" si="279"/>
        <v>0.3590296287726002</v>
      </c>
      <c r="AMA43" s="17">
        <f t="shared" si="280"/>
        <v>0.36900041785880144</v>
      </c>
      <c r="AMB43" s="17">
        <f t="shared" si="281"/>
        <v>0.3935911305425594</v>
      </c>
      <c r="AMC43" s="17">
        <f t="shared" si="282"/>
        <v>0.42937030649097313</v>
      </c>
      <c r="AMD43" s="21">
        <f t="shared" si="283"/>
        <v>0.42754815048029204</v>
      </c>
      <c r="AME43" s="17">
        <f t="shared" si="284"/>
        <v>0.44651265059178058</v>
      </c>
      <c r="AMF43" s="6" t="s">
        <v>613</v>
      </c>
      <c r="AMM43" s="18">
        <v>4.5713591950970072</v>
      </c>
      <c r="AMN43" s="18">
        <v>6.1982279139587186</v>
      </c>
      <c r="AMO43" s="18">
        <v>6.218300505319057</v>
      </c>
      <c r="AMP43" s="18">
        <v>6.0281565269948612</v>
      </c>
      <c r="AMQ43" s="18">
        <v>6.8453170762465918</v>
      </c>
      <c r="AMR43" s="18">
        <v>7.4264531209904705</v>
      </c>
      <c r="AMS43" s="18">
        <v>7.1765482946952046</v>
      </c>
      <c r="AMT43" s="18">
        <v>5.8431999502304244</v>
      </c>
      <c r="AMU43" s="18">
        <v>4.5730186003318511</v>
      </c>
      <c r="AMV43" s="19">
        <v>5.7790687746391765</v>
      </c>
      <c r="AMW43" s="18">
        <v>6.1667526536031421</v>
      </c>
      <c r="AMX43" s="18">
        <v>10.561990087171512</v>
      </c>
      <c r="AMY43" s="18">
        <v>8.0313813664126421</v>
      </c>
      <c r="AMZ43" s="18">
        <v>11.291457076820459</v>
      </c>
      <c r="ANA43" s="18">
        <v>10.072101709964384</v>
      </c>
      <c r="ANB43" s="18">
        <v>8.1036149396627639</v>
      </c>
      <c r="ANH43" s="6" t="s">
        <v>613</v>
      </c>
      <c r="ANI43" s="7">
        <f t="shared" si="285"/>
        <v>6.8453170762465917E-2</v>
      </c>
      <c r="ANJ43" s="7">
        <f t="shared" si="286"/>
        <v>7.4264531209904699E-2</v>
      </c>
      <c r="ANK43" s="7">
        <f t="shared" si="287"/>
        <v>7.176548294695205E-2</v>
      </c>
      <c r="ANL43" s="7">
        <f t="shared" si="288"/>
        <v>5.8431999502304245E-2</v>
      </c>
      <c r="ANM43" s="7">
        <f t="shared" si="289"/>
        <v>4.5730186003318511E-2</v>
      </c>
      <c r="ANN43" s="20">
        <f t="shared" si="290"/>
        <v>5.7790687746391761E-2</v>
      </c>
      <c r="ANO43" s="7">
        <f t="shared" si="291"/>
        <v>6.1667526536031421E-2</v>
      </c>
      <c r="ANP43" s="6" t="s">
        <v>613</v>
      </c>
      <c r="ANW43" s="7">
        <v>-1.5137246404285265E-2</v>
      </c>
      <c r="ANX43" s="7">
        <v>2.5564672332883953E-2</v>
      </c>
      <c r="ANY43" s="7">
        <v>-1.0702546631930043E-2</v>
      </c>
      <c r="ANZ43" s="7">
        <v>0.20954451611318192</v>
      </c>
      <c r="AOA43" s="7">
        <v>0.18215498634196114</v>
      </c>
      <c r="AOB43" s="7">
        <v>-0.11152965043334617</v>
      </c>
      <c r="AOC43" s="7">
        <v>0.2194132077705182</v>
      </c>
      <c r="AOD43" s="7">
        <v>5.1688907023796915E-3</v>
      </c>
      <c r="AOE43" s="7">
        <v>0.14404568362117454</v>
      </c>
      <c r="AOF43" s="20">
        <v>5.3476746432414846E-2</v>
      </c>
      <c r="AOG43" s="7">
        <v>0.46856062067014981</v>
      </c>
      <c r="AOH43" s="7">
        <v>-0.46667980509208173</v>
      </c>
      <c r="AOI43" s="7">
        <v>0.53919448848064833</v>
      </c>
      <c r="AOJ43" s="7">
        <v>0.57657229599624027</v>
      </c>
      <c r="AOK43" s="7">
        <v>0.18054832872882143</v>
      </c>
      <c r="AOL43" s="7">
        <v>0.45513802777357104</v>
      </c>
      <c r="AOR43" s="6" t="s">
        <v>613</v>
      </c>
      <c r="AOY43" s="1">
        <v>1.1835500000000001</v>
      </c>
      <c r="AOZ43" s="1">
        <v>1.3475900000000001</v>
      </c>
      <c r="APA43" s="1">
        <v>2.23359</v>
      </c>
      <c r="APB43" s="1">
        <v>2.9240900000000001</v>
      </c>
      <c r="APC43" s="1">
        <v>3.9035799999999998</v>
      </c>
      <c r="APD43" s="1">
        <v>2.6034299999999999</v>
      </c>
      <c r="APE43" s="1">
        <v>2.3501599999999998</v>
      </c>
      <c r="APF43" s="1">
        <v>2.2859799999999999</v>
      </c>
      <c r="APG43" s="1">
        <v>2.1469</v>
      </c>
      <c r="APH43" s="1">
        <v>3.0456400000000001</v>
      </c>
      <c r="API43" s="2">
        <v>2.8400699999999999</v>
      </c>
      <c r="APJ43" s="1"/>
      <c r="APK43" s="1"/>
      <c r="APL43" s="1"/>
      <c r="APM43" s="1"/>
      <c r="APN43" s="1"/>
      <c r="APO43" s="1"/>
      <c r="APP43" s="1"/>
      <c r="APQ43" s="1"/>
      <c r="APR43" s="1"/>
      <c r="APW43" s="22">
        <v>0.20327120927202144</v>
      </c>
      <c r="APX43" s="22">
        <v>0.15204224514422912</v>
      </c>
      <c r="APY43" s="22">
        <v>0.50781481778098614</v>
      </c>
      <c r="APZ43" s="22">
        <v>0.92181676738678686</v>
      </c>
      <c r="AQA43" s="22">
        <v>0.75171848201963354</v>
      </c>
      <c r="AQB43" s="39" t="s">
        <v>613</v>
      </c>
      <c r="AQC43" s="22">
        <v>0.87069564589504334</v>
      </c>
      <c r="AQD43" s="6" t="s">
        <v>613</v>
      </c>
      <c r="AQE43" s="4">
        <f t="shared" si="292"/>
        <v>2524575538000</v>
      </c>
      <c r="AQF43" s="4">
        <f t="shared" si="293"/>
        <v>2158464599000</v>
      </c>
      <c r="AQG43" s="4">
        <f t="shared" si="294"/>
        <v>1828704280000</v>
      </c>
      <c r="AQH43" s="4">
        <f t="shared" si="295"/>
        <v>1330372284000</v>
      </c>
      <c r="AQI43" s="4">
        <f t="shared" si="296"/>
        <v>1439423717000</v>
      </c>
      <c r="AQJ43" s="5">
        <f t="shared" si="297"/>
        <v>1151183031000</v>
      </c>
      <c r="AQK43" s="4">
        <f t="shared" si="298"/>
        <v>1057879482000</v>
      </c>
      <c r="AQL43" s="6" t="s">
        <v>613</v>
      </c>
      <c r="AQM43" s="7">
        <f t="shared" si="299"/>
        <v>0.58336215006832215</v>
      </c>
      <c r="AQN43" s="7">
        <f t="shared" si="300"/>
        <v>0.62066487398975845</v>
      </c>
      <c r="AQO43" s="7">
        <f t="shared" si="301"/>
        <v>0.60074988462513279</v>
      </c>
      <c r="AQP43" s="7">
        <f t="shared" si="302"/>
        <v>0.58887917002104573</v>
      </c>
      <c r="AQQ43" s="7">
        <f t="shared" si="303"/>
        <v>0.48380153949317894</v>
      </c>
      <c r="AQR43" s="20">
        <f t="shared" si="304"/>
        <v>0.49397141609259393</v>
      </c>
      <c r="AQS43" s="7">
        <f t="shared" si="305"/>
        <v>0.50374505019103699</v>
      </c>
      <c r="AQT43" s="6" t="s">
        <v>613</v>
      </c>
      <c r="AQU43" s="9">
        <f t="shared" si="156"/>
        <v>9.1565476311734284E-2</v>
      </c>
      <c r="AQV43" s="9">
        <f t="shared" si="156"/>
        <v>4.6015966698130115E-2</v>
      </c>
      <c r="AQW43" s="9">
        <f t="shared" si="156"/>
        <v>0.14674318542400849</v>
      </c>
      <c r="AQX43" s="9">
        <f t="shared" si="156"/>
        <v>9.3331727273870749E-3</v>
      </c>
      <c r="AQY43" s="9">
        <f t="shared" si="156"/>
        <v>0.11963576263161813</v>
      </c>
      <c r="AQZ43" s="10" t="e">
        <f t="shared" si="156"/>
        <v>#VALUE!</v>
      </c>
      <c r="ARA43" s="9">
        <f t="shared" si="156"/>
        <v>0.41594757194337029</v>
      </c>
      <c r="ARB43" s="6" t="s">
        <v>613</v>
      </c>
      <c r="ARC43" s="17">
        <f t="shared" si="157"/>
        <v>4.735899730282777E-2</v>
      </c>
      <c r="ARD43" s="17">
        <f t="shared" si="157"/>
        <v>3.5864738325615354E-2</v>
      </c>
      <c r="ARE43" s="17">
        <f t="shared" si="157"/>
        <v>7.4852588400434419E-2</v>
      </c>
      <c r="ARF43" s="17">
        <f t="shared" si="157"/>
        <v>2.2599632488715469E-2</v>
      </c>
      <c r="ARG43" s="17">
        <f t="shared" si="157"/>
        <v>7.6511821938300903E-2</v>
      </c>
      <c r="ARH43" s="21" t="e">
        <f t="shared" si="157"/>
        <v>#VALUE!</v>
      </c>
      <c r="ARI43" s="17">
        <f t="shared" si="157"/>
        <v>0.20991683632767508</v>
      </c>
      <c r="ARJ43" s="6" t="s">
        <v>613</v>
      </c>
    </row>
    <row r="44" spans="1:1154" collapsed="1" x14ac:dyDescent="0.15">
      <c r="A44" s="26" t="s">
        <v>70</v>
      </c>
      <c r="B44" s="34">
        <v>41974</v>
      </c>
      <c r="C44" s="34">
        <v>41974</v>
      </c>
      <c r="D44" s="35">
        <v>47.512091155012698</v>
      </c>
      <c r="E44" s="26" t="s">
        <v>71</v>
      </c>
      <c r="F44" s="26" t="s">
        <v>43</v>
      </c>
      <c r="G44" s="26" t="s">
        <v>72</v>
      </c>
      <c r="H44" s="26" t="s">
        <v>23</v>
      </c>
      <c r="I44" s="56" t="s">
        <v>73</v>
      </c>
      <c r="J44" s="26" t="s">
        <v>497</v>
      </c>
      <c r="K44" s="26" t="s">
        <v>427</v>
      </c>
      <c r="L44" s="26" t="s">
        <v>50</v>
      </c>
      <c r="M44" s="26" t="s">
        <v>51</v>
      </c>
      <c r="N44" s="26" t="s">
        <v>23</v>
      </c>
      <c r="O44" s="26"/>
      <c r="P44" s="26"/>
      <c r="Q44" s="26" t="s">
        <v>25</v>
      </c>
      <c r="R44" s="26" t="s">
        <v>74</v>
      </c>
      <c r="S44" s="35" t="s">
        <v>75</v>
      </c>
      <c r="T44" s="26" t="s">
        <v>27</v>
      </c>
      <c r="U44" s="26" t="s">
        <v>23</v>
      </c>
      <c r="V44" s="3">
        <v>2014</v>
      </c>
      <c r="W44" s="3">
        <f t="shared" si="165"/>
        <v>0</v>
      </c>
      <c r="AG44" s="35">
        <v>96389000000</v>
      </c>
      <c r="AH44" s="35">
        <v>223177000000</v>
      </c>
      <c r="AI44" s="4">
        <v>83028000000</v>
      </c>
      <c r="AJ44" s="4">
        <v>178886000000</v>
      </c>
      <c r="AK44" s="4">
        <v>280997000000</v>
      </c>
      <c r="AL44" s="4">
        <v>345437000000</v>
      </c>
      <c r="AM44" s="4">
        <v>537876000000</v>
      </c>
      <c r="AN44" s="5">
        <v>419764000000</v>
      </c>
      <c r="AO44" s="4">
        <v>850159000000</v>
      </c>
      <c r="AP44" s="4">
        <v>829663000000</v>
      </c>
      <c r="AQ44" s="4">
        <v>68378000000</v>
      </c>
      <c r="AR44" s="4">
        <v>31849000000</v>
      </c>
      <c r="AS44" s="4">
        <v>79600229000</v>
      </c>
      <c r="AT44" s="4">
        <v>196864092000</v>
      </c>
      <c r="AU44" s="4">
        <v>137349249000</v>
      </c>
      <c r="AV44" s="4">
        <v>154450651000</v>
      </c>
      <c r="AW44" s="4">
        <v>39996443000</v>
      </c>
      <c r="AX44" s="4">
        <v>13348134000</v>
      </c>
      <c r="AY44" s="4">
        <v>4996849000</v>
      </c>
      <c r="AZ44" s="4"/>
      <c r="BA44" s="4"/>
      <c r="BB44" s="6" t="s">
        <v>613</v>
      </c>
      <c r="BC44" s="4"/>
      <c r="BD44" s="4"/>
      <c r="BE44" s="4"/>
      <c r="BF44" s="4"/>
      <c r="BG44" s="4"/>
      <c r="BH44" s="4"/>
      <c r="BI44" s="4"/>
      <c r="BJ44" s="4"/>
      <c r="BK44" s="4"/>
      <c r="BL44" s="4">
        <v>25994000000</v>
      </c>
      <c r="BM44" s="4">
        <v>92304000000</v>
      </c>
      <c r="BN44" s="4">
        <v>90316000000</v>
      </c>
      <c r="BO44" s="4">
        <v>91409000000</v>
      </c>
      <c r="BP44" s="4">
        <v>93913000000</v>
      </c>
      <c r="BQ44" s="4">
        <v>101508000000</v>
      </c>
      <c r="BR44" s="4">
        <v>111046000000</v>
      </c>
      <c r="BS44" s="5">
        <v>603160000000</v>
      </c>
      <c r="BT44" s="4">
        <v>106772000000</v>
      </c>
      <c r="BU44" s="4">
        <v>101088000000</v>
      </c>
      <c r="BV44" s="4">
        <v>113259000000</v>
      </c>
      <c r="BW44" s="4">
        <v>84679000000</v>
      </c>
      <c r="BX44" s="4">
        <v>81094047000</v>
      </c>
      <c r="BY44" s="4">
        <v>89138656000</v>
      </c>
      <c r="BZ44" s="4">
        <v>36837745000</v>
      </c>
      <c r="CA44" s="4">
        <v>47476745000</v>
      </c>
      <c r="CB44" s="4">
        <v>38662793000</v>
      </c>
      <c r="CC44" s="4">
        <v>30957719000</v>
      </c>
      <c r="CD44" s="4">
        <v>35490223000</v>
      </c>
      <c r="CE44" s="4"/>
      <c r="CF44" s="4"/>
      <c r="CG44" s="6" t="s">
        <v>613</v>
      </c>
      <c r="CH44" s="4"/>
      <c r="CI44" s="4"/>
      <c r="CJ44" s="4"/>
      <c r="CK44" s="4"/>
      <c r="CL44" s="4"/>
      <c r="CM44" s="4"/>
      <c r="CN44" s="4"/>
      <c r="CO44" s="4"/>
      <c r="CP44" s="4"/>
      <c r="CQ44" s="4">
        <v>133685000000</v>
      </c>
      <c r="CR44" s="4">
        <v>344763000000</v>
      </c>
      <c r="CS44" s="4">
        <v>250940000000</v>
      </c>
      <c r="CT44" s="4">
        <v>885851000000</v>
      </c>
      <c r="CU44" s="4">
        <v>971313000000</v>
      </c>
      <c r="CV44" s="4">
        <v>1206209000000</v>
      </c>
      <c r="CW44" s="4">
        <v>1479197000000</v>
      </c>
      <c r="CX44" s="5">
        <v>1223581000000</v>
      </c>
      <c r="CY44" s="4">
        <v>1138314000000</v>
      </c>
      <c r="CZ44" s="4">
        <v>1212421000000</v>
      </c>
      <c r="DA44" s="4">
        <v>201565000000</v>
      </c>
      <c r="DB44" s="4">
        <v>226054000000</v>
      </c>
      <c r="DC44" s="4">
        <v>180059227000</v>
      </c>
      <c r="DD44" s="4">
        <v>303355825000</v>
      </c>
      <c r="DE44" s="4">
        <v>192414761000</v>
      </c>
      <c r="DF44" s="4">
        <v>212391799000</v>
      </c>
      <c r="DG44" s="4">
        <v>100845070000</v>
      </c>
      <c r="DH44" s="4">
        <v>58366278000</v>
      </c>
      <c r="DI44" s="4">
        <v>43343498000</v>
      </c>
      <c r="DJ44" s="4"/>
      <c r="DK44" s="4"/>
      <c r="DL44" s="6" t="s">
        <v>613</v>
      </c>
      <c r="DM44" s="4"/>
      <c r="DN44" s="4"/>
      <c r="DO44" s="4"/>
      <c r="DP44" s="4"/>
      <c r="DQ44" s="4"/>
      <c r="DR44" s="4"/>
      <c r="DS44" s="4"/>
      <c r="DT44" s="4"/>
      <c r="DU44" s="4"/>
      <c r="DV44" s="4">
        <v>6606047000000</v>
      </c>
      <c r="DW44" s="4">
        <v>7174495000000</v>
      </c>
      <c r="DX44" s="4">
        <v>7026611000000</v>
      </c>
      <c r="DY44" s="4">
        <v>12089473000000</v>
      </c>
      <c r="DZ44" s="4">
        <v>12779523000000</v>
      </c>
      <c r="EA44" s="4">
        <v>13711988000000</v>
      </c>
      <c r="EB44" s="4">
        <v>12951946000000</v>
      </c>
      <c r="EC44" s="5">
        <v>5242465000000</v>
      </c>
      <c r="ED44" s="4">
        <v>4306576000000</v>
      </c>
      <c r="EE44" s="4">
        <v>3693447000000</v>
      </c>
      <c r="EF44" s="4">
        <v>1663245000000</v>
      </c>
      <c r="EG44" s="4">
        <v>1611360000000</v>
      </c>
      <c r="EH44" s="4">
        <v>1407814406000</v>
      </c>
      <c r="EI44" s="4">
        <v>1184060937000</v>
      </c>
      <c r="EJ44" s="4">
        <v>808077748000</v>
      </c>
      <c r="EK44" s="4">
        <v>724501861000</v>
      </c>
      <c r="EL44" s="4">
        <v>528519551000</v>
      </c>
      <c r="EM44" s="4">
        <v>468529364000</v>
      </c>
      <c r="EN44" s="4">
        <v>474217826000</v>
      </c>
      <c r="EO44" s="4"/>
      <c r="EP44" s="4"/>
      <c r="EQ44" s="6" t="s">
        <v>613</v>
      </c>
      <c r="ER44" s="4"/>
      <c r="ES44" s="4"/>
      <c r="ET44" s="4"/>
      <c r="EU44" s="4"/>
      <c r="EV44" s="4"/>
      <c r="EW44" s="4"/>
      <c r="EX44" s="4"/>
      <c r="EY44" s="4"/>
      <c r="EZ44" s="4"/>
      <c r="FA44" s="4">
        <v>4920800000000</v>
      </c>
      <c r="FB44" s="4">
        <v>4069059000000</v>
      </c>
      <c r="FC44" s="4">
        <v>4103058000000</v>
      </c>
      <c r="FD44" s="4">
        <v>4683789000000</v>
      </c>
      <c r="FE44" s="4">
        <v>4110888000000</v>
      </c>
      <c r="FF44" s="4">
        <v>3121755000000</v>
      </c>
      <c r="FG44" s="4">
        <v>1468904000000</v>
      </c>
      <c r="FH44" s="5">
        <v>1606207000000</v>
      </c>
      <c r="FI44" s="4">
        <v>828543000000</v>
      </c>
      <c r="FJ44" s="4">
        <v>476057000000</v>
      </c>
      <c r="FK44" s="4">
        <v>823812000000</v>
      </c>
      <c r="FL44" s="4">
        <v>883985000000</v>
      </c>
      <c r="FM44" s="4">
        <v>509755727000</v>
      </c>
      <c r="FN44" s="4">
        <v>843598361000</v>
      </c>
      <c r="FO44" s="4">
        <v>629553011000</v>
      </c>
      <c r="FP44" s="4">
        <v>418629411000</v>
      </c>
      <c r="FQ44" s="4">
        <v>232608262000</v>
      </c>
      <c r="FR44" s="4">
        <v>200309652000</v>
      </c>
      <c r="FS44" s="4">
        <v>218331560000</v>
      </c>
      <c r="FT44" s="4"/>
      <c r="FU44" s="4"/>
      <c r="FV44" s="6" t="s">
        <v>613</v>
      </c>
      <c r="FW44" s="4"/>
      <c r="FX44" s="4"/>
      <c r="FY44" s="4"/>
      <c r="FZ44" s="4"/>
      <c r="GA44" s="4"/>
      <c r="GB44" s="4"/>
      <c r="GC44" s="4"/>
      <c r="GD44" s="4"/>
      <c r="GE44" s="4"/>
      <c r="GF44" s="4">
        <v>1937468000000</v>
      </c>
      <c r="GG44" s="4">
        <v>2908574000000</v>
      </c>
      <c r="GH44" s="4">
        <v>2518244000000</v>
      </c>
      <c r="GI44" s="4">
        <v>3620524000000</v>
      </c>
      <c r="GJ44" s="4">
        <v>3283997000000</v>
      </c>
      <c r="GK44" s="4">
        <v>2837314000000</v>
      </c>
      <c r="GL44" s="4">
        <v>2015336000000</v>
      </c>
      <c r="GM44" s="5">
        <v>1498821000000</v>
      </c>
      <c r="GN44" s="4">
        <v>1214788000000</v>
      </c>
      <c r="GO44" s="4">
        <v>903356000000</v>
      </c>
      <c r="GP44" s="4">
        <v>732050000000</v>
      </c>
      <c r="GQ44" s="4">
        <v>1116270000000</v>
      </c>
      <c r="GR44" s="4">
        <v>931558018000</v>
      </c>
      <c r="GS44" s="4">
        <v>638373734000</v>
      </c>
      <c r="GT44" s="4">
        <v>492809568000</v>
      </c>
      <c r="GU44" s="4">
        <v>406859287000</v>
      </c>
      <c r="GV44" s="4">
        <v>252544126000</v>
      </c>
      <c r="GW44" s="4">
        <v>198444731000</v>
      </c>
      <c r="GX44" s="4">
        <v>192458920000</v>
      </c>
      <c r="GY44" s="4"/>
      <c r="GZ44" s="4"/>
      <c r="HA44" s="6" t="s">
        <v>613</v>
      </c>
      <c r="HB44" s="4"/>
      <c r="HC44" s="4"/>
      <c r="HD44" s="4"/>
      <c r="HE44" s="4"/>
      <c r="HF44" s="4"/>
      <c r="HG44" s="4"/>
      <c r="HH44" s="4"/>
      <c r="HI44" s="4"/>
      <c r="HJ44" s="4"/>
      <c r="HK44" s="4">
        <v>1912981000000</v>
      </c>
      <c r="HL44" s="4">
        <v>1911056000000</v>
      </c>
      <c r="HM44" s="4">
        <v>2235655000000</v>
      </c>
      <c r="HN44" s="4">
        <v>5957131000000</v>
      </c>
      <c r="HO44" s="4">
        <v>7164741000000</v>
      </c>
      <c r="HP44" s="4">
        <v>7749782000000</v>
      </c>
      <c r="HQ44" s="4">
        <v>8257700000000</v>
      </c>
      <c r="HR44" s="5">
        <v>1550131000000</v>
      </c>
      <c r="HS44" s="4">
        <v>1653290000000</v>
      </c>
      <c r="HT44" s="4">
        <v>1758452000000</v>
      </c>
      <c r="HU44" s="4">
        <v>773831000000</v>
      </c>
      <c r="HV44" s="4">
        <v>278254000000</v>
      </c>
      <c r="HW44" s="4">
        <v>245462977000</v>
      </c>
      <c r="HX44" s="4">
        <v>326832520000</v>
      </c>
      <c r="HY44" s="4">
        <v>121262805000</v>
      </c>
      <c r="HZ44" s="4">
        <v>115979240000</v>
      </c>
      <c r="IA44" s="4">
        <v>110205340000</v>
      </c>
      <c r="IB44" s="4">
        <v>107676525000</v>
      </c>
      <c r="IC44" s="4">
        <v>97007964000</v>
      </c>
      <c r="ID44" s="4"/>
      <c r="IE44" s="4"/>
      <c r="IF44" s="6" t="s">
        <v>613</v>
      </c>
      <c r="IG44" s="4"/>
      <c r="IH44" s="4"/>
      <c r="II44" s="4"/>
      <c r="IJ44" s="4"/>
      <c r="IK44" s="4"/>
      <c r="IL44" s="4"/>
      <c r="IM44" s="4"/>
      <c r="IN44" s="4"/>
      <c r="IO44" s="4"/>
      <c r="IP44" s="4">
        <v>188697000000</v>
      </c>
      <c r="IQ44" s="4">
        <v>248909000000</v>
      </c>
      <c r="IR44" s="4">
        <v>983271000000</v>
      </c>
      <c r="IS44" s="4">
        <v>982463000000</v>
      </c>
      <c r="IT44" s="4">
        <v>1308250000000</v>
      </c>
      <c r="IU44" s="4">
        <v>1062980000000</v>
      </c>
      <c r="IV44" s="4">
        <v>2024973000000</v>
      </c>
      <c r="IW44" s="5">
        <v>1754102000000</v>
      </c>
      <c r="IX44" s="4">
        <v>1322439000000</v>
      </c>
      <c r="IY44" s="4">
        <v>1042201000000</v>
      </c>
      <c r="IZ44" s="4">
        <v>832581000000</v>
      </c>
      <c r="JA44" s="4">
        <v>722462385640</v>
      </c>
      <c r="JB44" s="4">
        <v>529553773000</v>
      </c>
      <c r="JC44" s="4">
        <v>438570541000</v>
      </c>
      <c r="JD44" s="4">
        <v>389914111000</v>
      </c>
      <c r="JE44" s="4">
        <v>358862273000</v>
      </c>
      <c r="JF44" s="4">
        <v>290845111000</v>
      </c>
      <c r="JG44" s="4">
        <v>232256686000</v>
      </c>
      <c r="JH44" s="4">
        <v>185577470000</v>
      </c>
      <c r="JI44" s="4"/>
      <c r="JJ44" s="4"/>
      <c r="JK44" s="6" t="s">
        <v>613</v>
      </c>
      <c r="JL44" s="4"/>
      <c r="JM44" s="4"/>
      <c r="JN44" s="4"/>
      <c r="JO44" s="4"/>
      <c r="JP44" s="4"/>
      <c r="JQ44" s="4"/>
      <c r="JR44" s="4"/>
      <c r="JS44" s="4"/>
      <c r="JT44" s="4"/>
      <c r="JU44" s="4">
        <v>-62526000000</v>
      </c>
      <c r="JV44" s="4">
        <v>-263774000000</v>
      </c>
      <c r="JW44" s="4">
        <v>-3488087000000</v>
      </c>
      <c r="JX44" s="4">
        <v>-1527719000000</v>
      </c>
      <c r="JY44" s="4">
        <v>-1557655000000</v>
      </c>
      <c r="JZ44" s="4">
        <v>-1835317000000</v>
      </c>
      <c r="KA44" s="4">
        <v>1743599000000</v>
      </c>
      <c r="KB44" s="5">
        <v>187327000000</v>
      </c>
      <c r="KC44" s="4">
        <v>25561000000</v>
      </c>
      <c r="KD44" s="4">
        <v>48735000000</v>
      </c>
      <c r="KE44" s="4">
        <v>138882000000</v>
      </c>
      <c r="KF44" s="4">
        <v>156780268400</v>
      </c>
      <c r="KG44" s="4">
        <v>-100004824000</v>
      </c>
      <c r="KH44" s="4">
        <v>32193886000</v>
      </c>
      <c r="KI44" s="4">
        <v>49342661000</v>
      </c>
      <c r="KJ44" s="4">
        <v>54159181000</v>
      </c>
      <c r="KK44" s="4">
        <v>28599781000</v>
      </c>
      <c r="KL44" s="4">
        <v>21822981000</v>
      </c>
      <c r="KM44" s="4">
        <v>14847982000</v>
      </c>
      <c r="KN44" s="4"/>
      <c r="KO44" s="4"/>
      <c r="KP44" s="6" t="s">
        <v>613</v>
      </c>
      <c r="KQ44" s="4"/>
      <c r="KR44" s="4"/>
      <c r="KS44" s="4"/>
      <c r="KT44" s="4"/>
      <c r="KU44" s="4"/>
      <c r="KV44" s="4"/>
      <c r="KW44" s="4"/>
      <c r="KX44" s="4"/>
      <c r="KY44" s="4"/>
      <c r="KZ44" s="4">
        <v>-294949000000</v>
      </c>
      <c r="LA44" s="4">
        <v>-504594000000</v>
      </c>
      <c r="LB44" s="4">
        <v>-4440363000000</v>
      </c>
      <c r="LC44" s="4">
        <v>-1845521000000</v>
      </c>
      <c r="LD44" s="4">
        <v>-1862438000000</v>
      </c>
      <c r="LE44" s="4">
        <v>-1730970000000</v>
      </c>
      <c r="LF44" s="4">
        <v>7867950000000</v>
      </c>
      <c r="LG44" s="5">
        <v>29805000000</v>
      </c>
      <c r="LH44" s="4">
        <v>11230000000</v>
      </c>
      <c r="LI44" s="4">
        <v>3596000000</v>
      </c>
      <c r="LJ44" s="4">
        <v>41923000000</v>
      </c>
      <c r="LK44" s="4">
        <v>32774561108</v>
      </c>
      <c r="LL44" s="4">
        <v>-99712738000</v>
      </c>
      <c r="LM44" s="4">
        <v>5065142000</v>
      </c>
      <c r="LN44" s="4">
        <v>5283565000</v>
      </c>
      <c r="LO44" s="4">
        <v>8223899000</v>
      </c>
      <c r="LP44" s="4">
        <v>3554889000</v>
      </c>
      <c r="LQ44" s="4">
        <v>10668561000</v>
      </c>
      <c r="LR44" s="4">
        <v>-14422814000</v>
      </c>
      <c r="LS44" s="4"/>
      <c r="LT44" s="4"/>
      <c r="LU44" s="6" t="s">
        <v>613</v>
      </c>
      <c r="LV44" s="4"/>
      <c r="LW44" s="4"/>
      <c r="LX44" s="4"/>
      <c r="LY44" s="4"/>
      <c r="LZ44" s="4"/>
      <c r="MA44" s="4"/>
      <c r="MB44" s="4"/>
      <c r="MC44" s="4"/>
      <c r="MD44" s="4"/>
      <c r="ME44" s="4">
        <v>8272000000</v>
      </c>
      <c r="MF44" s="4">
        <v>-41181000000</v>
      </c>
      <c r="MP44" s="1">
        <v>-1265297000000</v>
      </c>
      <c r="MQ44" s="1">
        <v>4013000000</v>
      </c>
      <c r="MR44" s="4">
        <v>-241021000000</v>
      </c>
      <c r="MS44" s="4">
        <v>-3540910000000</v>
      </c>
      <c r="MT44" s="4">
        <v>-1598381000000</v>
      </c>
      <c r="MU44" s="4">
        <v>-1671703000000</v>
      </c>
      <c r="MV44" s="4">
        <v>-1943225000000</v>
      </c>
      <c r="MW44" s="5">
        <v>8151879000000</v>
      </c>
      <c r="MX44" s="4">
        <v>77721000000</v>
      </c>
      <c r="MY44" s="1">
        <v>18212000000</v>
      </c>
      <c r="MZ44" s="1">
        <v>35511000000</v>
      </c>
      <c r="NA44" s="1">
        <v>65962000000</v>
      </c>
      <c r="NB44" s="1">
        <v>61924198100</v>
      </c>
      <c r="NC44" s="1">
        <v>-135357319000</v>
      </c>
      <c r="ND44" s="1">
        <v>11626967000</v>
      </c>
      <c r="NE44" s="1">
        <v>5136283000</v>
      </c>
      <c r="NF44" s="1">
        <v>21343263000</v>
      </c>
      <c r="NG44" s="1">
        <v>6421752000</v>
      </c>
      <c r="NH44" s="1">
        <v>11207047000</v>
      </c>
      <c r="NI44" s="1">
        <v>-14621042000</v>
      </c>
      <c r="NK44" s="6" t="s">
        <v>613</v>
      </c>
      <c r="NU44" s="35">
        <v>-1265864000000</v>
      </c>
      <c r="NV44" s="35">
        <v>-21478000000</v>
      </c>
      <c r="NW44" s="47">
        <v>-255996000000</v>
      </c>
      <c r="NX44" s="47">
        <v>-4198629000000</v>
      </c>
      <c r="NY44" s="47">
        <v>-1494888000000</v>
      </c>
      <c r="NZ44" s="47">
        <v>-1587310000000</v>
      </c>
      <c r="OA44" s="47">
        <v>-1513714000000</v>
      </c>
      <c r="OB44" s="48">
        <v>7886152000000</v>
      </c>
      <c r="OC44" s="47">
        <v>19937000000</v>
      </c>
      <c r="OD44" s="35">
        <v>10470000000</v>
      </c>
      <c r="OE44" s="35">
        <v>3596000000</v>
      </c>
      <c r="OF44" s="35">
        <v>41923000000</v>
      </c>
      <c r="OG44" s="35">
        <v>32774561110</v>
      </c>
      <c r="OH44" s="35">
        <v>-99712738000</v>
      </c>
      <c r="OI44" s="35">
        <v>5065142000</v>
      </c>
      <c r="OJ44" s="35">
        <v>5283565000</v>
      </c>
      <c r="OK44" s="35">
        <v>5773899000</v>
      </c>
      <c r="OL44" s="35">
        <v>3554889000</v>
      </c>
      <c r="OM44" s="35">
        <v>10668561000</v>
      </c>
      <c r="ON44" s="35">
        <v>-14422814000</v>
      </c>
      <c r="OP44" s="6" t="s">
        <v>613</v>
      </c>
      <c r="OQ44" s="4">
        <v>-1309390000000</v>
      </c>
      <c r="OR44" s="4">
        <v>-742041000000</v>
      </c>
      <c r="OS44" s="4">
        <v>-971556000000</v>
      </c>
      <c r="OT44" s="4">
        <v>-1076228000000</v>
      </c>
      <c r="OU44" s="4">
        <v>788503000000</v>
      </c>
      <c r="OV44" s="5">
        <v>541092000000</v>
      </c>
      <c r="OW44" s="4">
        <v>293805000000</v>
      </c>
      <c r="OX44" s="4">
        <v>259713000000</v>
      </c>
      <c r="OY44" s="4">
        <v>298435000000</v>
      </c>
      <c r="OZ44" s="4">
        <v>289263165240</v>
      </c>
      <c r="PA44" s="4">
        <v>-5018084000</v>
      </c>
      <c r="PB44" s="4">
        <v>92576906000</v>
      </c>
      <c r="PC44" s="4">
        <v>92930968000</v>
      </c>
      <c r="PD44" s="4">
        <v>96692395000</v>
      </c>
      <c r="PE44" s="4">
        <v>73912312000</v>
      </c>
      <c r="PF44" s="4">
        <v>67604763000</v>
      </c>
      <c r="PG44" s="4">
        <v>76440767000</v>
      </c>
      <c r="PH44" s="4"/>
      <c r="PI44" s="4"/>
      <c r="PJ44" s="6" t="s">
        <v>613</v>
      </c>
      <c r="PK44" s="4"/>
      <c r="PL44" s="4"/>
      <c r="PM44" s="4"/>
      <c r="PN44" s="4"/>
      <c r="PO44" s="4"/>
      <c r="PP44" s="4"/>
      <c r="PQ44" s="4"/>
      <c r="PR44" s="4"/>
      <c r="PS44" s="4"/>
      <c r="PT44" s="4">
        <v>-188907000000</v>
      </c>
      <c r="PU44" s="4">
        <v>-222411000000</v>
      </c>
      <c r="PV44" s="4">
        <v>-460000000000</v>
      </c>
      <c r="PW44" s="4">
        <v>-384911000000</v>
      </c>
      <c r="PX44" s="4">
        <v>-379533000000</v>
      </c>
      <c r="PY44" s="4">
        <v>-180043000000</v>
      </c>
      <c r="PZ44" s="4">
        <v>-74563000000</v>
      </c>
      <c r="QA44" s="5">
        <v>-60181000000</v>
      </c>
      <c r="QB44" s="4">
        <v>-70980000000</v>
      </c>
      <c r="QC44" s="4">
        <v>-9181000000</v>
      </c>
      <c r="QD44" s="4">
        <v>-53442000000</v>
      </c>
      <c r="QE44" s="4">
        <v>-76456980410</v>
      </c>
      <c r="QF44" s="4">
        <v>-60087334000</v>
      </c>
      <c r="QG44" s="4">
        <v>-44700469000</v>
      </c>
      <c r="QH44" s="4">
        <v>-46533806000</v>
      </c>
      <c r="QI44" s="4">
        <v>-24052147000</v>
      </c>
      <c r="QJ44" s="4">
        <v>-38027620000</v>
      </c>
      <c r="QK44" s="4">
        <v>-9341570000</v>
      </c>
      <c r="QL44" s="4">
        <v>-7492418000</v>
      </c>
      <c r="QM44" s="4"/>
      <c r="QN44" s="4"/>
      <c r="QO44" s="6" t="s">
        <v>613</v>
      </c>
      <c r="QP44" s="4"/>
      <c r="QQ44" s="4"/>
      <c r="QR44" s="4"/>
      <c r="QS44" s="4"/>
      <c r="QT44" s="4"/>
      <c r="QU44" s="4"/>
      <c r="QV44" s="4"/>
      <c r="QW44" s="4"/>
      <c r="QX44" s="4"/>
      <c r="QY44" s="4">
        <v>-101912000000</v>
      </c>
      <c r="QZ44" s="4">
        <v>-126216000000</v>
      </c>
      <c r="RA44" s="4">
        <v>162086000000</v>
      </c>
      <c r="RB44" s="4">
        <v>-267503000000</v>
      </c>
      <c r="RC44" s="4">
        <v>-118506000000</v>
      </c>
      <c r="RD44" s="4">
        <v>-683933000000</v>
      </c>
      <c r="RE44" s="4">
        <v>65466000000</v>
      </c>
      <c r="RF44" s="5">
        <v>385172000000</v>
      </c>
      <c r="RG44" s="4">
        <v>436434000000</v>
      </c>
      <c r="RH44" s="4">
        <v>-6461000000</v>
      </c>
      <c r="RI44" s="4">
        <v>165781000000</v>
      </c>
      <c r="RJ44" s="4">
        <v>17344501320</v>
      </c>
      <c r="RK44" s="4">
        <v>-13873778000</v>
      </c>
      <c r="RL44" s="4">
        <v>-65263111000</v>
      </c>
      <c r="RM44" s="4">
        <v>293029000</v>
      </c>
      <c r="RN44" s="4">
        <v>88252284000</v>
      </c>
      <c r="RO44" s="4">
        <v>16695474000</v>
      </c>
      <c r="RP44" s="4">
        <v>36991636000</v>
      </c>
      <c r="RQ44" s="4">
        <v>54163970000</v>
      </c>
      <c r="RR44" s="4"/>
      <c r="RS44" s="4"/>
      <c r="RT44" s="6" t="s">
        <v>613</v>
      </c>
      <c r="RU44" s="4"/>
      <c r="RV44" s="4"/>
      <c r="RW44" s="4"/>
      <c r="RX44" s="4"/>
      <c r="RY44" s="4"/>
      <c r="RZ44" s="4"/>
      <c r="SA44" s="4"/>
      <c r="SB44" s="4"/>
      <c r="SC44" s="4"/>
      <c r="SD44" s="4">
        <v>162265000000</v>
      </c>
      <c r="SE44" s="4">
        <v>-167514000000</v>
      </c>
      <c r="SF44" s="4">
        <v>900482000000</v>
      </c>
      <c r="SG44" s="4">
        <v>-147178000000</v>
      </c>
      <c r="SH44" s="4">
        <v>-789621000000</v>
      </c>
      <c r="SI44" s="4">
        <v>-628813000000</v>
      </c>
      <c r="SJ44" s="4">
        <v>148402000000</v>
      </c>
      <c r="SK44" s="5">
        <v>-1049885000000</v>
      </c>
      <c r="SL44" s="4">
        <v>-609026000000</v>
      </c>
      <c r="SM44" s="4">
        <v>-715444000000</v>
      </c>
      <c r="SN44" s="4">
        <v>-178013000000</v>
      </c>
      <c r="SO44" s="4">
        <v>-342259105420</v>
      </c>
      <c r="SP44" s="4">
        <v>-163415682000</v>
      </c>
      <c r="SQ44" s="4">
        <v>-311885735000</v>
      </c>
      <c r="SR44" s="4">
        <v>-100434789000</v>
      </c>
      <c r="SS44" s="4">
        <v>-116787100000</v>
      </c>
      <c r="ST44" s="4">
        <v>-47738977000</v>
      </c>
      <c r="SU44" s="4">
        <v>-32836847000</v>
      </c>
      <c r="SV44" s="4">
        <v>-22735489000</v>
      </c>
      <c r="SW44" s="4"/>
      <c r="SX44" s="4"/>
      <c r="SY44" s="6" t="s">
        <v>613</v>
      </c>
      <c r="SZ44" s="4"/>
      <c r="TA44" s="4"/>
      <c r="TB44" s="4"/>
      <c r="TC44" s="4"/>
      <c r="TD44" s="4"/>
      <c r="TE44" s="4"/>
      <c r="TF44" s="4"/>
      <c r="TG44" s="4"/>
      <c r="TH44" s="4"/>
      <c r="TI44" s="4">
        <v>99553000000</v>
      </c>
      <c r="TJ44" s="4">
        <v>480101000000</v>
      </c>
      <c r="TK44" s="4">
        <v>-937729000000</v>
      </c>
      <c r="TL44" s="4">
        <v>534132000000</v>
      </c>
      <c r="TM44" s="4">
        <v>1006829000000</v>
      </c>
      <c r="TN44" s="4">
        <v>1084418000000</v>
      </c>
      <c r="TO44" s="4">
        <v>-104051000000</v>
      </c>
      <c r="TP44" s="5">
        <v>208310000000</v>
      </c>
      <c r="TQ44" s="4">
        <v>208429000000</v>
      </c>
      <c r="TR44" s="35">
        <v>1467698000000</v>
      </c>
      <c r="TS44" s="35">
        <v>48792000000</v>
      </c>
      <c r="TT44" s="35">
        <v>306295744930</v>
      </c>
      <c r="TU44" s="35">
        <v>141642629000</v>
      </c>
      <c r="TV44" s="35">
        <v>338559292000</v>
      </c>
      <c r="TW44" s="35">
        <v>67911141000</v>
      </c>
      <c r="TX44" s="35">
        <v>154156342000</v>
      </c>
      <c r="TY44" s="35">
        <v>75026742000</v>
      </c>
      <c r="TZ44" s="35">
        <v>-5396281000</v>
      </c>
      <c r="UA44" s="35">
        <v>-29771941000</v>
      </c>
      <c r="UB44" s="35"/>
      <c r="UD44" s="6" t="s">
        <v>613</v>
      </c>
      <c r="UM44" s="37"/>
      <c r="UN44" s="37">
        <v>0.57756285843399702</v>
      </c>
      <c r="UO44" s="37">
        <v>0.80886152526215593</v>
      </c>
      <c r="UP44" s="9">
        <v>0.82321394049590491</v>
      </c>
      <c r="UQ44" s="9">
        <v>0.74965792645812201</v>
      </c>
      <c r="UR44" s="9">
        <v>0.70238261252496703</v>
      </c>
      <c r="US44" s="9">
        <v>0.49989234301516899</v>
      </c>
      <c r="UT44" s="9">
        <v>0.38561657582650904</v>
      </c>
      <c r="UU44" s="10"/>
      <c r="UV44" s="9"/>
      <c r="UW44" s="6" t="s">
        <v>613</v>
      </c>
      <c r="VF44" s="9"/>
      <c r="VG44" s="9">
        <v>2.6141149753526199E-2</v>
      </c>
      <c r="VH44" s="9">
        <v>2.8054890718120902E-2</v>
      </c>
      <c r="VI44" s="9">
        <v>4.5363400572021699E-2</v>
      </c>
      <c r="VJ44" s="9">
        <v>5.0781556678478605E-2</v>
      </c>
      <c r="VK44" s="9">
        <v>3.54059373722743E-2</v>
      </c>
      <c r="VL44" s="9">
        <v>4.0232848980019095E-2</v>
      </c>
      <c r="VM44" s="9">
        <v>8.1749854821073289E-2</v>
      </c>
      <c r="VN44" s="10"/>
      <c r="VO44" s="9"/>
      <c r="VP44" s="6" t="s">
        <v>613</v>
      </c>
      <c r="VY44" s="9"/>
      <c r="VZ44" s="9">
        <v>0.42243714156600298</v>
      </c>
      <c r="WA44" s="9">
        <v>0.19113847473784401</v>
      </c>
      <c r="WB44" s="52">
        <v>0.17678605950409501</v>
      </c>
      <c r="WC44" s="52">
        <v>0.25034207354187799</v>
      </c>
      <c r="WD44" s="52">
        <v>0.29761738747503302</v>
      </c>
      <c r="WE44" s="52">
        <v>0.50010765698483095</v>
      </c>
      <c r="WF44" s="52">
        <v>0.61438342417349101</v>
      </c>
      <c r="WG44" s="53"/>
      <c r="WI44" s="54" t="s">
        <v>613</v>
      </c>
      <c r="WR44" s="9"/>
      <c r="WS44" s="9">
        <v>2.5261795645849801E-2</v>
      </c>
      <c r="WT44" s="9">
        <v>4.3201599465580401E-2</v>
      </c>
      <c r="WU44" s="9">
        <v>0.117418016585895</v>
      </c>
      <c r="WV44" s="9">
        <v>0.14732979894022599</v>
      </c>
      <c r="WW44" s="9">
        <v>0.12503788351713602</v>
      </c>
      <c r="WX44" s="9">
        <v>0.11254293544765501</v>
      </c>
      <c r="WY44" s="9">
        <v>0.12083058986435599</v>
      </c>
      <c r="WZ44" s="10"/>
      <c r="XA44" s="9"/>
      <c r="XB44" s="6" t="s">
        <v>613</v>
      </c>
      <c r="XK44" s="9"/>
      <c r="XL44" s="9">
        <v>0.2282508</v>
      </c>
      <c r="XM44" s="9">
        <v>0.24821459999999998</v>
      </c>
      <c r="XN44" s="9">
        <v>0.24713225000000003</v>
      </c>
      <c r="XO44" s="9">
        <v>0.24582789999999999</v>
      </c>
      <c r="XP44" s="9">
        <v>0.24660084999999998</v>
      </c>
      <c r="XQ44" s="9">
        <v>0.24974750000000001</v>
      </c>
      <c r="XR44" s="9">
        <v>0.24454630000000002</v>
      </c>
      <c r="XS44" s="10"/>
      <c r="XT44" s="9"/>
      <c r="XU44" s="6" t="s">
        <v>613</v>
      </c>
      <c r="XV44" s="59">
        <f t="shared" si="153"/>
        <v>515972409181.94965</v>
      </c>
      <c r="XW44" s="59">
        <f t="shared" si="153"/>
        <v>426514362609.47498</v>
      </c>
      <c r="XX44" s="59">
        <f t="shared" si="153"/>
        <v>356668055797.25409</v>
      </c>
      <c r="XY44" s="59">
        <f t="shared" si="153"/>
        <v>344811344682.27417</v>
      </c>
      <c r="XZ44" s="59">
        <f t="shared" si="153"/>
        <v>461863401092.40985</v>
      </c>
      <c r="YA44" s="59">
        <f t="shared" si="153"/>
        <v>104319763880.38091</v>
      </c>
      <c r="YB44" s="59">
        <f t="shared" si="153"/>
        <v>5316668434.6601601</v>
      </c>
      <c r="YC44" s="6" t="s">
        <v>613</v>
      </c>
      <c r="YD44" s="4"/>
      <c r="YE44" s="4"/>
      <c r="YF44" s="4"/>
      <c r="YG44" s="4"/>
      <c r="YH44" s="4"/>
      <c r="YI44" s="4"/>
      <c r="YJ44" s="4"/>
      <c r="YK44" s="4"/>
      <c r="YL44" s="4"/>
      <c r="YM44" s="4">
        <v>-101912000000</v>
      </c>
      <c r="YN44" s="4">
        <v>-126216000000</v>
      </c>
      <c r="YO44" s="4">
        <v>162086000000</v>
      </c>
      <c r="YP44" s="4">
        <v>-267503000000</v>
      </c>
      <c r="YQ44" s="4">
        <v>-118506000000</v>
      </c>
      <c r="YR44" s="4">
        <v>-683933000000</v>
      </c>
      <c r="YS44" s="4">
        <v>65466000000</v>
      </c>
      <c r="YT44" s="5">
        <v>385172000000</v>
      </c>
      <c r="YU44" s="4">
        <v>436434000000</v>
      </c>
      <c r="YV44" s="4">
        <v>-6461000000</v>
      </c>
      <c r="YW44" s="4">
        <v>165781000000</v>
      </c>
      <c r="YX44" s="4">
        <v>17344501320</v>
      </c>
      <c r="YY44" s="4">
        <v>-13873778000</v>
      </c>
      <c r="YZ44" s="4">
        <v>-65263111000</v>
      </c>
      <c r="ZA44" s="4">
        <v>293029000</v>
      </c>
      <c r="ZB44" s="4">
        <v>88252284000</v>
      </c>
      <c r="ZC44" s="4">
        <v>16695474000</v>
      </c>
      <c r="ZD44" s="4">
        <v>36991636000</v>
      </c>
      <c r="ZE44" s="4">
        <v>54163970000</v>
      </c>
      <c r="ZF44" s="4"/>
      <c r="ZG44" s="4"/>
      <c r="ZH44" s="6" t="s">
        <v>613</v>
      </c>
      <c r="ZI44" s="4"/>
      <c r="ZJ44" s="4"/>
      <c r="ZK44" s="4"/>
      <c r="ZL44" s="4"/>
      <c r="ZM44" s="4"/>
      <c r="ZN44" s="4"/>
      <c r="ZO44" s="4"/>
      <c r="ZP44" s="4"/>
      <c r="ZQ44" s="4"/>
      <c r="ZR44" s="4">
        <v>162265000000</v>
      </c>
      <c r="ZS44" s="4">
        <v>-167514000000</v>
      </c>
      <c r="ZT44" s="4">
        <v>900482000000</v>
      </c>
      <c r="ZU44" s="4">
        <v>-147178000000</v>
      </c>
      <c r="ZV44" s="4">
        <v>-789621000000</v>
      </c>
      <c r="ZW44" s="4">
        <v>-628813000000</v>
      </c>
      <c r="ZX44" s="4">
        <v>148402000000</v>
      </c>
      <c r="ZY44" s="5">
        <v>-1049885000000</v>
      </c>
      <c r="ZZ44" s="4">
        <v>-609026000000</v>
      </c>
      <c r="AAA44" s="4">
        <v>-715444000000</v>
      </c>
      <c r="AAB44" s="4">
        <v>-178013000000</v>
      </c>
      <c r="AAC44" s="4">
        <v>-342259105420</v>
      </c>
      <c r="AAD44" s="4">
        <v>-163415682000</v>
      </c>
      <c r="AAE44" s="4">
        <v>-311885735000</v>
      </c>
      <c r="AAF44" s="4">
        <v>-100434789000</v>
      </c>
      <c r="AAG44" s="4">
        <v>-116787100000</v>
      </c>
      <c r="AAH44" s="4">
        <v>-47738977000</v>
      </c>
      <c r="AAI44" s="4">
        <v>-32836847000</v>
      </c>
      <c r="AAJ44" s="4">
        <v>-22735489000</v>
      </c>
      <c r="AAK44" s="4"/>
      <c r="AAL44" s="4"/>
      <c r="AAM44" s="6" t="s">
        <v>613</v>
      </c>
      <c r="AAN44" s="4"/>
      <c r="AAO44" s="4"/>
      <c r="AAP44" s="4"/>
      <c r="AAQ44" s="4"/>
      <c r="AAR44" s="4"/>
      <c r="AAS44" s="4"/>
      <c r="AAT44" s="4"/>
      <c r="AAU44" s="4"/>
      <c r="AAV44" s="4"/>
      <c r="AAW44" s="4">
        <v>99553000000</v>
      </c>
      <c r="AAX44" s="4">
        <v>480101000000</v>
      </c>
      <c r="AAY44" s="4">
        <v>-937729000000</v>
      </c>
      <c r="AAZ44" s="4">
        <v>534132000000</v>
      </c>
      <c r="ABA44" s="4">
        <v>1006829000000</v>
      </c>
      <c r="ABB44" s="4">
        <v>1084418000000</v>
      </c>
      <c r="ABC44" s="4">
        <v>-104051000000</v>
      </c>
      <c r="ABD44" s="5">
        <v>208310000000</v>
      </c>
      <c r="ABE44" s="4">
        <v>208429000000</v>
      </c>
      <c r="ABF44" s="35">
        <v>1467698000000</v>
      </c>
      <c r="ABG44" s="35">
        <v>48792000000</v>
      </c>
      <c r="ABH44" s="35">
        <v>306295744930</v>
      </c>
      <c r="ABI44" s="35">
        <v>141642629000</v>
      </c>
      <c r="ABJ44" s="35">
        <v>338559292000</v>
      </c>
      <c r="ABK44" s="35">
        <v>67911141000</v>
      </c>
      <c r="ABL44" s="35">
        <v>154156342000</v>
      </c>
      <c r="ABM44" s="35">
        <v>75026742000</v>
      </c>
      <c r="ABN44" s="35">
        <v>-5396281000</v>
      </c>
      <c r="ABO44" s="35">
        <v>-29771941000</v>
      </c>
      <c r="ABP44" s="35"/>
      <c r="ABR44" s="6" t="s">
        <v>613</v>
      </c>
      <c r="ACA44" s="37"/>
      <c r="ACB44" s="37">
        <v>0.57756285843399702</v>
      </c>
      <c r="ACC44" s="37">
        <v>0.80886152526215593</v>
      </c>
      <c r="ACD44" s="9">
        <v>0.82321394049590491</v>
      </c>
      <c r="ACE44" s="9">
        <v>0.74965792645812201</v>
      </c>
      <c r="ACF44" s="9">
        <v>0.70238261252496703</v>
      </c>
      <c r="ACG44" s="9">
        <v>0.49989234301516899</v>
      </c>
      <c r="ACH44" s="9">
        <v>0.38561657582650904</v>
      </c>
      <c r="ACI44" s="10"/>
      <c r="ACJ44" s="9"/>
      <c r="ACK44" s="6" t="s">
        <v>613</v>
      </c>
      <c r="ACT44" s="9"/>
      <c r="ACU44" s="9">
        <v>2.6141149753526199E-2</v>
      </c>
      <c r="ACV44" s="9">
        <v>2.8054890718120902E-2</v>
      </c>
      <c r="ACW44" s="9">
        <v>4.5363400572021699E-2</v>
      </c>
      <c r="ACX44" s="9">
        <v>5.0781556678478605E-2</v>
      </c>
      <c r="ACY44" s="9">
        <v>3.54059373722743E-2</v>
      </c>
      <c r="ACZ44" s="9">
        <v>4.0232848980019095E-2</v>
      </c>
      <c r="ADA44" s="9">
        <v>8.1749854821073289E-2</v>
      </c>
      <c r="ADB44" s="10"/>
      <c r="ADC44" s="9"/>
      <c r="ADD44" s="6" t="s">
        <v>613</v>
      </c>
      <c r="ADM44" s="9"/>
      <c r="ADN44" s="9">
        <v>0.42243714156600298</v>
      </c>
      <c r="ADO44" s="9">
        <v>0.19113847473784401</v>
      </c>
      <c r="ADP44" s="52">
        <v>0.17678605950409501</v>
      </c>
      <c r="ADQ44" s="52">
        <v>0.25034207354187799</v>
      </c>
      <c r="ADR44" s="52">
        <v>0.29761738747503302</v>
      </c>
      <c r="ADS44" s="52">
        <v>0.50010765698483095</v>
      </c>
      <c r="ADT44" s="52">
        <v>0.61438342417349101</v>
      </c>
      <c r="ADU44" s="53"/>
      <c r="ADW44" s="54" t="s">
        <v>613</v>
      </c>
      <c r="AEF44" s="9"/>
      <c r="AEG44" s="9">
        <v>2.5261795645849801E-2</v>
      </c>
      <c r="AEH44" s="9">
        <v>4.3201599465580401E-2</v>
      </c>
      <c r="AEI44" s="9">
        <v>0.117418016585895</v>
      </c>
      <c r="AEJ44" s="9">
        <v>0.14732979894022599</v>
      </c>
      <c r="AEK44" s="9">
        <v>0.12503788351713602</v>
      </c>
      <c r="AEL44" s="9">
        <v>0.11254293544765501</v>
      </c>
      <c r="AEM44" s="9">
        <v>0.12083058986435599</v>
      </c>
      <c r="AEN44" s="10"/>
      <c r="AEO44" s="9"/>
      <c r="AEP44" s="6" t="s">
        <v>613</v>
      </c>
      <c r="AEY44" s="9"/>
      <c r="AEZ44" s="9">
        <v>0.2282508</v>
      </c>
      <c r="AFA44" s="9">
        <v>0.24821459999999998</v>
      </c>
      <c r="AFB44" s="9">
        <v>0.24713225000000003</v>
      </c>
      <c r="AFC44" s="9">
        <v>0.24582789999999999</v>
      </c>
      <c r="AFD44" s="9">
        <v>0.24660084999999998</v>
      </c>
      <c r="AFE44" s="9">
        <v>0.24974750000000001</v>
      </c>
      <c r="AFF44" s="9">
        <v>0.24454630000000002</v>
      </c>
      <c r="AFG44" s="10"/>
      <c r="AFH44" s="9"/>
      <c r="AFI44" s="6" t="s">
        <v>613</v>
      </c>
      <c r="AFJ44" s="7">
        <f t="shared" si="166"/>
        <v>-0.63193522453427409</v>
      </c>
      <c r="AFK44" s="7">
        <f t="shared" si="167"/>
        <v>-0.15265520672406482</v>
      </c>
      <c r="AFL44" s="7">
        <f t="shared" si="168"/>
        <v>-0.1457361123728953</v>
      </c>
      <c r="AFM44" s="7">
        <f t="shared" si="169"/>
        <v>-0.12623771257676131</v>
      </c>
      <c r="AFN44" s="7">
        <f t="shared" si="170"/>
        <v>0.60747242151874326</v>
      </c>
      <c r="AFO44" s="8">
        <f t="shared" si="171"/>
        <v>5.6853026200461045E-3</v>
      </c>
      <c r="AFP44" s="7">
        <f t="shared" si="172"/>
        <v>2.6076400370038748E-3</v>
      </c>
      <c r="AFQ44" s="6" t="s">
        <v>613</v>
      </c>
      <c r="AFR44" s="7">
        <f t="shared" si="173"/>
        <v>-1.9861575243049576</v>
      </c>
      <c r="AFS44" s="7">
        <f t="shared" si="174"/>
        <v>-0.30980030487830468</v>
      </c>
      <c r="AFT44" s="7">
        <f t="shared" si="175"/>
        <v>-0.25994491636194528</v>
      </c>
      <c r="AFU44" s="7">
        <f t="shared" si="176"/>
        <v>-0.22335725056524169</v>
      </c>
      <c r="AFV44" s="7">
        <f t="shared" si="177"/>
        <v>0.95280162757184206</v>
      </c>
      <c r="AFW44" s="8">
        <f t="shared" si="178"/>
        <v>1.9227407232033939E-2</v>
      </c>
      <c r="AFX44" s="7">
        <f t="shared" si="179"/>
        <v>6.7925167393500232E-3</v>
      </c>
      <c r="AFY44" s="6" t="s">
        <v>613</v>
      </c>
      <c r="AFZ44" s="1">
        <f t="shared" si="180"/>
        <v>4753899000000</v>
      </c>
      <c r="AGA44" s="1">
        <f t="shared" si="181"/>
        <v>9577655000000</v>
      </c>
      <c r="AGB44" s="1">
        <f t="shared" si="182"/>
        <v>10448738000000</v>
      </c>
      <c r="AGC44" s="1">
        <f t="shared" si="183"/>
        <v>10587096000000</v>
      </c>
      <c r="AGD44" s="1">
        <f t="shared" si="184"/>
        <v>10273036000000</v>
      </c>
      <c r="AGE44" s="2">
        <f t="shared" si="185"/>
        <v>3048952000000</v>
      </c>
      <c r="AGF44" s="1">
        <f t="shared" si="186"/>
        <v>2868078000000</v>
      </c>
      <c r="AGG44" s="6" t="s">
        <v>613</v>
      </c>
      <c r="AGH44" s="7">
        <f t="shared" si="187"/>
        <v>-0.73373182728535036</v>
      </c>
      <c r="AGI44" s="7">
        <f t="shared" si="188"/>
        <v>-0.1595086688756277</v>
      </c>
      <c r="AGJ44" s="7">
        <f t="shared" si="189"/>
        <v>-0.14907589796968782</v>
      </c>
      <c r="AGK44" s="7">
        <f t="shared" si="190"/>
        <v>-0.17335414735069937</v>
      </c>
      <c r="AGL44" s="7">
        <f t="shared" si="191"/>
        <v>0.16972577532094699</v>
      </c>
      <c r="AGM44" s="8">
        <f t="shared" si="192"/>
        <v>6.1439799642631306E-2</v>
      </c>
      <c r="AGN44" s="7">
        <f t="shared" si="193"/>
        <v>8.912240183147041E-3</v>
      </c>
      <c r="AGO44" s="6" t="s">
        <v>613</v>
      </c>
      <c r="AGP44" s="7">
        <f t="shared" si="194"/>
        <v>-4.5159096525779772</v>
      </c>
      <c r="AGQ44" s="7">
        <f t="shared" si="195"/>
        <v>-1.8784636164415351</v>
      </c>
      <c r="AGR44" s="7">
        <f t="shared" si="196"/>
        <v>-1.4236101662526275</v>
      </c>
      <c r="AGS44" s="7">
        <f t="shared" si="197"/>
        <v>-1.6284125759656813</v>
      </c>
      <c r="AGT44" s="7">
        <f t="shared" si="198"/>
        <v>3.8854592135302544</v>
      </c>
      <c r="AGU44" s="8">
        <f t="shared" si="199"/>
        <v>1.6991600260418151E-2</v>
      </c>
      <c r="AGV44" s="7">
        <f t="shared" si="200"/>
        <v>8.4918850699351733E-3</v>
      </c>
      <c r="AGW44" s="6" t="s">
        <v>613</v>
      </c>
      <c r="AGX44" s="7">
        <f t="shared" si="201"/>
        <v>-1.331667465022359</v>
      </c>
      <c r="AGY44" s="7">
        <f t="shared" si="202"/>
        <v>-0.75528645862490495</v>
      </c>
      <c r="AGZ44" s="7">
        <f t="shared" si="203"/>
        <v>-0.7426378750238869</v>
      </c>
      <c r="AHA44" s="7">
        <f t="shared" si="204"/>
        <v>-1.0124630755047133</v>
      </c>
      <c r="AHB44" s="7">
        <f t="shared" si="205"/>
        <v>0.38938938938938938</v>
      </c>
      <c r="AHC44" s="8">
        <f t="shared" si="206"/>
        <v>0.308472369337701</v>
      </c>
      <c r="AHD44" s="7">
        <f t="shared" si="207"/>
        <v>0.22216903766449719</v>
      </c>
      <c r="AHE44" s="6" t="s">
        <v>613</v>
      </c>
      <c r="AHF44" s="15">
        <f t="shared" ref="AHF44:AHF75" si="306">IR44/BN44</f>
        <v>10.887007839142566</v>
      </c>
      <c r="AHG44" s="15">
        <f t="shared" ref="AHG44:AHG75" si="307">IS44/BO44</f>
        <v>10.747989804067434</v>
      </c>
      <c r="AHH44" s="15">
        <f t="shared" ref="AHH44:AHH75" si="308">IT44/BP44</f>
        <v>13.930446264095492</v>
      </c>
      <c r="AHI44" s="15">
        <f t="shared" ref="AHI44:AHI75" si="309">IU44/BQ44</f>
        <v>10.471883989439256</v>
      </c>
      <c r="AHJ44" s="15">
        <f t="shared" ref="AHJ44:AHJ75" si="310">IV44/BR44</f>
        <v>18.235442969580173</v>
      </c>
      <c r="AHK44" s="16">
        <f t="shared" ref="AHK44:AHK75" si="311">IW44/BS44</f>
        <v>2.9081868824192587</v>
      </c>
      <c r="AHL44" s="15">
        <f t="shared" si="164"/>
        <v>12.385634810624508</v>
      </c>
      <c r="AHM44" s="6" t="s">
        <v>613</v>
      </c>
      <c r="AHN44" s="12">
        <f t="shared" si="208"/>
        <v>33.526199796393875</v>
      </c>
      <c r="AHO44" s="12">
        <f t="shared" si="209"/>
        <v>33.959838691126279</v>
      </c>
      <c r="AHP44" s="12">
        <f t="shared" si="210"/>
        <v>26.201601375883815</v>
      </c>
      <c r="AHQ44" s="12">
        <f t="shared" si="211"/>
        <v>34.855237163446162</v>
      </c>
      <c r="AHR44" s="12">
        <f t="shared" si="212"/>
        <v>20.015965644974031</v>
      </c>
      <c r="AHS44" s="13">
        <f t="shared" si="213"/>
        <v>125.50775268484956</v>
      </c>
      <c r="AHT44" s="12">
        <f t="shared" si="214"/>
        <v>29.469623929723792</v>
      </c>
      <c r="AHU44" s="6" t="s">
        <v>613</v>
      </c>
      <c r="AHV44" s="15">
        <f t="shared" si="215"/>
        <v>0.13993531163173825</v>
      </c>
      <c r="AHW44" s="15">
        <f t="shared" si="216"/>
        <v>8.1265990668079574E-2</v>
      </c>
      <c r="AHX44" s="15">
        <f t="shared" si="217"/>
        <v>0.10237080053770395</v>
      </c>
      <c r="AHY44" s="15">
        <f t="shared" si="218"/>
        <v>7.7521946489451418E-2</v>
      </c>
      <c r="AHZ44" s="15">
        <f t="shared" si="219"/>
        <v>0.15634507741153336</v>
      </c>
      <c r="AIA44" s="16">
        <f t="shared" si="220"/>
        <v>0.33459488999926562</v>
      </c>
      <c r="AIB44" s="15">
        <f t="shared" si="221"/>
        <v>0.30707434397999711</v>
      </c>
      <c r="AIC44" s="6" t="s">
        <v>613</v>
      </c>
      <c r="AID44" s="4">
        <f t="shared" si="222"/>
        <v>-3852118000000</v>
      </c>
      <c r="AIE44" s="4">
        <f t="shared" si="223"/>
        <v>-3797938000000</v>
      </c>
      <c r="AIF44" s="4">
        <f t="shared" si="224"/>
        <v>-3139575000000</v>
      </c>
      <c r="AIG44" s="4">
        <f t="shared" si="225"/>
        <v>-1915546000000</v>
      </c>
      <c r="AIH44" s="4">
        <f t="shared" si="226"/>
        <v>10293000000</v>
      </c>
      <c r="AII44" s="14">
        <f t="shared" si="227"/>
        <v>-382626000000</v>
      </c>
      <c r="AIJ44" s="4">
        <f t="shared" si="228"/>
        <v>309771000000</v>
      </c>
      <c r="AIK44" s="6" t="s">
        <v>613</v>
      </c>
      <c r="AIL44" s="15">
        <f t="shared" si="229"/>
        <v>-0.25525464173215878</v>
      </c>
      <c r="AIM44" s="15">
        <f t="shared" si="230"/>
        <v>-0.25868326444507522</v>
      </c>
      <c r="AIN44" s="15">
        <f t="shared" si="231"/>
        <v>-0.41669652739622404</v>
      </c>
      <c r="AIO44" s="15">
        <f t="shared" si="232"/>
        <v>-0.55492272177227797</v>
      </c>
      <c r="AIP44" s="15">
        <f t="shared" si="233"/>
        <v>196.73302244243661</v>
      </c>
      <c r="AIQ44" s="16">
        <f t="shared" si="234"/>
        <v>-4.5843774338387879</v>
      </c>
      <c r="AIR44" s="15">
        <f t="shared" si="235"/>
        <v>4.2690858731127186</v>
      </c>
      <c r="AIS44" s="6" t="s">
        <v>613</v>
      </c>
      <c r="AIT44" s="15">
        <f t="shared" si="236"/>
        <v>6.1159262189323181E-2</v>
      </c>
      <c r="AIU44" s="15">
        <f t="shared" si="237"/>
        <v>0.18913127811692629</v>
      </c>
      <c r="AIV44" s="15">
        <f t="shared" si="238"/>
        <v>0.23627814720323201</v>
      </c>
      <c r="AIW44" s="15">
        <f t="shared" si="239"/>
        <v>0.38638810540865637</v>
      </c>
      <c r="AIX44" s="15">
        <f t="shared" si="240"/>
        <v>1.0070072652807809</v>
      </c>
      <c r="AIY44" s="16">
        <f t="shared" si="241"/>
        <v>0.76178288352622048</v>
      </c>
      <c r="AIZ44" s="15">
        <f t="shared" si="242"/>
        <v>1.3738743794830202</v>
      </c>
      <c r="AJA44" s="6" t="s">
        <v>613</v>
      </c>
      <c r="AJB44" s="15">
        <f t="shared" si="243"/>
        <v>4.224751392741706E-2</v>
      </c>
      <c r="AJC44" s="15">
        <f t="shared" si="244"/>
        <v>5.7708620093689107E-2</v>
      </c>
      <c r="AJD44" s="15">
        <f t="shared" si="245"/>
        <v>9.1199273733558295E-2</v>
      </c>
      <c r="AJE44" s="15">
        <f t="shared" si="246"/>
        <v>0.14317106883788125</v>
      </c>
      <c r="AJF44" s="15">
        <f t="shared" si="247"/>
        <v>0.44177291368258237</v>
      </c>
      <c r="AJG44" s="16">
        <f t="shared" si="248"/>
        <v>0.63685689328959472</v>
      </c>
      <c r="AJH44" s="15">
        <f t="shared" si="249"/>
        <v>1.1549563510885976</v>
      </c>
      <c r="AJI44" s="6" t="s">
        <v>613</v>
      </c>
      <c r="AJJ44" s="15">
        <f t="shared" si="154"/>
        <v>-7.5827978260869564</v>
      </c>
      <c r="AJK44" s="15">
        <f t="shared" si="154"/>
        <v>-3.9690188121409884</v>
      </c>
      <c r="AJL44" s="15">
        <f t="shared" si="154"/>
        <v>-4.1041358722429937</v>
      </c>
      <c r="AJM44" s="15">
        <f t="shared" si="154"/>
        <v>-10.193770377076588</v>
      </c>
      <c r="AJN44" s="15">
        <f t="shared" si="154"/>
        <v>23.384238831592075</v>
      </c>
      <c r="AJO44" s="16">
        <f t="shared" si="154"/>
        <v>3.1127266080656684</v>
      </c>
      <c r="AJP44" s="15">
        <f t="shared" si="154"/>
        <v>0.36011552550014087</v>
      </c>
      <c r="AJQ44" s="6" t="s">
        <v>613</v>
      </c>
      <c r="AKA44" s="1">
        <v>0.16055</v>
      </c>
      <c r="AKB44" s="1">
        <v>-0.73829</v>
      </c>
      <c r="AKC44" s="1">
        <v>-6.7602200000000003</v>
      </c>
      <c r="AKD44" s="1">
        <v>-3.5818699999999999</v>
      </c>
      <c r="AKE44" s="1">
        <v>-4.3672399999999998</v>
      </c>
      <c r="AKF44" s="1">
        <v>-5.3226699999999996</v>
      </c>
      <c r="AKG44" s="1">
        <v>3.7751399999999999</v>
      </c>
      <c r="AKH44" s="2">
        <v>1.7957000000000001</v>
      </c>
      <c r="AKI44" s="1">
        <v>4.8077100000000002</v>
      </c>
      <c r="AKJ44" s="6" t="s">
        <v>613</v>
      </c>
      <c r="AKK44" s="15">
        <f t="shared" si="250"/>
        <v>3.1429764431452973</v>
      </c>
      <c r="AKL44" s="15">
        <f t="shared" si="251"/>
        <v>2.0294119770070527</v>
      </c>
      <c r="AKM44" s="15">
        <f t="shared" si="252"/>
        <v>1.7836685233981242</v>
      </c>
      <c r="AKN44" s="15">
        <f t="shared" si="253"/>
        <v>1.7693385439745273</v>
      </c>
      <c r="AKO44" s="15">
        <f t="shared" si="254"/>
        <v>1.5684689441369872</v>
      </c>
      <c r="AKP44" s="16">
        <f t="shared" si="255"/>
        <v>3.3819496545775807</v>
      </c>
      <c r="AKQ44" s="15">
        <f t="shared" si="256"/>
        <v>2.6048521433021432</v>
      </c>
      <c r="AKR44" s="6" t="s">
        <v>613</v>
      </c>
      <c r="AKS44" s="15">
        <f t="shared" si="257"/>
        <v>1.1264009876300234</v>
      </c>
      <c r="AKT44" s="15">
        <f t="shared" si="258"/>
        <v>0.60776303223816963</v>
      </c>
      <c r="AKU44" s="15">
        <f t="shared" si="259"/>
        <v>0.45835529853765822</v>
      </c>
      <c r="AKV44" s="15">
        <f t="shared" si="260"/>
        <v>0.36611533072801272</v>
      </c>
      <c r="AKW44" s="15">
        <f t="shared" si="261"/>
        <v>0.24405536650641219</v>
      </c>
      <c r="AKX44" s="16">
        <f t="shared" si="262"/>
        <v>0.96689957171361651</v>
      </c>
      <c r="AKY44" s="15">
        <f t="shared" si="263"/>
        <v>0.73477006453798188</v>
      </c>
      <c r="AKZ44" s="6" t="s">
        <v>613</v>
      </c>
      <c r="ALA44" s="7">
        <f t="shared" si="264"/>
        <v>0.52972181361025972</v>
      </c>
      <c r="ALB44" s="7">
        <f t="shared" si="265"/>
        <v>0.37801779245546013</v>
      </c>
      <c r="ALC44" s="7">
        <f t="shared" si="266"/>
        <v>0.3142960422588833</v>
      </c>
      <c r="ALD44" s="7">
        <f t="shared" si="267"/>
        <v>0.26799738096263603</v>
      </c>
      <c r="ALE44" s="7">
        <f t="shared" si="268"/>
        <v>0.19617725470834524</v>
      </c>
      <c r="ALF44" s="8">
        <f t="shared" si="269"/>
        <v>0.49158563335860977</v>
      </c>
      <c r="ALG44" s="7">
        <f t="shared" si="270"/>
        <v>0.4235547289857528</v>
      </c>
      <c r="ALH44" s="6" t="s">
        <v>613</v>
      </c>
      <c r="ALI44" s="7">
        <f t="shared" si="155"/>
        <v>0.2048937311801198</v>
      </c>
      <c r="ALJ44" s="7">
        <f t="shared" si="155"/>
        <v>0.11780459475188536</v>
      </c>
      <c r="ALK44" s="7">
        <f t="shared" si="155"/>
        <v>0.10860791157764581</v>
      </c>
      <c r="ALL44" s="7">
        <f t="shared" si="155"/>
        <v>0.12152738282836308</v>
      </c>
      <c r="ALM44" s="7">
        <f t="shared" si="155"/>
        <v>0.22917439131361214</v>
      </c>
      <c r="ALN44" s="20">
        <f t="shared" si="155"/>
        <v>6.9601215809213315E-2</v>
      </c>
      <c r="ALO44" s="7">
        <f t="shared" si="155"/>
        <v>4.3766224515390008E-3</v>
      </c>
      <c r="ALP44" s="6" t="s">
        <v>613</v>
      </c>
      <c r="ALQ44" s="17">
        <f t="shared" si="271"/>
        <v>0.52972181361025972</v>
      </c>
      <c r="ALR44" s="17">
        <f t="shared" si="272"/>
        <v>0.37801779245546013</v>
      </c>
      <c r="ALS44" s="17">
        <f t="shared" si="273"/>
        <v>0.3142960422588833</v>
      </c>
      <c r="ALT44" s="17">
        <f t="shared" si="274"/>
        <v>0.26799738096263603</v>
      </c>
      <c r="ALU44" s="17">
        <f t="shared" si="275"/>
        <v>0.19617725470834524</v>
      </c>
      <c r="ALV44" s="21">
        <f t="shared" si="276"/>
        <v>0.49158563335860977</v>
      </c>
      <c r="ALW44" s="17">
        <f t="shared" si="277"/>
        <v>0.4235547289857528</v>
      </c>
      <c r="ALX44" s="6" t="s">
        <v>613</v>
      </c>
      <c r="ALY44" s="17">
        <f t="shared" si="278"/>
        <v>0.47027818638974028</v>
      </c>
      <c r="ALZ44" s="17">
        <f t="shared" si="279"/>
        <v>0.62198220754453992</v>
      </c>
      <c r="AMA44" s="17">
        <f t="shared" si="280"/>
        <v>0.6857039577411167</v>
      </c>
      <c r="AMB44" s="17">
        <f t="shared" si="281"/>
        <v>0.73200261903736397</v>
      </c>
      <c r="AMC44" s="17">
        <f t="shared" si="282"/>
        <v>0.80382274529165476</v>
      </c>
      <c r="AMD44" s="21">
        <f t="shared" si="283"/>
        <v>0.50841436664139017</v>
      </c>
      <c r="AME44" s="17">
        <f t="shared" si="284"/>
        <v>0.57644527101424714</v>
      </c>
      <c r="AMF44" s="6" t="s">
        <v>613</v>
      </c>
      <c r="AMP44" s="18">
        <v>4.5713591950970072</v>
      </c>
      <c r="AMQ44" s="18">
        <v>6.1982279139587186</v>
      </c>
      <c r="AMR44" s="18">
        <v>6.218300505319057</v>
      </c>
      <c r="AMS44" s="18">
        <v>6.0281565269948612</v>
      </c>
      <c r="AMT44" s="18">
        <v>6.8453170762465918</v>
      </c>
      <c r="AMU44" s="18">
        <v>7.4264531209904705</v>
      </c>
      <c r="AMV44" s="19">
        <v>7.1765482946952046</v>
      </c>
      <c r="AMW44" s="18">
        <v>5.8431999502304244</v>
      </c>
      <c r="AMX44" s="18">
        <v>10.561990087171512</v>
      </c>
      <c r="AMY44" s="18">
        <v>8.0313813664126421</v>
      </c>
      <c r="AMZ44" s="18">
        <v>11.291457076820459</v>
      </c>
      <c r="ANA44" s="18">
        <v>10.072101709964384</v>
      </c>
      <c r="ANB44" s="18">
        <v>8.1036149396627639</v>
      </c>
      <c r="ANH44" s="6" t="s">
        <v>613</v>
      </c>
      <c r="ANI44" s="7">
        <f t="shared" si="285"/>
        <v>6.1982279139587183E-2</v>
      </c>
      <c r="ANJ44" s="7">
        <f t="shared" si="286"/>
        <v>6.218300505319057E-2</v>
      </c>
      <c r="ANK44" s="7">
        <f t="shared" si="287"/>
        <v>6.0281565269948614E-2</v>
      </c>
      <c r="ANL44" s="7">
        <f t="shared" si="288"/>
        <v>6.8453170762465917E-2</v>
      </c>
      <c r="ANM44" s="7">
        <f t="shared" si="289"/>
        <v>7.4264531209904699E-2</v>
      </c>
      <c r="ANN44" s="20">
        <f t="shared" si="290"/>
        <v>7.176548294695205E-2</v>
      </c>
      <c r="ANO44" s="7">
        <f t="shared" si="291"/>
        <v>5.8431999502304245E-2</v>
      </c>
      <c r="ANP44" s="6" t="s">
        <v>613</v>
      </c>
      <c r="ANZ44" s="7">
        <v>-1.5137246404285265E-2</v>
      </c>
      <c r="AOA44" s="7">
        <v>2.5564672332883953E-2</v>
      </c>
      <c r="AOB44" s="7">
        <v>-1.0702546631930043E-2</v>
      </c>
      <c r="AOC44" s="7">
        <v>0.20954451611318192</v>
      </c>
      <c r="AOD44" s="7">
        <v>0.18215498634196114</v>
      </c>
      <c r="AOE44" s="7">
        <v>-0.11152965043334617</v>
      </c>
      <c r="AOF44" s="20">
        <v>0.2194132077705182</v>
      </c>
      <c r="AOG44" s="7">
        <v>5.1688907023796915E-3</v>
      </c>
      <c r="AOH44" s="7">
        <v>-0.46667980509208173</v>
      </c>
      <c r="AOI44" s="7">
        <v>0.53919448848064833</v>
      </c>
      <c r="AOJ44" s="7">
        <v>0.57657229599624027</v>
      </c>
      <c r="AOK44" s="7">
        <v>0.18054832872882143</v>
      </c>
      <c r="AOL44" s="7">
        <v>0.45513802777357104</v>
      </c>
      <c r="AOR44" s="6" t="s">
        <v>613</v>
      </c>
      <c r="APB44" s="1">
        <v>0.16055</v>
      </c>
      <c r="APC44" s="1">
        <v>-0.73829</v>
      </c>
      <c r="APD44" s="1">
        <v>-6.7602200000000003</v>
      </c>
      <c r="APE44" s="1">
        <v>-3.5818699999999999</v>
      </c>
      <c r="APF44" s="1">
        <v>-4.3672399999999998</v>
      </c>
      <c r="APG44" s="1">
        <v>-5.3226699999999996</v>
      </c>
      <c r="APH44" s="1">
        <v>3.7751399999999999</v>
      </c>
      <c r="API44" s="2">
        <v>1.7957000000000001</v>
      </c>
      <c r="APJ44" s="1">
        <v>4.8077100000000002</v>
      </c>
      <c r="APK44" s="1">
        <v>1.12713</v>
      </c>
      <c r="APL44" s="1">
        <v>1.5916399999999999</v>
      </c>
      <c r="APM44" s="1">
        <v>0.44774999999999998</v>
      </c>
      <c r="APN44" s="1">
        <v>-0.37623000000000001</v>
      </c>
      <c r="APO44" s="1">
        <v>2.3929100000000001</v>
      </c>
      <c r="APP44" s="1">
        <v>0.93959000000000004</v>
      </c>
      <c r="APQ44" s="1">
        <v>2.2039200000000001</v>
      </c>
      <c r="APR44" s="1">
        <v>1.37439</v>
      </c>
      <c r="APS44" s="1">
        <v>1.1631899999999999</v>
      </c>
      <c r="APT44" s="1">
        <v>-0.61517999999999995</v>
      </c>
      <c r="APU44" s="1"/>
      <c r="APW44" s="22">
        <v>-0.34550293512667524</v>
      </c>
      <c r="APX44" s="22">
        <v>0.53090048699800896</v>
      </c>
      <c r="APY44" s="22">
        <v>0.47468966236365795</v>
      </c>
      <c r="APZ44" s="22">
        <v>-0.36357837886888877</v>
      </c>
      <c r="AQA44" s="22">
        <v>0.21717530674080468</v>
      </c>
      <c r="AQB44" s="39" t="s">
        <v>613</v>
      </c>
      <c r="AQC44" s="22">
        <v>0.45822442446940403</v>
      </c>
      <c r="AQD44" s="6" t="s">
        <v>613</v>
      </c>
      <c r="AQE44" s="4">
        <f t="shared" si="292"/>
        <v>952276000000</v>
      </c>
      <c r="AQF44" s="4">
        <f t="shared" si="293"/>
        <v>317802000000</v>
      </c>
      <c r="AQG44" s="4">
        <f t="shared" si="294"/>
        <v>304783000000</v>
      </c>
      <c r="AQH44" s="4">
        <f t="shared" si="295"/>
        <v>-104347000000</v>
      </c>
      <c r="AQI44" s="4">
        <f t="shared" si="296"/>
        <v>-6124351000000</v>
      </c>
      <c r="AQJ44" s="5">
        <f t="shared" si="297"/>
        <v>157522000000</v>
      </c>
      <c r="AQK44" s="4">
        <f t="shared" si="298"/>
        <v>14331000000</v>
      </c>
      <c r="AQL44" s="6" t="s">
        <v>613</v>
      </c>
      <c r="AQM44" s="7">
        <f t="shared" si="299"/>
        <v>-0.27300809870854714</v>
      </c>
      <c r="AQN44" s="7">
        <f t="shared" si="300"/>
        <v>-0.20802385779060154</v>
      </c>
      <c r="AQO44" s="7">
        <f t="shared" si="301"/>
        <v>-0.19566784685954206</v>
      </c>
      <c r="AQP44" s="7">
        <f t="shared" si="302"/>
        <v>5.6855028313909803E-2</v>
      </c>
      <c r="AQQ44" s="7">
        <f t="shared" si="303"/>
        <v>-3.5124767793512155</v>
      </c>
      <c r="AQR44" s="20">
        <f t="shared" si="304"/>
        <v>0.84089319745685354</v>
      </c>
      <c r="AQS44" s="7">
        <f t="shared" si="305"/>
        <v>0.56065881616525171</v>
      </c>
      <c r="AQT44" s="6" t="s">
        <v>613</v>
      </c>
      <c r="AQU44" s="9">
        <f t="shared" si="156"/>
        <v>7.4564669181592338E-2</v>
      </c>
      <c r="AQV44" s="9">
        <f t="shared" si="156"/>
        <v>2.3488030168441483E-2</v>
      </c>
      <c r="AQW44" s="9">
        <f t="shared" si="156"/>
        <v>0.13113514500912632</v>
      </c>
      <c r="AQX44" s="9">
        <f t="shared" si="156"/>
        <v>2.7113648979623685E-2</v>
      </c>
      <c r="AQY44" s="9">
        <f t="shared" si="156"/>
        <v>3.3914622820874908E-2</v>
      </c>
      <c r="AQZ44" s="10" t="e">
        <f t="shared" si="156"/>
        <v>#VALUE!</v>
      </c>
      <c r="ARA44" s="9">
        <f t="shared" si="156"/>
        <v>3.4025542127007563E-2</v>
      </c>
      <c r="ARB44" s="6" t="s">
        <v>613</v>
      </c>
      <c r="ARC44" s="17">
        <f t="shared" si="157"/>
        <v>0.17323420861022815</v>
      </c>
      <c r="ARD44" s="17">
        <f t="shared" si="157"/>
        <v>6.8405136577581405E-2</v>
      </c>
      <c r="ARE44" s="17">
        <f t="shared" si="157"/>
        <v>0.13073405384521219</v>
      </c>
      <c r="ARF44" s="17">
        <f t="shared" si="157"/>
        <v>5.0564569805923373E-2</v>
      </c>
      <c r="ARG44" s="17">
        <f t="shared" si="157"/>
        <v>0.23013689950367303</v>
      </c>
      <c r="ARH44" s="21" t="e">
        <f t="shared" si="157"/>
        <v>#VALUE!</v>
      </c>
      <c r="ARI44" s="17">
        <f t="shared" si="157"/>
        <v>2.0428286799487588E-2</v>
      </c>
      <c r="ARJ44" s="6" t="s">
        <v>613</v>
      </c>
    </row>
    <row r="45" spans="1:1154" collapsed="1" x14ac:dyDescent="0.15">
      <c r="A45" s="26" t="s">
        <v>342</v>
      </c>
      <c r="B45" s="34">
        <v>39965</v>
      </c>
      <c r="C45" s="34">
        <v>39965</v>
      </c>
      <c r="D45" s="35">
        <v>13.1964809384164</v>
      </c>
      <c r="E45" s="26" t="s">
        <v>343</v>
      </c>
      <c r="F45" s="26" t="s">
        <v>28</v>
      </c>
      <c r="G45" s="26" t="s">
        <v>104</v>
      </c>
      <c r="H45" s="26" t="s">
        <v>23</v>
      </c>
      <c r="I45" s="56" t="s">
        <v>344</v>
      </c>
      <c r="J45" s="26" t="s">
        <v>507</v>
      </c>
      <c r="K45" s="26" t="s">
        <v>427</v>
      </c>
      <c r="L45" s="26" t="s">
        <v>28</v>
      </c>
      <c r="M45" s="26" t="s">
        <v>104</v>
      </c>
      <c r="N45" s="26" t="s">
        <v>23</v>
      </c>
      <c r="O45" s="26"/>
      <c r="P45" s="26"/>
      <c r="Q45" s="26" t="s">
        <v>25</v>
      </c>
      <c r="R45" s="26" t="s">
        <v>345</v>
      </c>
      <c r="S45" s="35" t="s">
        <v>346</v>
      </c>
      <c r="T45" s="26" t="s">
        <v>27</v>
      </c>
      <c r="U45" s="26" t="s">
        <v>23</v>
      </c>
      <c r="V45" s="36">
        <v>2009</v>
      </c>
      <c r="W45" s="3">
        <f t="shared" si="165"/>
        <v>1</v>
      </c>
      <c r="AB45" s="35">
        <v>14848816750</v>
      </c>
      <c r="AC45" s="35">
        <v>31505104810</v>
      </c>
      <c r="AD45" s="35">
        <v>7612288140</v>
      </c>
      <c r="AE45" s="35">
        <v>9384169870</v>
      </c>
      <c r="AF45" s="35">
        <v>33961000000</v>
      </c>
      <c r="AG45" s="35">
        <v>54773000000</v>
      </c>
      <c r="AH45" s="35">
        <v>220526665790</v>
      </c>
      <c r="AI45" s="4">
        <v>289690622290</v>
      </c>
      <c r="AJ45" s="4">
        <v>154613995190</v>
      </c>
      <c r="AK45" s="4">
        <v>70564530310</v>
      </c>
      <c r="AL45" s="4">
        <v>3226771930</v>
      </c>
      <c r="AM45" s="4">
        <v>12802738360</v>
      </c>
      <c r="AN45" s="5">
        <v>3343131000</v>
      </c>
      <c r="AO45" s="4">
        <v>2710731000</v>
      </c>
      <c r="AP45" s="4">
        <v>1134197000</v>
      </c>
      <c r="AQ45" s="4">
        <v>1991688000</v>
      </c>
      <c r="AR45" s="4">
        <v>38797418000</v>
      </c>
      <c r="AS45" s="4">
        <v>37401053000</v>
      </c>
      <c r="AT45" s="4">
        <v>29009003000</v>
      </c>
      <c r="AU45" s="4"/>
      <c r="AV45" s="4"/>
      <c r="AW45" s="4"/>
      <c r="AX45" s="4"/>
      <c r="AY45" s="4"/>
      <c r="AZ45" s="4"/>
      <c r="BA45" s="4"/>
      <c r="BB45" s="6" t="s">
        <v>613</v>
      </c>
      <c r="BC45" s="4"/>
      <c r="BD45" s="4"/>
      <c r="BE45" s="4"/>
      <c r="BF45" s="4"/>
      <c r="BG45" s="4">
        <v>141510069330</v>
      </c>
      <c r="BH45" s="4">
        <v>263362403160</v>
      </c>
      <c r="BI45" s="4">
        <v>427959228610</v>
      </c>
      <c r="BJ45" s="4">
        <v>399189154260</v>
      </c>
      <c r="BK45" s="4">
        <v>371461000000</v>
      </c>
      <c r="BL45" s="4">
        <v>387039000000</v>
      </c>
      <c r="BM45" s="4">
        <v>294541918660</v>
      </c>
      <c r="BN45" s="4">
        <v>227667888710</v>
      </c>
      <c r="BO45" s="4">
        <v>267022229110</v>
      </c>
      <c r="BP45" s="4">
        <v>268123433510</v>
      </c>
      <c r="BQ45" s="4">
        <v>304748315300</v>
      </c>
      <c r="BR45" s="4">
        <v>339292167280</v>
      </c>
      <c r="BS45" s="5">
        <v>185303611000</v>
      </c>
      <c r="BT45" s="4">
        <v>146643719000</v>
      </c>
      <c r="BU45" s="4">
        <v>85958761000</v>
      </c>
      <c r="BV45" s="4">
        <v>85760671000</v>
      </c>
      <c r="BW45" s="4">
        <v>55099298000</v>
      </c>
      <c r="BX45" s="4">
        <v>19812004000</v>
      </c>
      <c r="BY45" s="4">
        <v>14294581000</v>
      </c>
      <c r="BZ45" s="4"/>
      <c r="CA45" s="4"/>
      <c r="CB45" s="4"/>
      <c r="CC45" s="4"/>
      <c r="CD45" s="4"/>
      <c r="CE45" s="4"/>
      <c r="CF45" s="4"/>
      <c r="CG45" s="6" t="s">
        <v>613</v>
      </c>
      <c r="CH45" s="4"/>
      <c r="CI45" s="4"/>
      <c r="CJ45" s="4"/>
      <c r="CK45" s="4"/>
      <c r="CL45" s="4">
        <v>213856436950</v>
      </c>
      <c r="CM45" s="4">
        <v>418960114290</v>
      </c>
      <c r="CN45" s="4">
        <v>560456340710</v>
      </c>
      <c r="CO45" s="4">
        <v>527456425370</v>
      </c>
      <c r="CP45" s="4">
        <v>519661000000</v>
      </c>
      <c r="CQ45" s="4">
        <v>673269000000</v>
      </c>
      <c r="CR45" s="4">
        <v>794630081170</v>
      </c>
      <c r="CS45" s="4">
        <v>740675947310</v>
      </c>
      <c r="CT45" s="4">
        <v>636294124600</v>
      </c>
      <c r="CU45" s="4">
        <v>570329397950</v>
      </c>
      <c r="CV45" s="4">
        <v>500547902370</v>
      </c>
      <c r="CW45" s="4">
        <v>511901791280</v>
      </c>
      <c r="CX45" s="5">
        <v>378639758000</v>
      </c>
      <c r="CY45" s="4">
        <v>311092596000</v>
      </c>
      <c r="CZ45" s="4">
        <v>259548593000</v>
      </c>
      <c r="DA45" s="4">
        <v>239584601000</v>
      </c>
      <c r="DB45" s="4">
        <v>171143728000</v>
      </c>
      <c r="DC45" s="4">
        <v>139520546000</v>
      </c>
      <c r="DD45" s="4">
        <v>139608221000</v>
      </c>
      <c r="DE45" s="4"/>
      <c r="DF45" s="4"/>
      <c r="DG45" s="4"/>
      <c r="DH45" s="4"/>
      <c r="DI45" s="4"/>
      <c r="DJ45" s="4"/>
      <c r="DK45" s="4"/>
      <c r="DL45" s="6" t="s">
        <v>613</v>
      </c>
      <c r="DM45" s="4"/>
      <c r="DN45" s="4"/>
      <c r="DO45" s="4"/>
      <c r="DP45" s="4"/>
      <c r="DQ45" s="4">
        <v>1021382709921</v>
      </c>
      <c r="DR45" s="4">
        <v>1231680564971</v>
      </c>
      <c r="DS45" s="4">
        <v>1704424579208</v>
      </c>
      <c r="DT45" s="4">
        <v>1767603505697</v>
      </c>
      <c r="DU45" s="4">
        <v>1859670000000</v>
      </c>
      <c r="DV45" s="4">
        <v>2083770000000</v>
      </c>
      <c r="DW45" s="4">
        <v>2268246639101</v>
      </c>
      <c r="DX45" s="4">
        <v>2270904910518</v>
      </c>
      <c r="DY45" s="4">
        <v>2143814884435</v>
      </c>
      <c r="DZ45" s="4">
        <v>2049632940571</v>
      </c>
      <c r="EA45" s="4">
        <v>1266122276023</v>
      </c>
      <c r="EB45" s="4">
        <v>1320515798062</v>
      </c>
      <c r="EC45" s="5">
        <v>830751094000</v>
      </c>
      <c r="ED45" s="4">
        <v>801564383000</v>
      </c>
      <c r="EE45" s="4">
        <v>795687964000</v>
      </c>
      <c r="EF45" s="4">
        <v>779509267000</v>
      </c>
      <c r="EG45" s="4">
        <v>776315225000</v>
      </c>
      <c r="EH45" s="4">
        <v>875792270000</v>
      </c>
      <c r="EI45" s="4">
        <v>1065735045000</v>
      </c>
      <c r="EJ45" s="4"/>
      <c r="EK45" s="4"/>
      <c r="EL45" s="4"/>
      <c r="EM45" s="4"/>
      <c r="EN45" s="4"/>
      <c r="EO45" s="4"/>
      <c r="EP45" s="4"/>
      <c r="EQ45" s="6" t="s">
        <v>613</v>
      </c>
      <c r="ER45" s="4"/>
      <c r="ES45" s="4"/>
      <c r="ET45" s="4"/>
      <c r="EU45" s="4"/>
      <c r="EV45" s="4">
        <v>127909759390</v>
      </c>
      <c r="EW45" s="4">
        <v>275411165940</v>
      </c>
      <c r="EX45" s="4">
        <v>192300522740</v>
      </c>
      <c r="EY45" s="4">
        <v>169750005430</v>
      </c>
      <c r="EZ45" s="4">
        <v>165848000000</v>
      </c>
      <c r="FA45" s="4">
        <v>207677000000</v>
      </c>
      <c r="FB45" s="4">
        <v>141466051710</v>
      </c>
      <c r="FC45" s="4">
        <v>140475900030</v>
      </c>
      <c r="FD45" s="4">
        <v>108570716770</v>
      </c>
      <c r="FE45" s="4">
        <v>882988100400</v>
      </c>
      <c r="FF45" s="4">
        <v>328468135980</v>
      </c>
      <c r="FG45" s="4">
        <v>393930158200</v>
      </c>
      <c r="FH45" s="5">
        <v>251465496000</v>
      </c>
      <c r="FI45" s="4">
        <v>2376256289000</v>
      </c>
      <c r="FJ45" s="4">
        <v>2298995897000</v>
      </c>
      <c r="FK45" s="4">
        <v>2440493185000</v>
      </c>
      <c r="FL45" s="4">
        <v>2322936471000</v>
      </c>
      <c r="FM45" s="4">
        <v>2134474432000</v>
      </c>
      <c r="FN45" s="4">
        <v>2297665427000</v>
      </c>
      <c r="FO45" s="4"/>
      <c r="FP45" s="4"/>
      <c r="FQ45" s="4"/>
      <c r="FR45" s="4"/>
      <c r="FS45" s="4"/>
      <c r="FT45" s="4"/>
      <c r="FU45" s="4"/>
      <c r="FV45" s="6" t="s">
        <v>613</v>
      </c>
      <c r="FW45" s="4"/>
      <c r="FX45" s="4"/>
      <c r="FY45" s="4"/>
      <c r="FZ45" s="4"/>
      <c r="GA45" s="4">
        <v>690652730</v>
      </c>
      <c r="GB45" s="4">
        <v>40476194440</v>
      </c>
      <c r="GC45" s="4">
        <v>20000000000</v>
      </c>
      <c r="GD45" s="4">
        <v>0</v>
      </c>
      <c r="GE45" s="4">
        <v>0</v>
      </c>
      <c r="GF45" s="4">
        <v>0</v>
      </c>
      <c r="GG45" s="4">
        <v>0</v>
      </c>
      <c r="GH45" s="4">
        <v>784395609560</v>
      </c>
      <c r="GI45" s="4">
        <v>784395609560</v>
      </c>
      <c r="GJ45" s="4">
        <v>784395609560</v>
      </c>
      <c r="GK45" s="4">
        <v>618298485030</v>
      </c>
      <c r="GL45" s="4">
        <v>463358910070</v>
      </c>
      <c r="GM45" s="5">
        <v>301901454000</v>
      </c>
      <c r="GN45" s="4">
        <v>1694642566000</v>
      </c>
      <c r="GO45" s="4">
        <v>1630790926000</v>
      </c>
      <c r="GP45" s="4">
        <v>1753678837000</v>
      </c>
      <c r="GQ45" s="4">
        <v>1695725651000</v>
      </c>
      <c r="GR45" s="4">
        <v>1567198276000</v>
      </c>
      <c r="GS45" s="4">
        <v>1722541891000</v>
      </c>
      <c r="GT45" s="4"/>
      <c r="GU45" s="4"/>
      <c r="GV45" s="4"/>
      <c r="GW45" s="4"/>
      <c r="GX45" s="4"/>
      <c r="GY45" s="4"/>
      <c r="GZ45" s="4"/>
      <c r="HA45" s="6" t="s">
        <v>613</v>
      </c>
      <c r="HB45" s="4"/>
      <c r="HC45" s="4"/>
      <c r="HD45" s="4"/>
      <c r="HE45" s="4"/>
      <c r="HF45" s="4">
        <v>793622514870</v>
      </c>
      <c r="HG45" s="4">
        <v>849516178110</v>
      </c>
      <c r="HH45" s="4">
        <v>1317790680720</v>
      </c>
      <c r="HI45" s="4">
        <v>1385158071160</v>
      </c>
      <c r="HJ45" s="4">
        <v>1473381000000</v>
      </c>
      <c r="HK45" s="4">
        <v>1706790000000</v>
      </c>
      <c r="HL45" s="4">
        <v>1940563463350</v>
      </c>
      <c r="HM45" s="4">
        <v>1968607043100</v>
      </c>
      <c r="HN45" s="4">
        <v>1902083241670</v>
      </c>
      <c r="HO45" s="4">
        <v>998621291400</v>
      </c>
      <c r="HP45" s="4">
        <v>281567573830</v>
      </c>
      <c r="HQ45" s="4">
        <v>149489743510</v>
      </c>
      <c r="HR45" s="5">
        <v>122161522000</v>
      </c>
      <c r="HS45" s="4">
        <v>-1899414433000</v>
      </c>
      <c r="HT45" s="4">
        <v>-1814786309000</v>
      </c>
      <c r="HU45" s="4">
        <v>-1961050374000</v>
      </c>
      <c r="HV45" s="4">
        <v>-1852697453000</v>
      </c>
      <c r="HW45" s="4">
        <v>-1511547906000</v>
      </c>
      <c r="HX45" s="4">
        <v>-1303176082000</v>
      </c>
      <c r="HY45" s="4"/>
      <c r="HZ45" s="4"/>
      <c r="IA45" s="4"/>
      <c r="IB45" s="4"/>
      <c r="IC45" s="4"/>
      <c r="ID45" s="4"/>
      <c r="IE45" s="4"/>
      <c r="IF45" s="6" t="s">
        <v>613</v>
      </c>
      <c r="IG45" s="4"/>
      <c r="IH45" s="4"/>
      <c r="II45" s="4"/>
      <c r="IJ45" s="4"/>
      <c r="IK45" s="4">
        <v>437171365390</v>
      </c>
      <c r="IL45" s="4">
        <v>735066462920</v>
      </c>
      <c r="IM45" s="4">
        <v>875963168810</v>
      </c>
      <c r="IN45" s="4">
        <v>810064124430</v>
      </c>
      <c r="IO45" s="4">
        <v>863715000000</v>
      </c>
      <c r="IP45" s="4">
        <v>800392000000</v>
      </c>
      <c r="IQ45" s="4">
        <v>898976979990</v>
      </c>
      <c r="IR45" s="4">
        <v>910845835790</v>
      </c>
      <c r="IS45" s="4">
        <v>780233550860</v>
      </c>
      <c r="IT45" s="4">
        <v>650546996470</v>
      </c>
      <c r="IU45" s="4">
        <v>582295693680</v>
      </c>
      <c r="IV45" s="4">
        <v>359943644020</v>
      </c>
      <c r="IW45" s="5">
        <v>415563943000</v>
      </c>
      <c r="IX45" s="4">
        <v>315417827000</v>
      </c>
      <c r="IY45" s="4">
        <v>205979352000</v>
      </c>
      <c r="IZ45" s="4">
        <v>258885074000</v>
      </c>
      <c r="JA45" s="4">
        <v>234316574000</v>
      </c>
      <c r="JB45" s="4">
        <v>184469818000</v>
      </c>
      <c r="JC45" s="4">
        <v>211247106000</v>
      </c>
      <c r="JD45" s="4"/>
      <c r="JE45" s="4"/>
      <c r="JF45" s="4"/>
      <c r="JG45" s="4"/>
      <c r="JH45" s="4"/>
      <c r="JI45" s="4"/>
      <c r="JJ45" s="4"/>
      <c r="JK45" s="6" t="s">
        <v>613</v>
      </c>
      <c r="JL45" s="4"/>
      <c r="JM45" s="4"/>
      <c r="JN45" s="4"/>
      <c r="JO45" s="4"/>
      <c r="JP45" s="4">
        <v>-58147623360</v>
      </c>
      <c r="JQ45" s="4">
        <v>-505804185990</v>
      </c>
      <c r="JR45" s="4">
        <v>-94086692400</v>
      </c>
      <c r="JS45" s="4">
        <v>-95433945480</v>
      </c>
      <c r="JT45" s="4">
        <v>-168791000000</v>
      </c>
      <c r="JU45" s="4">
        <v>-194253000000</v>
      </c>
      <c r="JV45" s="4">
        <v>70487518910</v>
      </c>
      <c r="JW45" s="4">
        <v>103435485330</v>
      </c>
      <c r="JX45" s="4">
        <v>67501221900</v>
      </c>
      <c r="JY45" s="4">
        <v>23738098890</v>
      </c>
      <c r="JZ45" s="4">
        <v>70595875650</v>
      </c>
      <c r="KA45" s="4">
        <v>35844929790</v>
      </c>
      <c r="KB45" s="5">
        <v>39949323000</v>
      </c>
      <c r="KC45" s="4">
        <v>17599322000</v>
      </c>
      <c r="KD45" s="4">
        <v>-8129612000</v>
      </c>
      <c r="KE45" s="4">
        <v>-21311105000</v>
      </c>
      <c r="KF45" s="4">
        <v>-44795270000</v>
      </c>
      <c r="KG45" s="4">
        <v>-188684411000</v>
      </c>
      <c r="KH45" s="4">
        <v>-20554120000</v>
      </c>
      <c r="KI45" s="4"/>
      <c r="KJ45" s="4"/>
      <c r="KK45" s="4"/>
      <c r="KL45" s="4"/>
      <c r="KM45" s="4"/>
      <c r="KN45" s="4"/>
      <c r="KO45" s="4"/>
      <c r="KP45" s="6" t="s">
        <v>613</v>
      </c>
      <c r="KQ45" s="4"/>
      <c r="KR45" s="4"/>
      <c r="KS45" s="4"/>
      <c r="KT45" s="4"/>
      <c r="KU45" s="4">
        <v>-51749994901</v>
      </c>
      <c r="KV45" s="4">
        <v>-494426816904</v>
      </c>
      <c r="KW45" s="4">
        <v>-79206468705</v>
      </c>
      <c r="KX45" s="4">
        <v>-85300976555</v>
      </c>
      <c r="KY45" s="4">
        <v>-252499000000</v>
      </c>
      <c r="KZ45" s="4">
        <v>-144635000000</v>
      </c>
      <c r="LA45" s="4">
        <v>79640638204</v>
      </c>
      <c r="LB45" s="4">
        <v>75360306268</v>
      </c>
      <c r="LC45" s="4">
        <v>71039439692</v>
      </c>
      <c r="LD45" s="4">
        <v>-20240243617</v>
      </c>
      <c r="LE45" s="4">
        <v>15904654046</v>
      </c>
      <c r="LF45" s="4">
        <v>28042162907</v>
      </c>
      <c r="LG45" s="5">
        <v>21575954000</v>
      </c>
      <c r="LH45" s="4">
        <v>-84628123000</v>
      </c>
      <c r="LI45" s="4">
        <v>146264065000</v>
      </c>
      <c r="LJ45" s="4">
        <v>-108352922000</v>
      </c>
      <c r="LK45" s="4">
        <v>-341149548000</v>
      </c>
      <c r="LL45" s="4">
        <v>-208371822000</v>
      </c>
      <c r="LM45" s="4">
        <v>-22306177000</v>
      </c>
      <c r="LN45" s="4"/>
      <c r="LO45" s="4"/>
      <c r="LP45" s="4"/>
      <c r="LQ45" s="4"/>
      <c r="LR45" s="4"/>
      <c r="LS45" s="4"/>
      <c r="LT45" s="4"/>
      <c r="LU45" s="6" t="s">
        <v>613</v>
      </c>
      <c r="LV45" s="4"/>
      <c r="LW45" s="4"/>
      <c r="LX45" s="4"/>
      <c r="LY45" s="4"/>
      <c r="LZ45" s="4">
        <v>-11999675940</v>
      </c>
      <c r="MA45" s="4">
        <v>-174765779330</v>
      </c>
      <c r="MB45" s="4">
        <v>9087716460</v>
      </c>
      <c r="MC45" s="4">
        <v>11071637010</v>
      </c>
      <c r="MD45" s="4">
        <v>-57629000000</v>
      </c>
      <c r="ME45" s="4">
        <v>-83276000000</v>
      </c>
      <c r="MF45" s="4">
        <v>182502037020</v>
      </c>
      <c r="MK45" s="1">
        <v>-60542991060</v>
      </c>
      <c r="ML45" s="1">
        <v>-507582722150</v>
      </c>
      <c r="MM45" s="1">
        <v>-95039015930</v>
      </c>
      <c r="MN45" s="1">
        <v>-94710676180</v>
      </c>
      <c r="MO45" s="1">
        <v>-165927000000</v>
      </c>
      <c r="MP45" s="1">
        <v>-182239000000</v>
      </c>
      <c r="MQ45" s="1">
        <v>96735360940</v>
      </c>
      <c r="MR45" s="4">
        <v>106706006600</v>
      </c>
      <c r="MS45" s="4">
        <v>63777985780</v>
      </c>
      <c r="MT45" s="4">
        <v>-21757775980</v>
      </c>
      <c r="MU45" s="4">
        <v>7282853710</v>
      </c>
      <c r="MV45" s="4">
        <v>29404002820</v>
      </c>
      <c r="MW45" s="5">
        <v>16872222000</v>
      </c>
      <c r="MX45" s="4">
        <v>-73923653000</v>
      </c>
      <c r="MY45" s="1">
        <v>154127884000</v>
      </c>
      <c r="MZ45" s="1">
        <v>-115475956000</v>
      </c>
      <c r="NA45" s="1">
        <v>-218893384000</v>
      </c>
      <c r="NB45" s="1">
        <v>-201984363000</v>
      </c>
      <c r="NC45" s="1">
        <v>114973239000</v>
      </c>
      <c r="ND45" s="1"/>
      <c r="NK45" s="6" t="s">
        <v>613</v>
      </c>
      <c r="NP45" s="35">
        <v>-51749994900</v>
      </c>
      <c r="NQ45" s="35">
        <v>-494426816900</v>
      </c>
      <c r="NR45" s="35">
        <v>-79206468710</v>
      </c>
      <c r="NS45" s="35">
        <v>-85300976560</v>
      </c>
      <c r="NT45" s="35">
        <v>-252499000000</v>
      </c>
      <c r="NU45" s="35">
        <v>-144635000000</v>
      </c>
      <c r="NV45" s="35">
        <v>79640638200</v>
      </c>
      <c r="NW45" s="47">
        <v>75360306270</v>
      </c>
      <c r="NX45" s="47">
        <v>71039439690</v>
      </c>
      <c r="NY45" s="47">
        <v>-20240243620</v>
      </c>
      <c r="NZ45" s="47">
        <v>15904654050</v>
      </c>
      <c r="OA45" s="47">
        <v>28042162910</v>
      </c>
      <c r="OB45" s="48">
        <v>21575954000</v>
      </c>
      <c r="OC45" s="47">
        <v>-84628123000</v>
      </c>
      <c r="OD45" s="35">
        <v>146264065000</v>
      </c>
      <c r="OE45" s="35">
        <v>-108352922000</v>
      </c>
      <c r="OF45" s="35">
        <v>-341149548000</v>
      </c>
      <c r="OG45" s="35">
        <v>-208371822000</v>
      </c>
      <c r="OH45" s="35">
        <v>-22306177000</v>
      </c>
      <c r="OI45" s="35"/>
      <c r="OP45" s="6" t="s">
        <v>613</v>
      </c>
      <c r="OQ45" s="4">
        <v>173602313910</v>
      </c>
      <c r="OR45" s="4">
        <v>137243305130</v>
      </c>
      <c r="OS45" s="4">
        <v>100802422320</v>
      </c>
      <c r="OT45" s="4">
        <v>113690027260</v>
      </c>
      <c r="OU45" s="4">
        <v>58801671900</v>
      </c>
      <c r="OV45" s="5">
        <v>64417197000</v>
      </c>
      <c r="OW45" s="4">
        <v>26885923000</v>
      </c>
      <c r="OX45" s="4">
        <v>-4558429000</v>
      </c>
      <c r="OY45" s="4">
        <v>-7329783000</v>
      </c>
      <c r="OZ45" s="4">
        <v>9036428000</v>
      </c>
      <c r="PA45" s="4">
        <v>876776000</v>
      </c>
      <c r="PB45" s="4">
        <v>35529174000</v>
      </c>
      <c r="PC45" s="4"/>
      <c r="PD45" s="4"/>
      <c r="PE45" s="4"/>
      <c r="PF45" s="4"/>
      <c r="PG45" s="4"/>
      <c r="PH45" s="4"/>
      <c r="PI45" s="4"/>
      <c r="PJ45" s="6" t="s">
        <v>613</v>
      </c>
      <c r="PK45" s="4"/>
      <c r="PL45" s="4"/>
      <c r="PM45" s="4"/>
      <c r="PN45" s="4"/>
      <c r="PO45" s="4">
        <v>-2750559200</v>
      </c>
      <c r="PP45" s="4">
        <v>-1901001470</v>
      </c>
      <c r="PQ45" s="4">
        <v>-1288622220</v>
      </c>
      <c r="PR45" s="4"/>
      <c r="PS45" s="4"/>
      <c r="PT45" s="4"/>
      <c r="PU45" s="4"/>
      <c r="PV45" s="4">
        <v>-1</v>
      </c>
      <c r="PW45" s="4">
        <v>-1</v>
      </c>
      <c r="PX45" s="4">
        <v>-44411269030</v>
      </c>
      <c r="PY45" s="4">
        <v>-64935025570</v>
      </c>
      <c r="PZ45" s="4">
        <v>-41331906390</v>
      </c>
      <c r="QA45" s="5">
        <v>-15927750000</v>
      </c>
      <c r="QB45" s="4">
        <v>-35698169208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6" t="s">
        <v>613</v>
      </c>
      <c r="QP45" s="4"/>
      <c r="QQ45" s="4"/>
      <c r="QR45" s="4"/>
      <c r="QS45" s="4"/>
      <c r="QT45" s="4">
        <v>25137175151</v>
      </c>
      <c r="QU45" s="4">
        <v>-45225708260</v>
      </c>
      <c r="QV45" s="4">
        <v>-19687681719</v>
      </c>
      <c r="QW45" s="4">
        <v>-17868868446</v>
      </c>
      <c r="QX45" s="4">
        <v>25239000000</v>
      </c>
      <c r="QY45" s="4">
        <v>-56750000000</v>
      </c>
      <c r="QZ45" s="4">
        <v>51975722117</v>
      </c>
      <c r="RA45" s="4">
        <v>202177490839</v>
      </c>
      <c r="RB45" s="4">
        <v>131131527922</v>
      </c>
      <c r="RC45" s="4">
        <v>39280263185</v>
      </c>
      <c r="RD45" s="4">
        <v>36856941565</v>
      </c>
      <c r="RE45" s="4">
        <v>-39887174962</v>
      </c>
      <c r="RF45" s="5">
        <v>-10941229000</v>
      </c>
      <c r="RG45" s="4">
        <v>4349080000</v>
      </c>
      <c r="RH45" s="4">
        <v>29196911000</v>
      </c>
      <c r="RI45" s="4">
        <v>-12929536000</v>
      </c>
      <c r="RJ45" s="4">
        <v>4879610000</v>
      </c>
      <c r="RK45" s="4">
        <v>15188647000</v>
      </c>
      <c r="RL45" s="4">
        <v>5988625000</v>
      </c>
      <c r="RM45" s="4"/>
      <c r="RN45" s="4"/>
      <c r="RO45" s="4"/>
      <c r="RP45" s="4"/>
      <c r="RQ45" s="4"/>
      <c r="RR45" s="4"/>
      <c r="RS45" s="4"/>
      <c r="RT45" s="6" t="s">
        <v>613</v>
      </c>
      <c r="RU45" s="4"/>
      <c r="RV45" s="4"/>
      <c r="RW45" s="4"/>
      <c r="RX45" s="4"/>
      <c r="RY45" s="4">
        <v>1434452960</v>
      </c>
      <c r="RZ45" s="4">
        <v>9118524930</v>
      </c>
      <c r="SA45" s="4">
        <v>-2084200020</v>
      </c>
      <c r="SB45" s="4">
        <v>-6707591950</v>
      </c>
      <c r="SC45" s="4">
        <v>-46051000000</v>
      </c>
      <c r="SD45" s="4">
        <v>-86337000000</v>
      </c>
      <c r="SE45" s="4">
        <v>-98996217220</v>
      </c>
      <c r="SF45" s="4">
        <v>-63578494630</v>
      </c>
      <c r="SG45" s="4">
        <v>-96475085680</v>
      </c>
      <c r="SH45" s="4">
        <v>-10988950070</v>
      </c>
      <c r="SI45" s="4">
        <v>-24078031690</v>
      </c>
      <c r="SJ45" s="4">
        <v>-4023607480</v>
      </c>
      <c r="SK45" s="5">
        <v>-1823290000</v>
      </c>
      <c r="SL45" s="4">
        <v>-2476942000</v>
      </c>
      <c r="SM45" s="4">
        <v>-31517711000</v>
      </c>
      <c r="SN45" s="4">
        <v>-23737122000</v>
      </c>
      <c r="SO45" s="4">
        <v>-614059000</v>
      </c>
      <c r="SP45" s="4">
        <v>-2980676000</v>
      </c>
      <c r="SQ45" s="4">
        <v>3788918000</v>
      </c>
      <c r="SR45" s="4"/>
      <c r="SS45" s="4"/>
      <c r="ST45" s="4"/>
      <c r="SU45" s="4"/>
      <c r="SV45" s="4"/>
      <c r="SW45" s="4"/>
      <c r="SX45" s="4"/>
      <c r="SY45" s="6" t="s">
        <v>613</v>
      </c>
      <c r="SZ45" s="4"/>
      <c r="TA45" s="4"/>
      <c r="TB45" s="4"/>
      <c r="TC45" s="4"/>
      <c r="TD45" s="4">
        <v>-43227916160</v>
      </c>
      <c r="TE45" s="4">
        <v>60000000000</v>
      </c>
      <c r="TF45" s="4">
        <v>20000000000</v>
      </c>
      <c r="TG45" s="4"/>
      <c r="TH45" s="4">
        <v>0</v>
      </c>
      <c r="TI45" s="4">
        <v>-22681000000</v>
      </c>
      <c r="TJ45" s="4">
        <v>-22163027930</v>
      </c>
      <c r="TK45" s="4">
        <v>-3522369110</v>
      </c>
      <c r="TL45" s="4">
        <v>49393022640</v>
      </c>
      <c r="TM45" s="4">
        <v>39046445270</v>
      </c>
      <c r="TN45" s="4">
        <v>-22354876310</v>
      </c>
      <c r="TO45" s="4">
        <v>45728760100</v>
      </c>
      <c r="TP45" s="5">
        <v>13396919000</v>
      </c>
      <c r="TQ45" s="4">
        <v>-295604000</v>
      </c>
      <c r="TR45" s="35">
        <v>1463309000</v>
      </c>
      <c r="TS45" s="35">
        <v>-139072000</v>
      </c>
      <c r="TT45" s="35">
        <v>-476526000</v>
      </c>
      <c r="TU45" s="35">
        <v>-785709000</v>
      </c>
      <c r="TV45" s="35">
        <v>-1455912000</v>
      </c>
      <c r="TW45" s="35"/>
      <c r="UD45" s="6" t="s">
        <v>613</v>
      </c>
      <c r="UI45" s="37">
        <v>1.40739823650803E-3</v>
      </c>
      <c r="UJ45" s="37">
        <v>4.0622357663885202E-2</v>
      </c>
      <c r="UK45" s="37">
        <v>1.9320333839912499E-2</v>
      </c>
      <c r="UL45" s="37">
        <v>2.4841332137127598E-2</v>
      </c>
      <c r="UM45" s="37">
        <v>0</v>
      </c>
      <c r="UN45" s="37">
        <v>0</v>
      </c>
      <c r="UO45" s="37">
        <v>0</v>
      </c>
      <c r="UP45" s="9"/>
      <c r="UQ45" s="9"/>
      <c r="UR45" s="9"/>
      <c r="US45" s="9"/>
      <c r="UT45" s="9"/>
      <c r="UU45" s="10"/>
      <c r="UV45" s="9"/>
      <c r="UW45" s="6" t="s">
        <v>613</v>
      </c>
      <c r="VB45" s="9">
        <v>1.30948166831844E-2</v>
      </c>
      <c r="VC45" s="9">
        <v>1.22044299991873E-2</v>
      </c>
      <c r="VD45" s="9">
        <v>2.1567169045247501E-2</v>
      </c>
      <c r="VE45" s="9">
        <v>4.9368120749441996E-2</v>
      </c>
      <c r="VF45" s="9">
        <v>0</v>
      </c>
      <c r="VG45" s="9">
        <v>0</v>
      </c>
      <c r="VH45" s="9">
        <v>0</v>
      </c>
      <c r="VI45" s="9"/>
      <c r="VJ45" s="9"/>
      <c r="VK45" s="9"/>
      <c r="VL45" s="9"/>
      <c r="VM45" s="9"/>
      <c r="VN45" s="10"/>
      <c r="VO45" s="9"/>
      <c r="VP45" s="6" t="s">
        <v>613</v>
      </c>
      <c r="VU45" s="9">
        <v>0.99859260176349196</v>
      </c>
      <c r="VV45" s="9">
        <v>0.959377642336115</v>
      </c>
      <c r="VW45" s="9">
        <v>0.98067966616008706</v>
      </c>
      <c r="VX45" s="9">
        <v>0.97515866786287209</v>
      </c>
      <c r="VY45" s="9">
        <v>1</v>
      </c>
      <c r="VZ45" s="9">
        <v>1</v>
      </c>
      <c r="WA45" s="9">
        <v>1</v>
      </c>
      <c r="WG45" s="53"/>
      <c r="WI45" s="54" t="s">
        <v>613</v>
      </c>
      <c r="WN45" s="9">
        <v>4.0099061342203104E-2</v>
      </c>
      <c r="WO45" s="9">
        <v>2.0057528709023099E-2</v>
      </c>
      <c r="WP45" s="9">
        <v>4.1697303104457795E-2</v>
      </c>
      <c r="WQ45" s="9">
        <v>4.4141702001665395E-2</v>
      </c>
      <c r="WR45" s="9">
        <v>8.3180360724501301E-2</v>
      </c>
      <c r="WS45" s="9">
        <v>8.4002345368079101E-2</v>
      </c>
      <c r="WT45" s="9">
        <v>8.6249794301933302E-2</v>
      </c>
      <c r="WU45" s="9"/>
      <c r="WV45" s="9"/>
      <c r="WW45" s="9"/>
      <c r="WX45" s="9"/>
      <c r="WY45" s="9"/>
      <c r="WZ45" s="10"/>
      <c r="XA45" s="9"/>
      <c r="XB45" s="6" t="s">
        <v>613</v>
      </c>
      <c r="XG45" s="9">
        <v>0.2282508</v>
      </c>
      <c r="XH45" s="9">
        <v>0.24821459999999998</v>
      </c>
      <c r="XI45" s="9">
        <v>0.24713225000000003</v>
      </c>
      <c r="XJ45" s="9">
        <v>0.24582789999999999</v>
      </c>
      <c r="XK45" s="9">
        <v>0.22723156402288003</v>
      </c>
      <c r="XL45" s="9">
        <v>0.22950608347424001</v>
      </c>
      <c r="XM45" s="9">
        <v>0.24454630000000002</v>
      </c>
      <c r="XN45" s="9"/>
      <c r="XO45" s="9"/>
      <c r="XP45" s="9"/>
      <c r="XQ45" s="9"/>
      <c r="XR45" s="9"/>
      <c r="XS45" s="10"/>
      <c r="XT45" s="9"/>
      <c r="XU45" s="6" t="s">
        <v>613</v>
      </c>
      <c r="XV45" s="59">
        <f t="shared" si="153"/>
        <v>103435485330</v>
      </c>
      <c r="XW45" s="59">
        <f t="shared" si="153"/>
        <v>5421414754.8159361</v>
      </c>
      <c r="XX45" s="59">
        <f t="shared" si="153"/>
        <v>23904474029.243534</v>
      </c>
      <c r="XY45" s="59">
        <f t="shared" si="153"/>
        <v>65016785303.137756</v>
      </c>
      <c r="XZ45" s="59">
        <f t="shared" si="153"/>
        <v>20373961855.230625</v>
      </c>
      <c r="YA45" s="59">
        <f t="shared" si="153"/>
        <v>16799335163.98027</v>
      </c>
      <c r="YB45" s="59">
        <f t="shared" si="153"/>
        <v>330115496.10580009</v>
      </c>
      <c r="YC45" s="6" t="s">
        <v>613</v>
      </c>
      <c r="YD45" s="4"/>
      <c r="YE45" s="4"/>
      <c r="YF45" s="4"/>
      <c r="YG45" s="4"/>
      <c r="YH45" s="4">
        <v>25137175151</v>
      </c>
      <c r="YI45" s="4">
        <v>-45225708260</v>
      </c>
      <c r="YJ45" s="4">
        <v>-19687681719</v>
      </c>
      <c r="YK45" s="4">
        <v>-17868868446</v>
      </c>
      <c r="YL45" s="4">
        <v>25239000000</v>
      </c>
      <c r="YM45" s="4">
        <v>-56750000000</v>
      </c>
      <c r="YN45" s="4">
        <v>51975722117</v>
      </c>
      <c r="YO45" s="4">
        <v>202177490839</v>
      </c>
      <c r="YP45" s="4">
        <v>131131527922</v>
      </c>
      <c r="YQ45" s="4">
        <v>39280263185</v>
      </c>
      <c r="YR45" s="4">
        <v>36856941565</v>
      </c>
      <c r="YS45" s="4">
        <v>-39887174962</v>
      </c>
      <c r="YT45" s="5">
        <v>-10941229000</v>
      </c>
      <c r="YU45" s="4">
        <v>4349080000</v>
      </c>
      <c r="YV45" s="4">
        <v>29196911000</v>
      </c>
      <c r="YW45" s="4">
        <v>-12929536000</v>
      </c>
      <c r="YX45" s="4">
        <v>4879610000</v>
      </c>
      <c r="YY45" s="4">
        <v>15188647000</v>
      </c>
      <c r="YZ45" s="4">
        <v>5988625000</v>
      </c>
      <c r="ZA45" s="4"/>
      <c r="ZB45" s="4"/>
      <c r="ZC45" s="4"/>
      <c r="ZD45" s="4"/>
      <c r="ZE45" s="4"/>
      <c r="ZF45" s="4"/>
      <c r="ZG45" s="4"/>
      <c r="ZH45" s="6" t="s">
        <v>613</v>
      </c>
      <c r="ZI45" s="4"/>
      <c r="ZJ45" s="4"/>
      <c r="ZK45" s="4"/>
      <c r="ZL45" s="4"/>
      <c r="ZM45" s="4">
        <v>1434452960</v>
      </c>
      <c r="ZN45" s="4">
        <v>9118524930</v>
      </c>
      <c r="ZO45" s="4">
        <v>-2084200020</v>
      </c>
      <c r="ZP45" s="4">
        <v>-6707591950</v>
      </c>
      <c r="ZQ45" s="4">
        <v>-46051000000</v>
      </c>
      <c r="ZR45" s="4">
        <v>-86337000000</v>
      </c>
      <c r="ZS45" s="4">
        <v>-98996217220</v>
      </c>
      <c r="ZT45" s="4">
        <v>-63578494630</v>
      </c>
      <c r="ZU45" s="4">
        <v>-96475085680</v>
      </c>
      <c r="ZV45" s="4">
        <v>-10988950070</v>
      </c>
      <c r="ZW45" s="4">
        <v>-24078031690</v>
      </c>
      <c r="ZX45" s="4">
        <v>-4023607480</v>
      </c>
      <c r="ZY45" s="5">
        <v>-1823290000</v>
      </c>
      <c r="ZZ45" s="4">
        <v>-2476942000</v>
      </c>
      <c r="AAA45" s="4">
        <v>-31517711000</v>
      </c>
      <c r="AAB45" s="4">
        <v>-23737122000</v>
      </c>
      <c r="AAC45" s="4">
        <v>-614059000</v>
      </c>
      <c r="AAD45" s="4">
        <v>-2980676000</v>
      </c>
      <c r="AAE45" s="4">
        <v>3788918000</v>
      </c>
      <c r="AAF45" s="4"/>
      <c r="AAG45" s="4"/>
      <c r="AAH45" s="4"/>
      <c r="AAI45" s="4"/>
      <c r="AAJ45" s="4"/>
      <c r="AAK45" s="4"/>
      <c r="AAL45" s="4"/>
      <c r="AAM45" s="6" t="s">
        <v>613</v>
      </c>
      <c r="AAN45" s="4"/>
      <c r="AAO45" s="4"/>
      <c r="AAP45" s="4"/>
      <c r="AAQ45" s="4"/>
      <c r="AAR45" s="4">
        <v>-43227916160</v>
      </c>
      <c r="AAS45" s="4">
        <v>60000000000</v>
      </c>
      <c r="AAT45" s="4">
        <v>20000000000</v>
      </c>
      <c r="AAU45" s="4"/>
      <c r="AAV45" s="4">
        <v>0</v>
      </c>
      <c r="AAW45" s="4">
        <v>-22681000000</v>
      </c>
      <c r="AAX45" s="4">
        <v>-22163027930</v>
      </c>
      <c r="AAY45" s="4">
        <v>-3522369110</v>
      </c>
      <c r="AAZ45" s="4">
        <v>49393022640</v>
      </c>
      <c r="ABA45" s="4">
        <v>39046445270</v>
      </c>
      <c r="ABB45" s="4">
        <v>-22354876310</v>
      </c>
      <c r="ABC45" s="4">
        <v>45728760100</v>
      </c>
      <c r="ABD45" s="5">
        <v>13396919000</v>
      </c>
      <c r="ABE45" s="4">
        <v>-295604000</v>
      </c>
      <c r="ABF45" s="35">
        <v>1463309000</v>
      </c>
      <c r="ABG45" s="35">
        <v>-139072000</v>
      </c>
      <c r="ABH45" s="35">
        <v>-476526000</v>
      </c>
      <c r="ABI45" s="35">
        <v>-785709000</v>
      </c>
      <c r="ABJ45" s="35">
        <v>-1455912000</v>
      </c>
      <c r="ABK45" s="35"/>
      <c r="ABR45" s="6" t="s">
        <v>613</v>
      </c>
      <c r="ABW45" s="37">
        <v>1.40739823650803E-3</v>
      </c>
      <c r="ABX45" s="37">
        <v>4.0622357663885202E-2</v>
      </c>
      <c r="ABY45" s="37">
        <v>1.9320333839912499E-2</v>
      </c>
      <c r="ABZ45" s="37">
        <v>2.4841332137127598E-2</v>
      </c>
      <c r="ACA45" s="37">
        <v>0</v>
      </c>
      <c r="ACB45" s="37">
        <v>0</v>
      </c>
      <c r="ACC45" s="37">
        <v>0</v>
      </c>
      <c r="ACD45" s="9"/>
      <c r="ACE45" s="9"/>
      <c r="ACF45" s="9"/>
      <c r="ACG45" s="9"/>
      <c r="ACH45" s="9"/>
      <c r="ACI45" s="10"/>
      <c r="ACJ45" s="9"/>
      <c r="ACK45" s="6" t="s">
        <v>613</v>
      </c>
      <c r="ACP45" s="9">
        <v>1.30948166831844E-2</v>
      </c>
      <c r="ACQ45" s="9">
        <v>1.22044299991873E-2</v>
      </c>
      <c r="ACR45" s="9">
        <v>2.1567169045247501E-2</v>
      </c>
      <c r="ACS45" s="9">
        <v>4.9368120749441996E-2</v>
      </c>
      <c r="ACT45" s="9">
        <v>0</v>
      </c>
      <c r="ACU45" s="9">
        <v>0</v>
      </c>
      <c r="ACV45" s="9">
        <v>0</v>
      </c>
      <c r="ACW45" s="9"/>
      <c r="ACX45" s="9"/>
      <c r="ACY45" s="9"/>
      <c r="ACZ45" s="9"/>
      <c r="ADA45" s="9"/>
      <c r="ADB45" s="10"/>
      <c r="ADC45" s="9"/>
      <c r="ADD45" s="6" t="s">
        <v>613</v>
      </c>
      <c r="ADI45" s="9">
        <v>0.99859260176349196</v>
      </c>
      <c r="ADJ45" s="9">
        <v>0.959377642336115</v>
      </c>
      <c r="ADK45" s="9">
        <v>0.98067966616008706</v>
      </c>
      <c r="ADL45" s="9">
        <v>0.97515866786287209</v>
      </c>
      <c r="ADM45" s="9">
        <v>1</v>
      </c>
      <c r="ADN45" s="9">
        <v>1</v>
      </c>
      <c r="ADO45" s="9">
        <v>1</v>
      </c>
      <c r="ADU45" s="53"/>
      <c r="ADW45" s="54" t="s">
        <v>613</v>
      </c>
      <c r="AEB45" s="9">
        <v>4.0099061342203104E-2</v>
      </c>
      <c r="AEC45" s="9">
        <v>2.0057528709023099E-2</v>
      </c>
      <c r="AED45" s="9">
        <v>4.1697303104457795E-2</v>
      </c>
      <c r="AEE45" s="9">
        <v>4.4141702001665395E-2</v>
      </c>
      <c r="AEF45" s="9">
        <v>8.3180360724501301E-2</v>
      </c>
      <c r="AEG45" s="9">
        <v>8.4002345368079101E-2</v>
      </c>
      <c r="AEH45" s="9">
        <v>8.6249794301933302E-2</v>
      </c>
      <c r="AEI45" s="9"/>
      <c r="AEJ45" s="9"/>
      <c r="AEK45" s="9"/>
      <c r="AEL45" s="9"/>
      <c r="AEM45" s="9"/>
      <c r="AEN45" s="10"/>
      <c r="AEO45" s="9"/>
      <c r="AEP45" s="6" t="s">
        <v>613</v>
      </c>
      <c r="AEU45" s="9">
        <v>0.2282508</v>
      </c>
      <c r="AEV45" s="9">
        <v>0.24821459999999998</v>
      </c>
      <c r="AEW45" s="9">
        <v>0.24713225000000003</v>
      </c>
      <c r="AEX45" s="9">
        <v>0.24582789999999999</v>
      </c>
      <c r="AEY45" s="9">
        <v>0.22723156402288003</v>
      </c>
      <c r="AEZ45" s="9">
        <v>0.22950608347424001</v>
      </c>
      <c r="AFA45" s="9">
        <v>0.24454630000000002</v>
      </c>
      <c r="AFB45" s="9"/>
      <c r="AFC45" s="9"/>
      <c r="AFD45" s="9"/>
      <c r="AFE45" s="9"/>
      <c r="AFF45" s="9"/>
      <c r="AFG45" s="10"/>
      <c r="AFH45" s="9"/>
      <c r="AFI45" s="6" t="s">
        <v>613</v>
      </c>
      <c r="AFJ45" s="7">
        <f t="shared" si="166"/>
        <v>3.3185143912877489E-2</v>
      </c>
      <c r="AFK45" s="7">
        <f t="shared" si="167"/>
        <v>3.3136928103156799E-2</v>
      </c>
      <c r="AFL45" s="7">
        <f t="shared" si="168"/>
        <v>-9.8750577317328544E-3</v>
      </c>
      <c r="AFM45" s="7">
        <f t="shared" si="169"/>
        <v>1.2561704621419267E-2</v>
      </c>
      <c r="AFN45" s="7">
        <f t="shared" si="170"/>
        <v>2.123576480353731E-2</v>
      </c>
      <c r="AFO45" s="8">
        <f t="shared" si="171"/>
        <v>2.5971622734931962E-2</v>
      </c>
      <c r="AFP45" s="7">
        <f t="shared" si="172"/>
        <v>-0.1055786968518535</v>
      </c>
      <c r="AFQ45" s="6" t="s">
        <v>613</v>
      </c>
      <c r="AFR45" s="7">
        <f t="shared" si="173"/>
        <v>3.8281030504355405E-2</v>
      </c>
      <c r="AFS45" s="7">
        <f t="shared" si="174"/>
        <v>3.7348228582061667E-2</v>
      </c>
      <c r="AFT45" s="7">
        <f t="shared" si="175"/>
        <v>-2.0268187541469838E-2</v>
      </c>
      <c r="AFU45" s="7">
        <f t="shared" si="176"/>
        <v>5.6486099694145309E-2</v>
      </c>
      <c r="AFV45" s="7">
        <f t="shared" si="177"/>
        <v>0.18758586541506869</v>
      </c>
      <c r="AFW45" s="8">
        <f t="shared" si="178"/>
        <v>0.17661824809288149</v>
      </c>
      <c r="AFX45" s="7">
        <f t="shared" si="179"/>
        <v>4.4554848867993199E-2</v>
      </c>
      <c r="AFY45" s="6" t="s">
        <v>613</v>
      </c>
      <c r="AFZ45" s="1">
        <f t="shared" si="180"/>
        <v>2753002652660</v>
      </c>
      <c r="AGA45" s="1">
        <f t="shared" si="181"/>
        <v>2686478851230</v>
      </c>
      <c r="AGB45" s="1">
        <f t="shared" si="182"/>
        <v>1783016900960</v>
      </c>
      <c r="AGC45" s="1">
        <f t="shared" si="183"/>
        <v>899866058860</v>
      </c>
      <c r="AGD45" s="1">
        <f t="shared" si="184"/>
        <v>612848653580</v>
      </c>
      <c r="AGE45" s="2">
        <f t="shared" si="185"/>
        <v>424062976000</v>
      </c>
      <c r="AGF45" s="1">
        <f t="shared" si="186"/>
        <v>-204771867000</v>
      </c>
      <c r="AGG45" s="6" t="s">
        <v>613</v>
      </c>
      <c r="AGH45" s="7">
        <f t="shared" si="187"/>
        <v>3.7571880008927271E-2</v>
      </c>
      <c r="AGI45" s="7">
        <f t="shared" si="188"/>
        <v>2.5126280770494312E-2</v>
      </c>
      <c r="AGJ45" s="7">
        <f t="shared" si="189"/>
        <v>1.3313445810423385E-2</v>
      </c>
      <c r="AGK45" s="7">
        <f t="shared" si="190"/>
        <v>7.8451537264817781E-2</v>
      </c>
      <c r="AGL45" s="7">
        <f t="shared" si="191"/>
        <v>5.8489040614855291E-2</v>
      </c>
      <c r="AGM45" s="8">
        <f t="shared" si="192"/>
        <v>9.4206109141676167E-2</v>
      </c>
      <c r="AGN45" s="7">
        <f t="shared" si="193"/>
        <v>-8.5945995696762381E-2</v>
      </c>
      <c r="AGO45" s="6" t="s">
        <v>613</v>
      </c>
      <c r="AGP45" s="7">
        <f t="shared" si="194"/>
        <v>8.273662052002255E-2</v>
      </c>
      <c r="AGQ45" s="7">
        <f t="shared" si="195"/>
        <v>9.1048942478438546E-2</v>
      </c>
      <c r="AGR45" s="7">
        <f t="shared" si="196"/>
        <v>-3.1112654007823676E-2</v>
      </c>
      <c r="AGS45" s="7">
        <f t="shared" si="197"/>
        <v>2.7313707139899245E-2</v>
      </c>
      <c r="AGT45" s="7">
        <f t="shared" si="198"/>
        <v>7.7907092882134238E-2</v>
      </c>
      <c r="AGU45" s="8">
        <f t="shared" si="199"/>
        <v>5.1919696988725512E-2</v>
      </c>
      <c r="AGV45" s="7">
        <f t="shared" si="200"/>
        <v>-0.26830481905513859</v>
      </c>
      <c r="AGW45" s="6" t="s">
        <v>613</v>
      </c>
      <c r="AGX45" s="7">
        <f t="shared" si="201"/>
        <v>0.19059461775925038</v>
      </c>
      <c r="AGY45" s="7">
        <f t="shared" si="202"/>
        <v>0.17590028649591619</v>
      </c>
      <c r="AGZ45" s="7">
        <f t="shared" si="203"/>
        <v>0.15495025396623827</v>
      </c>
      <c r="AHA45" s="7">
        <f t="shared" si="204"/>
        <v>0.19524449260735602</v>
      </c>
      <c r="AHB45" s="7">
        <f t="shared" si="205"/>
        <v>0.16336355114728107</v>
      </c>
      <c r="AHC45" s="8">
        <f t="shared" si="206"/>
        <v>0.15501151648279551</v>
      </c>
      <c r="AHD45" s="7">
        <f t="shared" si="207"/>
        <v>8.5239072425668569E-2</v>
      </c>
      <c r="AHE45" s="6" t="s">
        <v>613</v>
      </c>
      <c r="AHF45" s="15">
        <f t="shared" si="306"/>
        <v>4.0007655051882258</v>
      </c>
      <c r="AHG45" s="15">
        <f t="shared" si="307"/>
        <v>2.9219797672297245</v>
      </c>
      <c r="AHH45" s="15">
        <f t="shared" si="308"/>
        <v>2.4262966796810659</v>
      </c>
      <c r="AHI45" s="15">
        <f t="shared" si="309"/>
        <v>1.9107429457215444</v>
      </c>
      <c r="AHJ45" s="15">
        <f t="shared" si="310"/>
        <v>1.0608663527530167</v>
      </c>
      <c r="AHK45" s="16">
        <f t="shared" si="311"/>
        <v>2.2426111437191585</v>
      </c>
      <c r="AHL45" s="15">
        <f t="shared" ref="AHL45:AHL76" si="312">IX45/BT45</f>
        <v>2.1509126279046429</v>
      </c>
      <c r="AHM45" s="6" t="s">
        <v>613</v>
      </c>
      <c r="AHN45" s="12">
        <f t="shared" si="208"/>
        <v>91.232540254275079</v>
      </c>
      <c r="AHO45" s="12">
        <f t="shared" si="209"/>
        <v>124.9153071124958</v>
      </c>
      <c r="AHP45" s="12">
        <f t="shared" si="210"/>
        <v>150.43502431367085</v>
      </c>
      <c r="AHQ45" s="12">
        <f t="shared" si="211"/>
        <v>191.02517207628202</v>
      </c>
      <c r="AHR45" s="12">
        <f t="shared" si="212"/>
        <v>344.05841890715209</v>
      </c>
      <c r="AHS45" s="13">
        <f t="shared" si="213"/>
        <v>162.75670484481853</v>
      </c>
      <c r="AHT45" s="12">
        <f t="shared" si="214"/>
        <v>169.69540987611964</v>
      </c>
      <c r="AHU45" s="6" t="s">
        <v>613</v>
      </c>
      <c r="AHV45" s="15">
        <f t="shared" si="215"/>
        <v>0.40109378053272754</v>
      </c>
      <c r="AHW45" s="15">
        <f t="shared" si="216"/>
        <v>0.36394632602134847</v>
      </c>
      <c r="AHX45" s="15">
        <f t="shared" si="217"/>
        <v>0.31739682925312784</v>
      </c>
      <c r="AHY45" s="15">
        <f t="shared" si="218"/>
        <v>0.45990478542802465</v>
      </c>
      <c r="AHZ45" s="15">
        <f t="shared" si="219"/>
        <v>0.27257806725845785</v>
      </c>
      <c r="AIA45" s="16">
        <f t="shared" si="220"/>
        <v>0.50022677791381875</v>
      </c>
      <c r="AIB45" s="15">
        <f t="shared" si="221"/>
        <v>0.39350279739163513</v>
      </c>
      <c r="AIC45" s="6" t="s">
        <v>613</v>
      </c>
      <c r="AID45" s="4">
        <f t="shared" si="222"/>
        <v>600200047280</v>
      </c>
      <c r="AIE45" s="4">
        <f t="shared" si="223"/>
        <v>527723407830</v>
      </c>
      <c r="AIF45" s="4">
        <f t="shared" si="224"/>
        <v>-312658702450</v>
      </c>
      <c r="AIG45" s="4">
        <f t="shared" si="225"/>
        <v>172079766390</v>
      </c>
      <c r="AIH45" s="4">
        <f t="shared" si="226"/>
        <v>117971633080</v>
      </c>
      <c r="AII45" s="14">
        <f t="shared" si="227"/>
        <v>127174262000</v>
      </c>
      <c r="AIJ45" s="4">
        <f t="shared" si="228"/>
        <v>-2065163693000</v>
      </c>
      <c r="AIK45" s="6" t="s">
        <v>613</v>
      </c>
      <c r="AIL45" s="15">
        <f t="shared" si="229"/>
        <v>1.5175704165932533</v>
      </c>
      <c r="AIM45" s="15">
        <f t="shared" si="230"/>
        <v>1.4784895634406712</v>
      </c>
      <c r="AIN45" s="15">
        <f t="shared" si="231"/>
        <v>-2.080693712896204</v>
      </c>
      <c r="AIO45" s="15">
        <f t="shared" si="232"/>
        <v>3.3838707821132812</v>
      </c>
      <c r="AIP45" s="15">
        <f t="shared" si="233"/>
        <v>3.0511033425799212</v>
      </c>
      <c r="AIQ45" s="16">
        <f t="shared" si="234"/>
        <v>3.267673320565446</v>
      </c>
      <c r="AIR45" s="15">
        <f t="shared" si="235"/>
        <v>-0.15273260326487834</v>
      </c>
      <c r="AIS45" s="6" t="s">
        <v>613</v>
      </c>
      <c r="AIT45" s="15">
        <f t="shared" si="236"/>
        <v>5.2726193400563472</v>
      </c>
      <c r="AIU45" s="15">
        <f t="shared" si="237"/>
        <v>5.8606422019663711</v>
      </c>
      <c r="AIV45" s="15">
        <f t="shared" si="238"/>
        <v>0.6459083624022075</v>
      </c>
      <c r="AIW45" s="15">
        <f t="shared" si="239"/>
        <v>1.5238857214462889</v>
      </c>
      <c r="AIX45" s="15">
        <f t="shared" si="240"/>
        <v>1.2994734742296763</v>
      </c>
      <c r="AIY45" s="16">
        <f t="shared" si="241"/>
        <v>1.5057324524554256</v>
      </c>
      <c r="AIZ45" s="15">
        <f t="shared" si="242"/>
        <v>0.13091710580213428</v>
      </c>
      <c r="AJA45" s="6" t="s">
        <v>613</v>
      </c>
      <c r="AJB45" s="15">
        <f t="shared" si="243"/>
        <v>3.682898709953188</v>
      </c>
      <c r="AJC45" s="15">
        <f t="shared" si="244"/>
        <v>3.8835170001982111</v>
      </c>
      <c r="AJD45" s="15">
        <f t="shared" si="245"/>
        <v>0.38357024705833737</v>
      </c>
      <c r="AJE45" s="15">
        <f t="shared" si="246"/>
        <v>0.93761023823861012</v>
      </c>
      <c r="AJF45" s="15">
        <f t="shared" si="247"/>
        <v>0.89380033061911435</v>
      </c>
      <c r="AJG45" s="16">
        <f t="shared" si="248"/>
        <v>0.75018936991657892</v>
      </c>
      <c r="AJH45" s="15">
        <f t="shared" si="249"/>
        <v>6.2852837335510156E-2</v>
      </c>
      <c r="AJI45" s="6" t="s">
        <v>613</v>
      </c>
      <c r="AJJ45" s="15">
        <f t="shared" si="154"/>
        <v>103435485330</v>
      </c>
      <c r="AJK45" s="15">
        <f t="shared" si="154"/>
        <v>67501221900</v>
      </c>
      <c r="AJL45" s="15">
        <f t="shared" si="154"/>
        <v>0.53450620548502714</v>
      </c>
      <c r="AJM45" s="15">
        <f t="shared" si="154"/>
        <v>1.0871771440807025</v>
      </c>
      <c r="AJN45" s="15">
        <f t="shared" si="154"/>
        <v>0.86724598308565948</v>
      </c>
      <c r="AJO45" s="16">
        <f t="shared" si="154"/>
        <v>2.5081585911381081</v>
      </c>
      <c r="AJP45" s="15">
        <f t="shared" si="154"/>
        <v>0.49300348982759518</v>
      </c>
      <c r="AJQ45" s="6" t="s">
        <v>613</v>
      </c>
      <c r="AJV45" s="1">
        <v>-21.084430000000001</v>
      </c>
      <c r="AJW45" s="1">
        <v>-107.45075</v>
      </c>
      <c r="AJX45" s="1">
        <v>-69.019959999999998</v>
      </c>
      <c r="AJY45" s="1"/>
      <c r="AJZ45" s="1"/>
      <c r="AKA45" s="1"/>
      <c r="AKB45" s="1"/>
      <c r="AKC45" s="1">
        <v>1</v>
      </c>
      <c r="AKD45" s="1">
        <v>12.450850000000001</v>
      </c>
      <c r="AKE45" s="1">
        <v>0.99304000000000003</v>
      </c>
      <c r="AKF45" s="1">
        <v>1.0858099999999999</v>
      </c>
      <c r="AKG45" s="1">
        <v>1.75935</v>
      </c>
      <c r="AKH45" s="2">
        <v>2.3780299999999999</v>
      </c>
      <c r="AKI45" s="1">
        <v>53.312620000000003</v>
      </c>
      <c r="AKJ45" s="6" t="s">
        <v>613</v>
      </c>
      <c r="AKK45" s="15">
        <f t="shared" si="250"/>
        <v>1.1535592735368692</v>
      </c>
      <c r="AKL45" s="15">
        <f t="shared" si="251"/>
        <v>1.1270878358366501</v>
      </c>
      <c r="AKM45" s="15">
        <f t="shared" si="252"/>
        <v>2.0524626885308566</v>
      </c>
      <c r="AKN45" s="15">
        <f t="shared" si="253"/>
        <v>4.4966906480056448</v>
      </c>
      <c r="AKO45" s="15">
        <f t="shared" si="254"/>
        <v>8.8334876163170701</v>
      </c>
      <c r="AKP45" s="16">
        <f t="shared" si="255"/>
        <v>6.8004317595191717</v>
      </c>
      <c r="AKQ45" s="15">
        <f t="shared" si="256"/>
        <v>-0.42200605042996425</v>
      </c>
      <c r="AKR45" s="6" t="s">
        <v>613</v>
      </c>
      <c r="AKS45" s="15">
        <f t="shared" si="257"/>
        <v>0.39845209957432565</v>
      </c>
      <c r="AKT45" s="15">
        <f t="shared" si="258"/>
        <v>0.41238763497611841</v>
      </c>
      <c r="AKU45" s="15">
        <f t="shared" si="259"/>
        <v>0.78547855559972091</v>
      </c>
      <c r="AKV45" s="15">
        <f t="shared" si="260"/>
        <v>2.1959150928483888</v>
      </c>
      <c r="AKW45" s="15">
        <f t="shared" si="261"/>
        <v>3.0996033519784851</v>
      </c>
      <c r="AKX45" s="16">
        <f t="shared" si="262"/>
        <v>2.471330162373059</v>
      </c>
      <c r="AKY45" s="15">
        <f t="shared" si="263"/>
        <v>-0.89219210750306011</v>
      </c>
      <c r="AKZ45" s="6" t="s">
        <v>613</v>
      </c>
      <c r="ALA45" s="7">
        <f t="shared" si="264"/>
        <v>0.28492366645637013</v>
      </c>
      <c r="ALB45" s="7">
        <f t="shared" si="265"/>
        <v>0.29197907484023772</v>
      </c>
      <c r="ALC45" s="7">
        <f t="shared" si="266"/>
        <v>0.43992606527603356</v>
      </c>
      <c r="ALD45" s="7">
        <f t="shared" si="267"/>
        <v>0.68710057340455166</v>
      </c>
      <c r="ALE45" s="7">
        <f t="shared" si="268"/>
        <v>0.75607396273656668</v>
      </c>
      <c r="ALF45" s="8">
        <f t="shared" si="269"/>
        <v>0.71192598997371559</v>
      </c>
      <c r="ALG45" s="7">
        <f t="shared" si="270"/>
        <v>-8.2757587300798505</v>
      </c>
      <c r="ALH45" s="6" t="s">
        <v>613</v>
      </c>
      <c r="ALI45" s="7">
        <f t="shared" si="155"/>
        <v>0.13186647664693235</v>
      </c>
      <c r="ALJ45" s="7">
        <f t="shared" si="155"/>
        <v>6.9115822280762535E-3</v>
      </c>
      <c r="ALK45" s="7">
        <f t="shared" si="155"/>
        <v>3.0475022728202857E-2</v>
      </c>
      <c r="ALL45" s="7">
        <f t="shared" si="155"/>
        <v>0.10515436617960196</v>
      </c>
      <c r="ALM45" s="7">
        <f t="shared" si="155"/>
        <v>4.3970152321345705E-2</v>
      </c>
      <c r="ALN45" s="20">
        <f t="shared" si="155"/>
        <v>5.5645095250121818E-2</v>
      </c>
      <c r="ALO45" s="7">
        <f t="shared" si="155"/>
        <v>1.9479948322376797E-4</v>
      </c>
      <c r="ALP45" s="6" t="s">
        <v>613</v>
      </c>
      <c r="ALQ45" s="17">
        <f t="shared" si="271"/>
        <v>0.28492366645637013</v>
      </c>
      <c r="ALR45" s="17">
        <f t="shared" si="272"/>
        <v>0.29197907484023772</v>
      </c>
      <c r="ALS45" s="17">
        <f t="shared" si="273"/>
        <v>0.43992606527603356</v>
      </c>
      <c r="ALT45" s="17">
        <f t="shared" si="274"/>
        <v>0.68710057340455166</v>
      </c>
      <c r="ALU45" s="17">
        <f t="shared" si="275"/>
        <v>0.75607396273656668</v>
      </c>
      <c r="ALV45" s="21">
        <f t="shared" si="276"/>
        <v>0.71192598997371559</v>
      </c>
      <c r="ALW45" s="17">
        <f t="shared" si="277"/>
        <v>-8.2757587300798505</v>
      </c>
      <c r="ALX45" s="6" t="s">
        <v>613</v>
      </c>
      <c r="ALY45" s="17">
        <f t="shared" si="278"/>
        <v>0.71507633354362987</v>
      </c>
      <c r="ALZ45" s="17">
        <f t="shared" si="279"/>
        <v>0.70802092515976234</v>
      </c>
      <c r="AMA45" s="17">
        <f t="shared" si="280"/>
        <v>0.56007393472396649</v>
      </c>
      <c r="AMB45" s="17">
        <f t="shared" si="281"/>
        <v>0.31289942659544839</v>
      </c>
      <c r="AMC45" s="17">
        <f t="shared" si="282"/>
        <v>0.24392603726343329</v>
      </c>
      <c r="AMD45" s="21">
        <f t="shared" si="283"/>
        <v>0.28807401002628441</v>
      </c>
      <c r="AME45" s="17">
        <f t="shared" si="284"/>
        <v>9.2757587300798505</v>
      </c>
      <c r="AMF45" s="6" t="s">
        <v>613</v>
      </c>
      <c r="AMK45" s="18">
        <v>4.5713591950970072</v>
      </c>
      <c r="AML45" s="18">
        <v>6.1982279139587186</v>
      </c>
      <c r="AMM45" s="18">
        <v>6.218300505319057</v>
      </c>
      <c r="AMN45" s="18">
        <v>6.0281565269948612</v>
      </c>
      <c r="AMO45" s="18">
        <v>6.8453170762465918</v>
      </c>
      <c r="AMP45" s="18">
        <v>7.4264531209904705</v>
      </c>
      <c r="AMQ45" s="18">
        <v>7.1765482946952046</v>
      </c>
      <c r="AMR45" s="18">
        <v>5.8431999502304244</v>
      </c>
      <c r="AMS45" s="18">
        <v>4.5730186003318511</v>
      </c>
      <c r="AMT45" s="18">
        <v>5.7790687746391765</v>
      </c>
      <c r="AMU45" s="18">
        <v>6.1667526536031421</v>
      </c>
      <c r="AMV45" s="19">
        <v>8.2581800191838628</v>
      </c>
      <c r="AMW45" s="18">
        <v>10.561990087171512</v>
      </c>
      <c r="AMX45" s="18">
        <v>10.561990087171512</v>
      </c>
      <c r="AMY45" s="18">
        <v>8.0313813664126421</v>
      </c>
      <c r="AMZ45" s="18">
        <v>11.291457076820459</v>
      </c>
      <c r="ANA45" s="18">
        <v>10.072101709964384</v>
      </c>
      <c r="ANB45" s="18">
        <v>8.1036149396627639</v>
      </c>
      <c r="ANH45" s="6" t="s">
        <v>613</v>
      </c>
      <c r="ANI45" s="7">
        <f t="shared" si="285"/>
        <v>7.176548294695205E-2</v>
      </c>
      <c r="ANJ45" s="7">
        <f t="shared" si="286"/>
        <v>5.8431999502304245E-2</v>
      </c>
      <c r="ANK45" s="7">
        <f t="shared" si="287"/>
        <v>4.5730186003318511E-2</v>
      </c>
      <c r="ANL45" s="7">
        <f t="shared" si="288"/>
        <v>5.7790687746391761E-2</v>
      </c>
      <c r="ANM45" s="7">
        <f t="shared" si="289"/>
        <v>6.1667526536031421E-2</v>
      </c>
      <c r="ANN45" s="20">
        <f t="shared" si="290"/>
        <v>8.2581800191838625E-2</v>
      </c>
      <c r="ANO45" s="7">
        <f t="shared" si="291"/>
        <v>0.10561990087171512</v>
      </c>
      <c r="ANP45" s="6" t="s">
        <v>613</v>
      </c>
      <c r="ANU45" s="7">
        <v>-1.5137246404285265E-2</v>
      </c>
      <c r="ANV45" s="7">
        <v>2.5564672332883953E-2</v>
      </c>
      <c r="ANW45" s="7">
        <v>-1.0702546631930043E-2</v>
      </c>
      <c r="ANX45" s="7">
        <v>0.20954451611318192</v>
      </c>
      <c r="ANY45" s="7">
        <v>0.18215498634196114</v>
      </c>
      <c r="ANZ45" s="7">
        <v>-0.11152965043334617</v>
      </c>
      <c r="AOA45" s="7">
        <v>0.2194132077705182</v>
      </c>
      <c r="AOB45" s="7">
        <v>5.1688907023796915E-3</v>
      </c>
      <c r="AOC45" s="7">
        <v>0.14404568362117454</v>
      </c>
      <c r="AOD45" s="7">
        <v>5.3476746432414846E-2</v>
      </c>
      <c r="AOE45" s="7">
        <v>0.46856062067014981</v>
      </c>
      <c r="AOF45" s="20">
        <v>0.81701072071858527</v>
      </c>
      <c r="AOG45" s="7">
        <v>-0.46667980509208173</v>
      </c>
      <c r="AOH45" s="7">
        <v>-0.46667980509208173</v>
      </c>
      <c r="AOI45" s="7">
        <v>0.53919448848064833</v>
      </c>
      <c r="AOJ45" s="7">
        <v>0.57657229599624027</v>
      </c>
      <c r="AOK45" s="7">
        <v>0.18054832872882143</v>
      </c>
      <c r="AOL45" s="7">
        <v>0.45513802777357104</v>
      </c>
      <c r="AOR45" s="6" t="s">
        <v>613</v>
      </c>
      <c r="AOW45" s="1">
        <v>-21.084430000000001</v>
      </c>
      <c r="AOX45" s="1">
        <v>-107.45075</v>
      </c>
      <c r="AOY45" s="1">
        <v>-69.019959999999998</v>
      </c>
      <c r="AOZ45" s="1"/>
      <c r="APA45" s="1"/>
      <c r="APB45" s="1"/>
      <c r="APC45" s="1"/>
      <c r="APD45" s="1"/>
      <c r="APE45" s="1">
        <v>12.450850000000001</v>
      </c>
      <c r="APF45" s="1">
        <v>0.99304000000000003</v>
      </c>
      <c r="APG45" s="1">
        <v>1.0858099999999999</v>
      </c>
      <c r="APH45" s="1">
        <v>1.75935</v>
      </c>
      <c r="API45" s="2">
        <v>2.3780299999999999</v>
      </c>
      <c r="APJ45" s="1">
        <v>53.312620000000003</v>
      </c>
      <c r="APK45" s="1">
        <v>-140.10524000000001</v>
      </c>
      <c r="APL45" s="1">
        <v>-621.90876000000003</v>
      </c>
      <c r="APM45" s="1">
        <v>-473.92056000000002</v>
      </c>
      <c r="APN45" s="1">
        <v>-0.46300000000000002</v>
      </c>
      <c r="APO45" s="1">
        <v>-8.1300000000000001E-3</v>
      </c>
      <c r="APP45" s="1"/>
      <c r="APW45" s="22">
        <v>0.27828987744190931</v>
      </c>
      <c r="APX45" s="22">
        <v>0.31460618087737463</v>
      </c>
      <c r="APY45" s="22">
        <v>0.24694866181885838</v>
      </c>
      <c r="APZ45" s="22">
        <v>0.24177047384076147</v>
      </c>
      <c r="AQA45" s="22">
        <v>0.34236564288547239</v>
      </c>
      <c r="AQB45" s="39" t="s">
        <v>613</v>
      </c>
      <c r="AQC45" s="22">
        <v>8.192570479146806E-2</v>
      </c>
      <c r="AQD45" s="6" t="s">
        <v>613</v>
      </c>
      <c r="AQE45" s="4">
        <f t="shared" si="292"/>
        <v>28075179062</v>
      </c>
      <c r="AQF45" s="4">
        <f t="shared" si="293"/>
        <v>-3538217792</v>
      </c>
      <c r="AQG45" s="4">
        <f t="shared" si="294"/>
        <v>43978342507</v>
      </c>
      <c r="AQH45" s="4">
        <f t="shared" si="295"/>
        <v>54691221604</v>
      </c>
      <c r="AQI45" s="4">
        <f t="shared" si="296"/>
        <v>7802766883</v>
      </c>
      <c r="AQJ45" s="5">
        <f t="shared" si="297"/>
        <v>18373369000</v>
      </c>
      <c r="AQK45" s="4">
        <f t="shared" si="298"/>
        <v>102227445000</v>
      </c>
      <c r="AQL45" s="6" t="s">
        <v>613</v>
      </c>
      <c r="AQM45" s="7">
        <f t="shared" si="299"/>
        <v>0.27142695731961913</v>
      </c>
      <c r="AQN45" s="7">
        <f t="shared" si="300"/>
        <v>-5.2417092497106341E-2</v>
      </c>
      <c r="AQO45" s="7">
        <f t="shared" si="301"/>
        <v>1.8526480452706549</v>
      </c>
      <c r="AQP45" s="7">
        <f t="shared" si="302"/>
        <v>0.77470845287262902</v>
      </c>
      <c r="AQQ45" s="7">
        <f t="shared" si="303"/>
        <v>0.21768118751279608</v>
      </c>
      <c r="AQR45" s="20">
        <f t="shared" si="304"/>
        <v>0.45991690522515238</v>
      </c>
      <c r="AQS45" s="7">
        <f t="shared" si="305"/>
        <v>5.8086013199826674</v>
      </c>
      <c r="AQT45" s="6" t="s">
        <v>613</v>
      </c>
      <c r="AQU45" s="9">
        <f t="shared" si="156"/>
        <v>0.11285435019267903</v>
      </c>
      <c r="AQV45" s="9">
        <f t="shared" si="156"/>
        <v>4.1675096261103897E-2</v>
      </c>
      <c r="AQW45" s="9">
        <f t="shared" si="156"/>
        <v>7.0009066576103215E-2</v>
      </c>
      <c r="AQX45" s="9">
        <f t="shared" si="156"/>
        <v>5.6747704110790324E-2</v>
      </c>
      <c r="AQY45" s="9">
        <f t="shared" si="156"/>
        <v>0.20097374229491788</v>
      </c>
      <c r="AQZ45" s="10" t="e">
        <f t="shared" si="156"/>
        <v>#VALUE!</v>
      </c>
      <c r="ARA45" s="9">
        <f t="shared" si="156"/>
        <v>5.8733844108681127E-2</v>
      </c>
      <c r="ARB45" s="6" t="s">
        <v>613</v>
      </c>
      <c r="ARC45" s="17">
        <f t="shared" si="157"/>
        <v>0.10807333389755608</v>
      </c>
      <c r="ARD45" s="17">
        <f t="shared" si="157"/>
        <v>3.1630657247797948E-2</v>
      </c>
      <c r="ARE45" s="17">
        <f t="shared" si="157"/>
        <v>2.7779008372276953E-2</v>
      </c>
      <c r="ARF45" s="17">
        <f t="shared" si="157"/>
        <v>3.4034004522727236E-2</v>
      </c>
      <c r="ARG45" s="17">
        <f t="shared" si="157"/>
        <v>7.5030672848093768E-2</v>
      </c>
      <c r="ARH45" s="21" t="e">
        <f t="shared" si="157"/>
        <v>#VALUE!</v>
      </c>
      <c r="ARI45" s="17">
        <f t="shared" si="157"/>
        <v>0.55255297846125528</v>
      </c>
      <c r="ARJ45" s="6" t="s">
        <v>613</v>
      </c>
    </row>
    <row r="46" spans="1:1154" collapsed="1" x14ac:dyDescent="0.15">
      <c r="A46" s="26" t="s">
        <v>358</v>
      </c>
      <c r="B46" s="34">
        <v>39805</v>
      </c>
      <c r="C46" s="34">
        <v>39805</v>
      </c>
      <c r="D46" s="35">
        <v>0.90470588235294103</v>
      </c>
      <c r="E46" s="26" t="s">
        <v>248</v>
      </c>
      <c r="F46" s="26" t="s">
        <v>28</v>
      </c>
      <c r="G46" s="26" t="s">
        <v>104</v>
      </c>
      <c r="H46" s="26" t="s">
        <v>23</v>
      </c>
      <c r="I46" s="56" t="s">
        <v>359</v>
      </c>
      <c r="J46" s="26" t="s">
        <v>508</v>
      </c>
      <c r="K46" s="26" t="s">
        <v>427</v>
      </c>
      <c r="L46" s="26" t="s">
        <v>28</v>
      </c>
      <c r="M46" s="26" t="s">
        <v>104</v>
      </c>
      <c r="N46" s="26" t="s">
        <v>23</v>
      </c>
      <c r="O46" s="26"/>
      <c r="P46" s="26"/>
      <c r="Q46" s="26" t="s">
        <v>25</v>
      </c>
      <c r="R46" s="26" t="s">
        <v>360</v>
      </c>
      <c r="S46" s="35" t="s">
        <v>361</v>
      </c>
      <c r="T46" s="26" t="s">
        <v>27</v>
      </c>
      <c r="U46" s="26" t="s">
        <v>23</v>
      </c>
      <c r="V46" s="3">
        <v>2008</v>
      </c>
      <c r="W46" s="3">
        <f t="shared" si="165"/>
        <v>1</v>
      </c>
      <c r="AA46" s="35">
        <v>117081264750</v>
      </c>
      <c r="AB46" s="35">
        <v>25675406180</v>
      </c>
      <c r="AC46" s="35">
        <v>37960489890</v>
      </c>
      <c r="AD46" s="35">
        <v>25074387220</v>
      </c>
      <c r="AE46" s="35">
        <v>41679042280</v>
      </c>
      <c r="AF46" s="35">
        <v>71741932230</v>
      </c>
      <c r="AG46" s="35">
        <v>49239511810</v>
      </c>
      <c r="AH46" s="35">
        <v>20093727140</v>
      </c>
      <c r="AI46" s="4">
        <v>13605193160</v>
      </c>
      <c r="AJ46" s="4">
        <v>20056555960</v>
      </c>
      <c r="AK46" s="4">
        <v>9592696970</v>
      </c>
      <c r="AL46" s="4">
        <v>8908015820</v>
      </c>
      <c r="AM46" s="4">
        <v>14962040000</v>
      </c>
      <c r="AN46" s="5">
        <v>2216128000</v>
      </c>
      <c r="AO46" s="4">
        <v>396892000</v>
      </c>
      <c r="AP46" s="4">
        <v>1233698000</v>
      </c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6" t="s">
        <v>613</v>
      </c>
      <c r="BC46" s="4"/>
      <c r="BD46" s="4"/>
      <c r="BE46" s="4"/>
      <c r="BF46" s="4">
        <v>324213011440</v>
      </c>
      <c r="BG46" s="4">
        <v>396032383500</v>
      </c>
      <c r="BH46" s="4">
        <v>463929979860</v>
      </c>
      <c r="BI46" s="4">
        <v>437993842440</v>
      </c>
      <c r="BJ46" s="4">
        <v>342943787850</v>
      </c>
      <c r="BK46" s="4">
        <v>366590594640</v>
      </c>
      <c r="BL46" s="4">
        <v>292763081820</v>
      </c>
      <c r="BM46" s="4">
        <v>211888448600</v>
      </c>
      <c r="BN46" s="4">
        <v>195278877290</v>
      </c>
      <c r="BO46" s="4">
        <v>124065944650</v>
      </c>
      <c r="BP46" s="4">
        <v>141394287410</v>
      </c>
      <c r="BQ46" s="4">
        <v>197113863500</v>
      </c>
      <c r="BR46" s="4">
        <v>133764240000</v>
      </c>
      <c r="BS46" s="5">
        <v>109587206000</v>
      </c>
      <c r="BT46" s="4">
        <v>41826771000</v>
      </c>
      <c r="BU46" s="4">
        <v>54669788000</v>
      </c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6" t="s">
        <v>613</v>
      </c>
      <c r="CH46" s="4"/>
      <c r="CI46" s="4"/>
      <c r="CJ46" s="4"/>
      <c r="CK46" s="4">
        <v>606903824100</v>
      </c>
      <c r="CL46" s="4">
        <v>592578908190</v>
      </c>
      <c r="CM46" s="4">
        <v>803042816100</v>
      </c>
      <c r="CN46" s="4">
        <v>700601436040</v>
      </c>
      <c r="CO46" s="4">
        <v>652906785210</v>
      </c>
      <c r="CP46" s="4">
        <v>631284840140</v>
      </c>
      <c r="CQ46" s="4">
        <v>494847042980</v>
      </c>
      <c r="CR46" s="4">
        <v>322177687470</v>
      </c>
      <c r="CS46" s="4">
        <v>322710371100</v>
      </c>
      <c r="CT46" s="4">
        <v>259674052880</v>
      </c>
      <c r="CU46" s="4">
        <v>429191696360</v>
      </c>
      <c r="CV46" s="4">
        <v>463782694400</v>
      </c>
      <c r="CW46" s="4">
        <v>368016359000</v>
      </c>
      <c r="CX46" s="5">
        <v>235953106000</v>
      </c>
      <c r="CY46" s="4">
        <v>130171893000</v>
      </c>
      <c r="CZ46" s="4">
        <v>135714299000</v>
      </c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6" t="s">
        <v>613</v>
      </c>
      <c r="DM46" s="4"/>
      <c r="DN46" s="4"/>
      <c r="DO46" s="4"/>
      <c r="DP46" s="4">
        <v>675863759206</v>
      </c>
      <c r="DQ46" s="4">
        <v>652346214673</v>
      </c>
      <c r="DR46" s="4">
        <v>855572807455</v>
      </c>
      <c r="DS46" s="4">
        <v>743789368008</v>
      </c>
      <c r="DT46" s="4">
        <v>708069212062</v>
      </c>
      <c r="DU46" s="4">
        <v>688936581313</v>
      </c>
      <c r="DV46" s="4">
        <v>534769709315</v>
      </c>
      <c r="DW46" s="4">
        <v>336488362410</v>
      </c>
      <c r="DX46" s="4">
        <v>336895934853</v>
      </c>
      <c r="DY46" s="4">
        <v>307753008849</v>
      </c>
      <c r="DZ46" s="4">
        <v>510959922466</v>
      </c>
      <c r="EA46" s="4">
        <v>534867684997</v>
      </c>
      <c r="EB46" s="4">
        <v>431947512000</v>
      </c>
      <c r="EC46" s="5">
        <v>285356415000</v>
      </c>
      <c r="ED46" s="4">
        <v>178271827000</v>
      </c>
      <c r="EE46" s="4">
        <v>179970906000</v>
      </c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6" t="s">
        <v>613</v>
      </c>
      <c r="ER46" s="4"/>
      <c r="ES46" s="4"/>
      <c r="ET46" s="4"/>
      <c r="EU46" s="4">
        <v>529614198280</v>
      </c>
      <c r="EV46" s="4">
        <v>553865665830</v>
      </c>
      <c r="EW46" s="4">
        <v>734503822440</v>
      </c>
      <c r="EX46" s="4">
        <v>609522247220</v>
      </c>
      <c r="EY46" s="4">
        <v>562685685630</v>
      </c>
      <c r="EZ46" s="4">
        <v>544280558650</v>
      </c>
      <c r="FA46" s="4">
        <v>409680574560</v>
      </c>
      <c r="FB46" s="4">
        <v>240705265620</v>
      </c>
      <c r="FC46" s="4">
        <v>280222121990</v>
      </c>
      <c r="FD46" s="4">
        <v>286153567720</v>
      </c>
      <c r="FE46" s="4">
        <v>373013740740</v>
      </c>
      <c r="FF46" s="4">
        <v>400637616270</v>
      </c>
      <c r="FG46" s="4">
        <v>306313952000</v>
      </c>
      <c r="FH46" s="5">
        <v>210988219000</v>
      </c>
      <c r="FI46" s="4">
        <v>138840863000</v>
      </c>
      <c r="FJ46" s="4">
        <v>148723986000</v>
      </c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6" t="s">
        <v>613</v>
      </c>
      <c r="FW46" s="4"/>
      <c r="FX46" s="4"/>
      <c r="FY46" s="4"/>
      <c r="FZ46" s="4">
        <v>12658839660</v>
      </c>
      <c r="GA46" s="4">
        <v>0</v>
      </c>
      <c r="GB46" s="4">
        <v>15000000000</v>
      </c>
      <c r="GC46" s="4">
        <v>0</v>
      </c>
      <c r="GD46" s="4">
        <v>0</v>
      </c>
      <c r="GE46" s="4">
        <v>0</v>
      </c>
      <c r="GF46" s="4">
        <v>18660000000</v>
      </c>
      <c r="GG46" s="4">
        <v>8563526870</v>
      </c>
      <c r="GH46" s="4">
        <v>17827795520</v>
      </c>
      <c r="GI46" s="4">
        <v>28891410400</v>
      </c>
      <c r="GJ46" s="4">
        <v>74790378260</v>
      </c>
      <c r="GK46" s="4">
        <v>69387845580</v>
      </c>
      <c r="GL46" s="4">
        <v>33599198000</v>
      </c>
      <c r="GM46" s="5">
        <v>23816829000</v>
      </c>
      <c r="GN46" s="4">
        <v>13694483000</v>
      </c>
      <c r="GO46" s="4">
        <v>11807611000</v>
      </c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6" t="s">
        <v>613</v>
      </c>
      <c r="HB46" s="4"/>
      <c r="HC46" s="4"/>
      <c r="HD46" s="4"/>
      <c r="HE46" s="4">
        <v>126593526380</v>
      </c>
      <c r="HF46" s="4">
        <v>86028344060</v>
      </c>
      <c r="HG46" s="4">
        <v>103079638690</v>
      </c>
      <c r="HH46" s="4">
        <v>111564450860</v>
      </c>
      <c r="HI46" s="4">
        <v>121224749140</v>
      </c>
      <c r="HJ46" s="4">
        <v>123850626130</v>
      </c>
      <c r="HK46" s="4">
        <v>110843001380</v>
      </c>
      <c r="HL46" s="4">
        <v>87855069130</v>
      </c>
      <c r="HM46" s="4">
        <v>51172527400</v>
      </c>
      <c r="HN46" s="4">
        <v>17640066420</v>
      </c>
      <c r="HO46" s="4">
        <v>125057197110</v>
      </c>
      <c r="HP46" s="4">
        <v>118801586700</v>
      </c>
      <c r="HQ46" s="4">
        <v>112882732000</v>
      </c>
      <c r="HR46" s="5">
        <v>65981419000</v>
      </c>
      <c r="HS46" s="4">
        <v>26015627000</v>
      </c>
      <c r="HT46" s="4">
        <v>23164825000</v>
      </c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6" t="s">
        <v>613</v>
      </c>
      <c r="IG46" s="4"/>
      <c r="IH46" s="4"/>
      <c r="II46" s="4"/>
      <c r="IJ46" s="4">
        <v>1446474839630</v>
      </c>
      <c r="IK46" s="4">
        <v>1618048001660</v>
      </c>
      <c r="IL46" s="4">
        <v>1750649236910</v>
      </c>
      <c r="IM46" s="4">
        <v>1605317945520</v>
      </c>
      <c r="IN46" s="4">
        <v>1448167445100</v>
      </c>
      <c r="IO46" s="4">
        <v>1471441138950</v>
      </c>
      <c r="IP46" s="4">
        <v>1204928923470</v>
      </c>
      <c r="IQ46" s="4">
        <v>1112045508250</v>
      </c>
      <c r="IR46" s="4">
        <v>879844583280</v>
      </c>
      <c r="IS46" s="4">
        <v>702359673030</v>
      </c>
      <c r="IT46" s="4">
        <v>731630007090</v>
      </c>
      <c r="IU46" s="4">
        <v>621112392840</v>
      </c>
      <c r="IV46" s="4">
        <v>703756076000</v>
      </c>
      <c r="IW46" s="5">
        <v>470565560000</v>
      </c>
      <c r="IX46" s="4">
        <v>351461135000</v>
      </c>
      <c r="IY46" s="4">
        <v>427643140000</v>
      </c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6" t="s">
        <v>613</v>
      </c>
      <c r="JL46" s="4"/>
      <c r="JM46" s="4"/>
      <c r="JN46" s="4"/>
      <c r="JO46" s="4">
        <v>3100936520</v>
      </c>
      <c r="JP46" s="4">
        <v>-11656454500</v>
      </c>
      <c r="JQ46" s="4">
        <v>-7756627910</v>
      </c>
      <c r="JR46" s="4">
        <v>-7757591620</v>
      </c>
      <c r="JS46" s="4">
        <v>-1368868510</v>
      </c>
      <c r="JT46" s="4">
        <v>21945406520</v>
      </c>
      <c r="JU46" s="4">
        <v>33837736110</v>
      </c>
      <c r="JV46" s="4">
        <v>41966206860</v>
      </c>
      <c r="JW46" s="4">
        <v>37983889560</v>
      </c>
      <c r="JX46" s="4">
        <v>-101573219850</v>
      </c>
      <c r="JY46" s="4">
        <v>16521823640</v>
      </c>
      <c r="JZ46" s="4">
        <v>15700242240</v>
      </c>
      <c r="KA46" s="4">
        <v>11872264000</v>
      </c>
      <c r="KB46" s="5">
        <v>9002345000</v>
      </c>
      <c r="KC46" s="4">
        <v>2330197000</v>
      </c>
      <c r="KD46" s="4">
        <v>1777225000</v>
      </c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6" t="s">
        <v>613</v>
      </c>
      <c r="KQ46" s="4"/>
      <c r="KR46" s="4"/>
      <c r="KS46" s="4"/>
      <c r="KT46" s="4">
        <v>41124681020</v>
      </c>
      <c r="KU46" s="4">
        <v>-18643690989</v>
      </c>
      <c r="KV46" s="4">
        <v>-9993012908</v>
      </c>
      <c r="KW46" s="4">
        <v>-14597991710</v>
      </c>
      <c r="KX46" s="4">
        <v>-6699824</v>
      </c>
      <c r="KY46" s="4">
        <v>14408465567</v>
      </c>
      <c r="KZ46" s="4">
        <v>26699439872</v>
      </c>
      <c r="LA46" s="4">
        <v>36682541552</v>
      </c>
      <c r="LB46" s="4">
        <v>33532460828</v>
      </c>
      <c r="LC46" s="4">
        <v>-108027740399</v>
      </c>
      <c r="LD46" s="4">
        <v>6255731704</v>
      </c>
      <c r="LE46" s="4">
        <v>5918877878</v>
      </c>
      <c r="LF46" s="4">
        <v>6935961000</v>
      </c>
      <c r="LG46" s="5">
        <v>4965791000</v>
      </c>
      <c r="LH46" s="4">
        <v>350802000</v>
      </c>
      <c r="LI46" s="4">
        <v>610139000</v>
      </c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6" t="s">
        <v>613</v>
      </c>
      <c r="LV46" s="4"/>
      <c r="LW46" s="4"/>
      <c r="LX46" s="4"/>
      <c r="LY46" s="4">
        <v>11609568500</v>
      </c>
      <c r="LZ46" s="4">
        <v>-8690355410</v>
      </c>
      <c r="MA46" s="4">
        <v>335185180</v>
      </c>
      <c r="MB46" s="4">
        <v>-3960821510</v>
      </c>
      <c r="MC46" s="4">
        <v>2356944360</v>
      </c>
      <c r="MD46" s="4">
        <v>23935962550</v>
      </c>
      <c r="ME46" s="4">
        <v>36066161340</v>
      </c>
      <c r="MF46" s="4">
        <v>45767170770</v>
      </c>
      <c r="MJ46" s="1">
        <v>52764018690</v>
      </c>
      <c r="MK46" s="1">
        <v>-15480984180</v>
      </c>
      <c r="ML46" s="1">
        <v>-8325461070</v>
      </c>
      <c r="MM46" s="1">
        <v>-7244550780</v>
      </c>
      <c r="MN46" s="1">
        <v>130368080</v>
      </c>
      <c r="MO46" s="1">
        <v>20330768570</v>
      </c>
      <c r="MP46" s="1">
        <v>34280959810</v>
      </c>
      <c r="MQ46" s="1">
        <v>41901008320</v>
      </c>
      <c r="MR46" s="4">
        <v>37363344750</v>
      </c>
      <c r="MS46" s="4">
        <v>-104888721660</v>
      </c>
      <c r="MT46" s="4">
        <v>8977737640</v>
      </c>
      <c r="MU46" s="4">
        <v>8866156090</v>
      </c>
      <c r="MV46" s="4">
        <v>10013683000</v>
      </c>
      <c r="MW46" s="5">
        <v>7061956000</v>
      </c>
      <c r="MX46" s="4">
        <v>665790000</v>
      </c>
      <c r="MY46" s="1">
        <v>971690000</v>
      </c>
      <c r="MZ46" s="1"/>
      <c r="NA46" s="1"/>
      <c r="NB46" s="1"/>
      <c r="NC46" s="1"/>
      <c r="NK46" s="6" t="s">
        <v>613</v>
      </c>
      <c r="NO46" s="35">
        <v>41124681020</v>
      </c>
      <c r="NP46" s="35">
        <v>-18643690990</v>
      </c>
      <c r="NQ46" s="35">
        <v>-9993012910</v>
      </c>
      <c r="NR46" s="35">
        <v>-14597991710</v>
      </c>
      <c r="NS46" s="35">
        <v>-6699820</v>
      </c>
      <c r="NT46" s="35">
        <v>14408465570</v>
      </c>
      <c r="NU46" s="35">
        <v>26699439870</v>
      </c>
      <c r="NV46" s="35">
        <v>36682541550</v>
      </c>
      <c r="NW46" s="47">
        <v>33532460830</v>
      </c>
      <c r="NX46" s="47">
        <v>-108027740400</v>
      </c>
      <c r="NY46" s="47">
        <v>6255731700</v>
      </c>
      <c r="NZ46" s="47">
        <v>5918877880</v>
      </c>
      <c r="OA46" s="47">
        <v>6935961000</v>
      </c>
      <c r="OB46" s="48">
        <v>4965791000</v>
      </c>
      <c r="OC46" s="47">
        <v>350802000</v>
      </c>
      <c r="OD46" s="35">
        <v>610139000</v>
      </c>
      <c r="OE46" s="35"/>
      <c r="OF46" s="35"/>
      <c r="OG46" s="35"/>
      <c r="OH46" s="35"/>
      <c r="OP46" s="6" t="s">
        <v>613</v>
      </c>
      <c r="OQ46" s="4">
        <v>41767650400</v>
      </c>
      <c r="OR46" s="4">
        <v>-98553335470</v>
      </c>
      <c r="OS46" s="4">
        <v>24807371580</v>
      </c>
      <c r="OT46" s="4">
        <v>21544393070</v>
      </c>
      <c r="OU46" s="4">
        <v>14714339000</v>
      </c>
      <c r="OV46" s="5">
        <v>10745345000</v>
      </c>
      <c r="OW46" s="4">
        <v>3525132000</v>
      </c>
      <c r="OX46" s="4">
        <v>2501253000</v>
      </c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6" t="s">
        <v>613</v>
      </c>
      <c r="PK46" s="4"/>
      <c r="PL46" s="4"/>
      <c r="PM46" s="4"/>
      <c r="PN46" s="4">
        <v>-770911930</v>
      </c>
      <c r="PO46" s="4">
        <v>-434041670</v>
      </c>
      <c r="PP46" s="4">
        <v>-1060666670</v>
      </c>
      <c r="PQ46" s="4"/>
      <c r="PR46" s="4">
        <v>0</v>
      </c>
      <c r="PS46" s="4">
        <v>-590053190</v>
      </c>
      <c r="PT46" s="4">
        <v>-60356060</v>
      </c>
      <c r="PU46" s="4">
        <v>-319117200</v>
      </c>
      <c r="PV46" s="4">
        <v>-975971810</v>
      </c>
      <c r="PW46" s="4">
        <v>-3390515870</v>
      </c>
      <c r="PX46" s="4">
        <v>-21087900860</v>
      </c>
      <c r="PY46" s="4">
        <v>-7557158890</v>
      </c>
      <c r="PZ46" s="4">
        <v>-3335447000</v>
      </c>
      <c r="QA46" s="5">
        <v>-2389326000</v>
      </c>
      <c r="QB46" s="4">
        <v>-1938899000</v>
      </c>
      <c r="QC46" s="4">
        <v>-979822000</v>
      </c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6" t="s">
        <v>613</v>
      </c>
      <c r="QP46" s="4"/>
      <c r="QQ46" s="4"/>
      <c r="QR46" s="4"/>
      <c r="QS46" s="4">
        <v>56028470586</v>
      </c>
      <c r="QT46" s="4">
        <v>11136444441</v>
      </c>
      <c r="QU46" s="4">
        <v>2508530205</v>
      </c>
      <c r="QV46" s="4">
        <v>-16750848583</v>
      </c>
      <c r="QW46" s="4">
        <v>-29951869086</v>
      </c>
      <c r="QX46" s="4">
        <v>52466394390</v>
      </c>
      <c r="QY46" s="4">
        <v>42361244568</v>
      </c>
      <c r="QZ46" s="4">
        <v>18705501801</v>
      </c>
      <c r="RA46" s="4">
        <v>5643585071</v>
      </c>
      <c r="RB46" s="4">
        <v>36332588411</v>
      </c>
      <c r="RC46" s="4">
        <v>13194035350</v>
      </c>
      <c r="RD46" s="4">
        <v>-34141422929</v>
      </c>
      <c r="RE46" s="4">
        <v>-18702796000</v>
      </c>
      <c r="RF46" s="5">
        <v>-30043387000</v>
      </c>
      <c r="RG46" s="4">
        <v>-5968849000</v>
      </c>
      <c r="RH46" s="4">
        <v>1649273000</v>
      </c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6" t="s">
        <v>613</v>
      </c>
      <c r="RU46" s="4"/>
      <c r="RV46" s="4"/>
      <c r="RW46" s="4"/>
      <c r="RX46" s="4">
        <v>44315402980</v>
      </c>
      <c r="RY46" s="4">
        <v>-8421528150</v>
      </c>
      <c r="RZ46" s="4">
        <v>-4622427530</v>
      </c>
      <c r="SA46" s="4">
        <v>146193520</v>
      </c>
      <c r="SB46" s="4">
        <v>-111020870</v>
      </c>
      <c r="SC46" s="4">
        <v>-9540723970</v>
      </c>
      <c r="SD46" s="4">
        <v>-23311933030</v>
      </c>
      <c r="SE46" s="4">
        <v>-2952699180</v>
      </c>
      <c r="SF46" s="4">
        <v>-1031332980</v>
      </c>
      <c r="SG46" s="4">
        <v>25268844450</v>
      </c>
      <c r="SH46" s="4">
        <v>-16661574420</v>
      </c>
      <c r="SI46" s="4">
        <v>-7701249420</v>
      </c>
      <c r="SJ46" s="4">
        <v>-13728409000</v>
      </c>
      <c r="SK46" s="5">
        <v>-1863335000</v>
      </c>
      <c r="SL46" s="4">
        <v>-4936083000</v>
      </c>
      <c r="SM46" s="4">
        <v>-18017653000</v>
      </c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6" t="s">
        <v>613</v>
      </c>
      <c r="SZ46" s="4"/>
      <c r="TA46" s="4"/>
      <c r="TB46" s="4"/>
      <c r="TC46" s="4">
        <v>-8938015000</v>
      </c>
      <c r="TD46" s="4">
        <v>-15000000000</v>
      </c>
      <c r="TE46" s="4">
        <v>15000000000</v>
      </c>
      <c r="TF46" s="4"/>
      <c r="TG46" s="4">
        <v>0</v>
      </c>
      <c r="TH46" s="4">
        <v>-20423250000</v>
      </c>
      <c r="TI46" s="4">
        <v>10096473140</v>
      </c>
      <c r="TJ46" s="4">
        <v>-9264268650</v>
      </c>
      <c r="TK46" s="4">
        <v>-11063614890</v>
      </c>
      <c r="TL46" s="4">
        <v>-23798088590</v>
      </c>
      <c r="TM46" s="4">
        <v>4152220220</v>
      </c>
      <c r="TN46" s="4">
        <v>35788648520</v>
      </c>
      <c r="TO46" s="4">
        <v>45177116000</v>
      </c>
      <c r="TP46" s="5">
        <v>33725958000</v>
      </c>
      <c r="TQ46" s="4">
        <v>10068126000</v>
      </c>
      <c r="TR46" s="35">
        <v>-4537719000</v>
      </c>
      <c r="TS46" s="35"/>
      <c r="TT46" s="35"/>
      <c r="TU46" s="35"/>
      <c r="TV46" s="35"/>
      <c r="UD46" s="6" t="s">
        <v>613</v>
      </c>
      <c r="UH46" s="37">
        <v>0.17611351998309799</v>
      </c>
      <c r="UI46" s="37">
        <v>6.4684653001721798E-2</v>
      </c>
      <c r="UJ46" s="37">
        <v>0</v>
      </c>
      <c r="UK46" s="37">
        <v>0.16521484007860199</v>
      </c>
      <c r="UL46" s="37">
        <v>0</v>
      </c>
      <c r="UM46" s="37">
        <v>0</v>
      </c>
      <c r="UN46" s="37">
        <v>4.0275162311586399E-2</v>
      </c>
      <c r="UO46" s="37"/>
      <c r="UP46" s="9"/>
      <c r="UQ46" s="9"/>
      <c r="UR46" s="9"/>
      <c r="US46" s="9"/>
      <c r="UT46" s="9"/>
      <c r="UU46" s="10"/>
      <c r="UV46" s="9"/>
      <c r="UW46" s="6" t="s">
        <v>613</v>
      </c>
      <c r="VA46" s="9">
        <v>2.6687381320012998E-2</v>
      </c>
      <c r="VB46" s="9">
        <v>3.8194765479014001E-2</v>
      </c>
      <c r="VC46" s="9">
        <v>0</v>
      </c>
      <c r="VD46" s="9">
        <v>4.9368120749441996E-2</v>
      </c>
      <c r="VE46" s="9">
        <v>0</v>
      </c>
      <c r="VF46" s="9">
        <v>0</v>
      </c>
      <c r="VG46" s="9">
        <v>1.64645569701205E-2</v>
      </c>
      <c r="VH46" s="9"/>
      <c r="VI46" s="9"/>
      <c r="VJ46" s="9"/>
      <c r="VK46" s="9"/>
      <c r="VL46" s="9"/>
      <c r="VM46" s="9"/>
      <c r="VN46" s="10"/>
      <c r="VO46" s="9"/>
      <c r="VP46" s="6" t="s">
        <v>613</v>
      </c>
      <c r="VT46" s="9">
        <v>0.82388648001690201</v>
      </c>
      <c r="VU46" s="9">
        <v>0.93531534699827801</v>
      </c>
      <c r="VV46" s="9">
        <v>1</v>
      </c>
      <c r="VW46" s="9">
        <v>0.83478515992139801</v>
      </c>
      <c r="VX46" s="9">
        <v>1</v>
      </c>
      <c r="VY46" s="9">
        <v>1</v>
      </c>
      <c r="VZ46" s="9">
        <v>0.95972483768841399</v>
      </c>
      <c r="WA46" s="9"/>
      <c r="WG46" s="53"/>
      <c r="WI46" s="54" t="s">
        <v>613</v>
      </c>
      <c r="WM46" s="9">
        <v>8.879067741265601E-4</v>
      </c>
      <c r="WN46" s="9">
        <v>3.28369299644155E-2</v>
      </c>
      <c r="WO46" s="9">
        <v>2.4506520270858697E-2</v>
      </c>
      <c r="WP46" s="9">
        <v>8.2031386303212703E-2</v>
      </c>
      <c r="WQ46" s="9">
        <v>8.7807354127325307E-2</v>
      </c>
      <c r="WR46" s="9">
        <v>0.10818613346094701</v>
      </c>
      <c r="WS46" s="9">
        <v>9.3668013684666901E-2</v>
      </c>
      <c r="WT46" s="9"/>
      <c r="WU46" s="9"/>
      <c r="WV46" s="9"/>
      <c r="WW46" s="9"/>
      <c r="WX46" s="9"/>
      <c r="WY46" s="9"/>
      <c r="WZ46" s="10"/>
      <c r="XA46" s="9"/>
      <c r="XB46" s="6" t="s">
        <v>613</v>
      </c>
      <c r="XF46" s="9">
        <v>0.2282508</v>
      </c>
      <c r="XG46" s="9">
        <v>0.24821459999999998</v>
      </c>
      <c r="XH46" s="9">
        <v>0.24713225000000003</v>
      </c>
      <c r="XI46" s="9">
        <v>0.24582789999999999</v>
      </c>
      <c r="XJ46" s="9">
        <v>0.24660084999999998</v>
      </c>
      <c r="XK46" s="9">
        <v>0.177948847997</v>
      </c>
      <c r="XL46" s="9">
        <v>0.18005194371910002</v>
      </c>
      <c r="XM46" s="9"/>
      <c r="XN46" s="9"/>
      <c r="XO46" s="9"/>
      <c r="XP46" s="9"/>
      <c r="XQ46" s="9"/>
      <c r="XR46" s="9"/>
      <c r="XS46" s="10"/>
      <c r="XT46" s="9"/>
      <c r="XU46" s="6" t="s">
        <v>613</v>
      </c>
      <c r="XV46" s="59">
        <f t="shared" si="153"/>
        <v>769339931.39843285</v>
      </c>
      <c r="XW46" s="59">
        <f t="shared" si="153"/>
        <v>6491628949.689393</v>
      </c>
      <c r="XX46" s="59">
        <f t="shared" si="153"/>
        <v>15489596902.42256</v>
      </c>
      <c r="XY46" s="59">
        <f t="shared" si="153"/>
        <v>13593754104.038235</v>
      </c>
      <c r="XZ46" s="59">
        <f t="shared" si="153"/>
        <v>5538805768.2169561</v>
      </c>
      <c r="YA46" s="59">
        <f t="shared" si="153"/>
        <v>4028760091.6527939</v>
      </c>
      <c r="YB46" s="59">
        <f t="shared" si="153"/>
        <v>3579081805.0563698</v>
      </c>
      <c r="YC46" s="6" t="s">
        <v>613</v>
      </c>
      <c r="YD46" s="4"/>
      <c r="YE46" s="4"/>
      <c r="YF46" s="4"/>
      <c r="YG46" s="4">
        <v>56028470586</v>
      </c>
      <c r="YH46" s="4">
        <v>11136444441</v>
      </c>
      <c r="YI46" s="4">
        <v>2508530205</v>
      </c>
      <c r="YJ46" s="4">
        <v>-16750848583</v>
      </c>
      <c r="YK46" s="4">
        <v>-29951869086</v>
      </c>
      <c r="YL46" s="4">
        <v>52466394390</v>
      </c>
      <c r="YM46" s="4">
        <v>42361244568</v>
      </c>
      <c r="YN46" s="4">
        <v>18705501801</v>
      </c>
      <c r="YO46" s="4">
        <v>5643585071</v>
      </c>
      <c r="YP46" s="4">
        <v>36332588411</v>
      </c>
      <c r="YQ46" s="4">
        <v>13194035350</v>
      </c>
      <c r="YR46" s="4">
        <v>-34141422929</v>
      </c>
      <c r="YS46" s="4">
        <v>-18702796000</v>
      </c>
      <c r="YT46" s="5">
        <v>-30043387000</v>
      </c>
      <c r="YU46" s="4">
        <v>-5968849000</v>
      </c>
      <c r="YV46" s="4">
        <v>1649273000</v>
      </c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6" t="s">
        <v>613</v>
      </c>
      <c r="ZI46" s="4"/>
      <c r="ZJ46" s="4"/>
      <c r="ZK46" s="4"/>
      <c r="ZL46" s="4">
        <v>44315402980</v>
      </c>
      <c r="ZM46" s="4">
        <v>-8421528150</v>
      </c>
      <c r="ZN46" s="4">
        <v>-4622427530</v>
      </c>
      <c r="ZO46" s="4">
        <v>146193520</v>
      </c>
      <c r="ZP46" s="4">
        <v>-111020870</v>
      </c>
      <c r="ZQ46" s="4">
        <v>-9540723970</v>
      </c>
      <c r="ZR46" s="4">
        <v>-23311933030</v>
      </c>
      <c r="ZS46" s="4">
        <v>-2952699180</v>
      </c>
      <c r="ZT46" s="4">
        <v>-1031332980</v>
      </c>
      <c r="ZU46" s="4">
        <v>25268844450</v>
      </c>
      <c r="ZV46" s="4">
        <v>-16661574420</v>
      </c>
      <c r="ZW46" s="4">
        <v>-7701249420</v>
      </c>
      <c r="ZX46" s="4">
        <v>-13728409000</v>
      </c>
      <c r="ZY46" s="5">
        <v>-1863335000</v>
      </c>
      <c r="ZZ46" s="4">
        <v>-4936083000</v>
      </c>
      <c r="AAA46" s="4">
        <v>-18017653000</v>
      </c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6" t="s">
        <v>613</v>
      </c>
      <c r="AAN46" s="4"/>
      <c r="AAO46" s="4"/>
      <c r="AAP46" s="4"/>
      <c r="AAQ46" s="4">
        <v>-8938015000</v>
      </c>
      <c r="AAR46" s="4">
        <v>-15000000000</v>
      </c>
      <c r="AAS46" s="4">
        <v>15000000000</v>
      </c>
      <c r="AAT46" s="4"/>
      <c r="AAU46" s="4">
        <v>0</v>
      </c>
      <c r="AAV46" s="4">
        <v>-20423250000</v>
      </c>
      <c r="AAW46" s="4">
        <v>10096473140</v>
      </c>
      <c r="AAX46" s="4">
        <v>-9264268650</v>
      </c>
      <c r="AAY46" s="4">
        <v>-11063614890</v>
      </c>
      <c r="AAZ46" s="4">
        <v>-23798088590</v>
      </c>
      <c r="ABA46" s="4">
        <v>4152220220</v>
      </c>
      <c r="ABB46" s="4">
        <v>35788648520</v>
      </c>
      <c r="ABC46" s="4">
        <v>45177116000</v>
      </c>
      <c r="ABD46" s="5">
        <v>33725958000</v>
      </c>
      <c r="ABE46" s="4">
        <v>10068126000</v>
      </c>
      <c r="ABF46" s="35">
        <v>-4537719000</v>
      </c>
      <c r="ABG46" s="35"/>
      <c r="ABH46" s="35"/>
      <c r="ABI46" s="35"/>
      <c r="ABJ46" s="35"/>
      <c r="ABR46" s="6" t="s">
        <v>613</v>
      </c>
      <c r="ABV46" s="37">
        <v>0.17611351998309799</v>
      </c>
      <c r="ABW46" s="37">
        <v>6.4684653001721798E-2</v>
      </c>
      <c r="ABX46" s="37">
        <v>0</v>
      </c>
      <c r="ABY46" s="37">
        <v>0.16521484007860199</v>
      </c>
      <c r="ABZ46" s="37">
        <v>0</v>
      </c>
      <c r="ACA46" s="37">
        <v>0</v>
      </c>
      <c r="ACB46" s="37">
        <v>4.0275162311586399E-2</v>
      </c>
      <c r="ACC46" s="37"/>
      <c r="ACD46" s="9"/>
      <c r="ACE46" s="9"/>
      <c r="ACF46" s="9"/>
      <c r="ACG46" s="9"/>
      <c r="ACH46" s="9"/>
      <c r="ACI46" s="10"/>
      <c r="ACJ46" s="9"/>
      <c r="ACK46" s="6" t="s">
        <v>613</v>
      </c>
      <c r="ACO46" s="9">
        <v>2.6687381320012998E-2</v>
      </c>
      <c r="ACP46" s="9">
        <v>3.8194765479014001E-2</v>
      </c>
      <c r="ACQ46" s="9">
        <v>0</v>
      </c>
      <c r="ACR46" s="9">
        <v>4.9368120749441996E-2</v>
      </c>
      <c r="ACS46" s="9">
        <v>0</v>
      </c>
      <c r="ACT46" s="9">
        <v>0</v>
      </c>
      <c r="ACU46" s="9">
        <v>1.64645569701205E-2</v>
      </c>
      <c r="ACV46" s="9"/>
      <c r="ACW46" s="9"/>
      <c r="ACX46" s="9"/>
      <c r="ACY46" s="9"/>
      <c r="ACZ46" s="9"/>
      <c r="ADA46" s="9"/>
      <c r="ADB46" s="10"/>
      <c r="ADC46" s="9"/>
      <c r="ADD46" s="6" t="s">
        <v>613</v>
      </c>
      <c r="ADH46" s="9">
        <v>0.82388648001690201</v>
      </c>
      <c r="ADI46" s="9">
        <v>0.93531534699827801</v>
      </c>
      <c r="ADJ46" s="9">
        <v>1</v>
      </c>
      <c r="ADK46" s="9">
        <v>0.83478515992139801</v>
      </c>
      <c r="ADL46" s="9">
        <v>1</v>
      </c>
      <c r="ADM46" s="9">
        <v>1</v>
      </c>
      <c r="ADN46" s="9">
        <v>0.95972483768841399</v>
      </c>
      <c r="ADO46" s="9"/>
      <c r="ADU46" s="53"/>
      <c r="ADW46" s="54" t="s">
        <v>613</v>
      </c>
      <c r="AEA46" s="9">
        <v>8.879067741265601E-4</v>
      </c>
      <c r="AEB46" s="9">
        <v>3.28369299644155E-2</v>
      </c>
      <c r="AEC46" s="9">
        <v>2.4506520270858697E-2</v>
      </c>
      <c r="AED46" s="9">
        <v>8.2031386303212703E-2</v>
      </c>
      <c r="AEE46" s="9">
        <v>8.7807354127325307E-2</v>
      </c>
      <c r="AEF46" s="9">
        <v>0.10818613346094701</v>
      </c>
      <c r="AEG46" s="9">
        <v>9.3668013684666901E-2</v>
      </c>
      <c r="AEH46" s="9"/>
      <c r="AEI46" s="9"/>
      <c r="AEJ46" s="9"/>
      <c r="AEK46" s="9"/>
      <c r="AEL46" s="9"/>
      <c r="AEM46" s="9"/>
      <c r="AEN46" s="10"/>
      <c r="AEO46" s="9"/>
      <c r="AEP46" s="6" t="s">
        <v>613</v>
      </c>
      <c r="AET46" s="9">
        <v>0.2282508</v>
      </c>
      <c r="AEU46" s="9">
        <v>0.24821459999999998</v>
      </c>
      <c r="AEV46" s="9">
        <v>0.24713225000000003</v>
      </c>
      <c r="AEW46" s="9">
        <v>0.24582789999999999</v>
      </c>
      <c r="AEX46" s="9">
        <v>0.24660084999999998</v>
      </c>
      <c r="AEY46" s="9">
        <v>0.177948847997</v>
      </c>
      <c r="AEZ46" s="9">
        <v>0.18005194371910002</v>
      </c>
      <c r="AFA46" s="9"/>
      <c r="AFB46" s="9"/>
      <c r="AFC46" s="9"/>
      <c r="AFD46" s="9"/>
      <c r="AFE46" s="9"/>
      <c r="AFF46" s="9"/>
      <c r="AFG46" s="10"/>
      <c r="AFH46" s="9"/>
      <c r="AFI46" s="6" t="s">
        <v>613</v>
      </c>
      <c r="AFJ46" s="7">
        <f t="shared" si="166"/>
        <v>9.9533586959520415E-2</v>
      </c>
      <c r="AFK46" s="7">
        <f t="shared" si="167"/>
        <v>-0.3510209073276816</v>
      </c>
      <c r="AFL46" s="7">
        <f t="shared" si="168"/>
        <v>1.2243096628417594E-2</v>
      </c>
      <c r="AFM46" s="7">
        <f t="shared" si="169"/>
        <v>1.1066059969641273E-2</v>
      </c>
      <c r="AFN46" s="7">
        <f t="shared" si="170"/>
        <v>1.6057416253852621E-2</v>
      </c>
      <c r="AFO46" s="8">
        <f t="shared" si="171"/>
        <v>1.7402065413528553E-2</v>
      </c>
      <c r="AFP46" s="7">
        <f t="shared" si="172"/>
        <v>1.9677927011989395E-3</v>
      </c>
      <c r="AFQ46" s="6" t="s">
        <v>613</v>
      </c>
      <c r="AFR46" s="7">
        <f t="shared" si="173"/>
        <v>0.65528248323337646</v>
      </c>
      <c r="AFS46" s="7">
        <f t="shared" si="174"/>
        <v>-6.1239985058400928</v>
      </c>
      <c r="AFT46" s="7">
        <f t="shared" si="175"/>
        <v>5.0022964280076368E-2</v>
      </c>
      <c r="AFU46" s="7">
        <f t="shared" si="176"/>
        <v>4.9821538940775782E-2</v>
      </c>
      <c r="AFV46" s="7">
        <f t="shared" si="177"/>
        <v>6.1443950523805538E-2</v>
      </c>
      <c r="AFW46" s="8">
        <f t="shared" si="178"/>
        <v>7.5260445671833764E-2</v>
      </c>
      <c r="AFX46" s="7">
        <f t="shared" si="179"/>
        <v>1.3484280044451744E-2</v>
      </c>
      <c r="AFY46" s="6" t="s">
        <v>613</v>
      </c>
      <c r="AFZ46" s="1">
        <f t="shared" si="180"/>
        <v>69000322920</v>
      </c>
      <c r="AGA46" s="1">
        <f t="shared" si="181"/>
        <v>46531476820</v>
      </c>
      <c r="AGB46" s="1">
        <f t="shared" si="182"/>
        <v>199847575370</v>
      </c>
      <c r="AGC46" s="1">
        <f t="shared" si="183"/>
        <v>188189432280</v>
      </c>
      <c r="AGD46" s="1">
        <f t="shared" si="184"/>
        <v>146481930000</v>
      </c>
      <c r="AGE46" s="2">
        <f t="shared" si="185"/>
        <v>89798248000</v>
      </c>
      <c r="AGF46" s="1">
        <f t="shared" si="186"/>
        <v>39710110000</v>
      </c>
      <c r="AGG46" s="6" t="s">
        <v>613</v>
      </c>
      <c r="AGH46" s="7">
        <f t="shared" si="187"/>
        <v>0.55048857675693907</v>
      </c>
      <c r="AGI46" s="7">
        <f t="shared" si="188"/>
        <v>-2.1828926737683543</v>
      </c>
      <c r="AGJ46" s="7">
        <f t="shared" si="189"/>
        <v>8.2672124539971595E-2</v>
      </c>
      <c r="AGK46" s="7">
        <f t="shared" si="190"/>
        <v>8.3427863349097089E-2</v>
      </c>
      <c r="AGL46" s="7">
        <f t="shared" si="191"/>
        <v>8.1049341717439147E-2</v>
      </c>
      <c r="AGM46" s="8">
        <f t="shared" si="192"/>
        <v>0.1002507866300465</v>
      </c>
      <c r="AGN46" s="7">
        <f t="shared" si="193"/>
        <v>5.8680195043529219E-2</v>
      </c>
      <c r="AGO46" s="6" t="s">
        <v>613</v>
      </c>
      <c r="AGP46" s="7">
        <f t="shared" si="194"/>
        <v>3.8111800044268382E-2</v>
      </c>
      <c r="AGQ46" s="7">
        <f t="shared" si="195"/>
        <v>-0.15380686640644556</v>
      </c>
      <c r="AGR46" s="7">
        <f t="shared" si="196"/>
        <v>8.5504034052425945E-3</v>
      </c>
      <c r="AGS46" s="7">
        <f t="shared" si="197"/>
        <v>9.5294796018097119E-3</v>
      </c>
      <c r="AGT46" s="7">
        <f t="shared" si="198"/>
        <v>9.8556321380875722E-3</v>
      </c>
      <c r="AGU46" s="8">
        <f t="shared" si="199"/>
        <v>1.0552814362360051E-2</v>
      </c>
      <c r="AGV46" s="7">
        <f t="shared" si="200"/>
        <v>9.981245863785195E-4</v>
      </c>
      <c r="AGW46" s="6" t="s">
        <v>613</v>
      </c>
      <c r="AGX46" s="7">
        <f t="shared" si="201"/>
        <v>4.7471623049940341E-2</v>
      </c>
      <c r="AGY46" s="7">
        <f t="shared" si="202"/>
        <v>-0.14031747444274251</v>
      </c>
      <c r="AGZ46" s="7">
        <f t="shared" si="203"/>
        <v>3.3906990336098078E-2</v>
      </c>
      <c r="AHA46" s="7">
        <f t="shared" si="204"/>
        <v>3.4686786672359776E-2</v>
      </c>
      <c r="AHB46" s="7">
        <f t="shared" si="205"/>
        <v>2.0908294083417617E-2</v>
      </c>
      <c r="AHC46" s="8">
        <f t="shared" si="206"/>
        <v>2.2834958427471828E-2</v>
      </c>
      <c r="AHD46" s="7">
        <f t="shared" si="207"/>
        <v>1.0029934035238349E-2</v>
      </c>
      <c r="AHE46" s="6" t="s">
        <v>613</v>
      </c>
      <c r="AHF46" s="15">
        <f t="shared" si="306"/>
        <v>4.5055798942011629</v>
      </c>
      <c r="AHG46" s="15">
        <f t="shared" si="307"/>
        <v>5.6611802296868259</v>
      </c>
      <c r="AHH46" s="15">
        <f t="shared" si="308"/>
        <v>5.1743958012143567</v>
      </c>
      <c r="AHI46" s="15">
        <f t="shared" si="309"/>
        <v>3.1510335285980533</v>
      </c>
      <c r="AHJ46" s="15">
        <f t="shared" si="310"/>
        <v>5.2611675287804873</v>
      </c>
      <c r="AHK46" s="16">
        <f t="shared" si="311"/>
        <v>4.2939826388127829</v>
      </c>
      <c r="AHL46" s="15">
        <f t="shared" si="312"/>
        <v>8.4027795260599962</v>
      </c>
      <c r="AHM46" s="6" t="s">
        <v>613</v>
      </c>
      <c r="AHN46" s="12">
        <f t="shared" si="208"/>
        <v>81.010659797591785</v>
      </c>
      <c r="AHO46" s="12">
        <f t="shared" si="209"/>
        <v>64.474188277201634</v>
      </c>
      <c r="AHP46" s="12">
        <f t="shared" si="210"/>
        <v>70.539636707794898</v>
      </c>
      <c r="AHQ46" s="12">
        <f t="shared" si="211"/>
        <v>115.83500990622417</v>
      </c>
      <c r="AHR46" s="12">
        <f t="shared" si="212"/>
        <v>69.376235978671673</v>
      </c>
      <c r="AHS46" s="13">
        <f t="shared" si="213"/>
        <v>85.002672507524764</v>
      </c>
      <c r="AHT46" s="12">
        <f t="shared" si="214"/>
        <v>43.438007491212367</v>
      </c>
      <c r="AHU46" s="6" t="s">
        <v>613</v>
      </c>
      <c r="AHV46" s="15">
        <f t="shared" si="215"/>
        <v>2.6116212523131463</v>
      </c>
      <c r="AHW46" s="15">
        <f t="shared" si="216"/>
        <v>2.2822187040732231</v>
      </c>
      <c r="AHX46" s="15">
        <f t="shared" si="217"/>
        <v>1.4318735676156356</v>
      </c>
      <c r="AHY46" s="15">
        <f t="shared" si="218"/>
        <v>1.1612449401266105</v>
      </c>
      <c r="AHZ46" s="15">
        <f t="shared" si="219"/>
        <v>1.6292629461887027</v>
      </c>
      <c r="AIA46" s="16">
        <f t="shared" si="220"/>
        <v>1.6490449671509926</v>
      </c>
      <c r="AIB46" s="15">
        <f t="shared" si="221"/>
        <v>1.971490060513039</v>
      </c>
      <c r="AIC46" s="6" t="s">
        <v>613</v>
      </c>
      <c r="AID46" s="4">
        <f t="shared" si="222"/>
        <v>42488249110</v>
      </c>
      <c r="AIE46" s="4">
        <f t="shared" si="223"/>
        <v>-26479514840</v>
      </c>
      <c r="AIF46" s="4">
        <f t="shared" si="224"/>
        <v>56177955620</v>
      </c>
      <c r="AIG46" s="4">
        <f t="shared" si="225"/>
        <v>63145078130</v>
      </c>
      <c r="AIH46" s="4">
        <f t="shared" si="226"/>
        <v>61702407000</v>
      </c>
      <c r="AII46" s="14">
        <f t="shared" si="227"/>
        <v>24964887000</v>
      </c>
      <c r="AIJ46" s="4">
        <f t="shared" si="228"/>
        <v>-8668970000</v>
      </c>
      <c r="AIK46" s="6" t="s">
        <v>613</v>
      </c>
      <c r="AIL46" s="15">
        <f t="shared" si="229"/>
        <v>20.707951062001293</v>
      </c>
      <c r="AIM46" s="15">
        <f t="shared" si="230"/>
        <v>-26.52464281441495</v>
      </c>
      <c r="AIN46" s="15">
        <f t="shared" si="231"/>
        <v>13.023435954823732</v>
      </c>
      <c r="AIO46" s="15">
        <f t="shared" si="232"/>
        <v>9.8362756248600114</v>
      </c>
      <c r="AIP46" s="15">
        <f t="shared" si="233"/>
        <v>11.405650285247381</v>
      </c>
      <c r="AIQ46" s="16">
        <f t="shared" si="234"/>
        <v>18.849096332781318</v>
      </c>
      <c r="AIR46" s="15">
        <f t="shared" si="235"/>
        <v>-40.542432953395846</v>
      </c>
      <c r="AIS46" s="6" t="s">
        <v>613</v>
      </c>
      <c r="AIT46" s="15">
        <f t="shared" si="236"/>
        <v>1.1516234650150721</v>
      </c>
      <c r="AIU46" s="15">
        <f t="shared" si="237"/>
        <v>0.90746397100346454</v>
      </c>
      <c r="AIV46" s="15">
        <f t="shared" si="238"/>
        <v>1.1506055929965258</v>
      </c>
      <c r="AIW46" s="15">
        <f t="shared" si="239"/>
        <v>1.157611456252887</v>
      </c>
      <c r="AIX46" s="15">
        <f t="shared" si="240"/>
        <v>1.2014351830764796</v>
      </c>
      <c r="AIY46" s="16">
        <f t="shared" si="241"/>
        <v>1.1183236064948252</v>
      </c>
      <c r="AIZ46" s="15">
        <f t="shared" si="242"/>
        <v>0.93756182572849611</v>
      </c>
      <c r="AJA46" s="6" t="s">
        <v>613</v>
      </c>
      <c r="AJB46" s="15">
        <f t="shared" si="243"/>
        <v>0.74542319844917249</v>
      </c>
      <c r="AJC46" s="15">
        <f t="shared" si="244"/>
        <v>0.5036543900477356</v>
      </c>
      <c r="AJD46" s="15">
        <f t="shared" si="245"/>
        <v>0.40477593152591596</v>
      </c>
      <c r="AJE46" s="15">
        <f t="shared" si="246"/>
        <v>0.51423498681450963</v>
      </c>
      <c r="AJF46" s="15">
        <f t="shared" si="247"/>
        <v>0.48553544175486985</v>
      </c>
      <c r="AJG46" s="16">
        <f t="shared" si="248"/>
        <v>0.52990320753406617</v>
      </c>
      <c r="AJH46" s="15">
        <f t="shared" si="249"/>
        <v>0.30411553261520707</v>
      </c>
      <c r="AJI46" s="6" t="s">
        <v>613</v>
      </c>
      <c r="AJJ46" s="15">
        <f t="shared" si="154"/>
        <v>38.919043737544015</v>
      </c>
      <c r="AJK46" s="15">
        <f t="shared" si="154"/>
        <v>-29.958042889207888</v>
      </c>
      <c r="AJL46" s="15">
        <f t="shared" si="154"/>
        <v>0.78347407594934981</v>
      </c>
      <c r="AJM46" s="15">
        <f t="shared" si="154"/>
        <v>2.0775323727512629</v>
      </c>
      <c r="AJN46" s="15">
        <f t="shared" si="154"/>
        <v>3.5594221704017484</v>
      </c>
      <c r="AJO46" s="16">
        <f t="shared" si="154"/>
        <v>3.7677340806570556</v>
      </c>
      <c r="AJP46" s="15">
        <f t="shared" si="154"/>
        <v>1.2018145349499896</v>
      </c>
      <c r="AJQ46" s="6" t="s">
        <v>613</v>
      </c>
      <c r="AJU46" s="1">
        <v>4.6259300000000003</v>
      </c>
      <c r="AJV46" s="1">
        <v>-25.544750000000001</v>
      </c>
      <c r="AJW46" s="1">
        <v>-1.82176</v>
      </c>
      <c r="AJX46" s="1"/>
      <c r="AJY46" s="1"/>
      <c r="AJZ46" s="1">
        <v>8.83047</v>
      </c>
      <c r="AKA46" s="1">
        <v>564.12130999999999</v>
      </c>
      <c r="AKB46" s="1">
        <v>137.82757000000001</v>
      </c>
      <c r="AKC46" s="1">
        <v>49.372050000000002</v>
      </c>
      <c r="AKD46" s="1">
        <v>-15.646800000000001</v>
      </c>
      <c r="AKE46" s="1">
        <v>1.06664</v>
      </c>
      <c r="AKF46" s="1">
        <v>1.15496</v>
      </c>
      <c r="AKG46" s="1">
        <v>2.1434700000000002</v>
      </c>
      <c r="AKH46" s="2">
        <v>2.2345199999999998</v>
      </c>
      <c r="AKI46" s="1">
        <v>0.65105999999999997</v>
      </c>
      <c r="AKJ46" s="6" t="s">
        <v>613</v>
      </c>
      <c r="AKK46" s="15">
        <f t="shared" si="250"/>
        <v>6.5835312807512416</v>
      </c>
      <c r="AKL46" s="15">
        <f t="shared" si="251"/>
        <v>17.4462500039158</v>
      </c>
      <c r="AKM46" s="15">
        <f t="shared" si="252"/>
        <v>4.0858098076239537</v>
      </c>
      <c r="AKN46" s="15">
        <f t="shared" si="253"/>
        <v>4.5021931091514622</v>
      </c>
      <c r="AKO46" s="15">
        <f t="shared" si="254"/>
        <v>3.8265153965267249</v>
      </c>
      <c r="AKP46" s="16">
        <f t="shared" si="255"/>
        <v>4.3247996075986181</v>
      </c>
      <c r="AKQ46" s="15">
        <f t="shared" si="256"/>
        <v>6.8524901206494082</v>
      </c>
      <c r="AKR46" s="6" t="s">
        <v>613</v>
      </c>
      <c r="AKS46" s="15">
        <f t="shared" si="257"/>
        <v>0.34838606623131146</v>
      </c>
      <c r="AKT46" s="15">
        <f t="shared" si="258"/>
        <v>1.6378288897621962</v>
      </c>
      <c r="AKU46" s="15">
        <f t="shared" si="259"/>
        <v>0.59804937251403911</v>
      </c>
      <c r="AKV46" s="15">
        <f t="shared" si="260"/>
        <v>0.58406497343524122</v>
      </c>
      <c r="AKW46" s="15">
        <f t="shared" si="261"/>
        <v>0.29764692442064566</v>
      </c>
      <c r="AKX46" s="16">
        <f t="shared" si="262"/>
        <v>0.36096266738367661</v>
      </c>
      <c r="AKY46" s="15">
        <f t="shared" si="263"/>
        <v>0.52639450127417653</v>
      </c>
      <c r="AKZ46" s="6" t="s">
        <v>613</v>
      </c>
      <c r="ALA46" s="7">
        <f t="shared" si="264"/>
        <v>0.2583726389319918</v>
      </c>
      <c r="ALB46" s="7">
        <f t="shared" si="265"/>
        <v>0.62090035336213512</v>
      </c>
      <c r="ALC46" s="7">
        <f t="shared" si="266"/>
        <v>0.37423710606211896</v>
      </c>
      <c r="ALD46" s="7">
        <f t="shared" si="267"/>
        <v>0.36871276319469642</v>
      </c>
      <c r="ALE46" s="7">
        <f t="shared" si="268"/>
        <v>0.22937435354654326</v>
      </c>
      <c r="ALF46" s="8">
        <f t="shared" si="269"/>
        <v>0.26522598748251747</v>
      </c>
      <c r="ALG46" s="7">
        <f t="shared" si="270"/>
        <v>0.34486137157514801</v>
      </c>
      <c r="ALH46" s="6" t="s">
        <v>613</v>
      </c>
      <c r="ALI46" s="7">
        <f t="shared" si="155"/>
        <v>4.3153957567852612E-2</v>
      </c>
      <c r="ALJ46" s="7">
        <f t="shared" si="155"/>
        <v>0.22469062118509081</v>
      </c>
      <c r="ALK46" s="7">
        <f t="shared" si="155"/>
        <v>0.20710681323972968</v>
      </c>
      <c r="ALL46" s="7">
        <f t="shared" si="155"/>
        <v>0.19590973016110519</v>
      </c>
      <c r="ALM46" s="7">
        <f t="shared" si="155"/>
        <v>0.16484934456521719</v>
      </c>
      <c r="ALN46" s="20">
        <f t="shared" si="155"/>
        <v>0.16915602373652655</v>
      </c>
      <c r="ALO46" s="7">
        <f t="shared" si="155"/>
        <v>0.26135209376333302</v>
      </c>
      <c r="ALP46" s="6" t="s">
        <v>613</v>
      </c>
      <c r="ALQ46" s="17">
        <f t="shared" si="271"/>
        <v>0.2583726389319918</v>
      </c>
      <c r="ALR46" s="17">
        <f t="shared" si="272"/>
        <v>0.62090035336213512</v>
      </c>
      <c r="ALS46" s="17">
        <f t="shared" si="273"/>
        <v>0.37423710606211896</v>
      </c>
      <c r="ALT46" s="17">
        <f t="shared" si="274"/>
        <v>0.36871276319469642</v>
      </c>
      <c r="ALU46" s="17">
        <f t="shared" si="275"/>
        <v>0.22937435354654326</v>
      </c>
      <c r="ALV46" s="21">
        <f t="shared" si="276"/>
        <v>0.26522598748251747</v>
      </c>
      <c r="ALW46" s="17">
        <f t="shared" si="277"/>
        <v>0.34486137157514801</v>
      </c>
      <c r="ALX46" s="6" t="s">
        <v>613</v>
      </c>
      <c r="ALY46" s="17">
        <f t="shared" si="278"/>
        <v>0.7416273610680082</v>
      </c>
      <c r="ALZ46" s="17">
        <f t="shared" si="279"/>
        <v>0.37909964663786488</v>
      </c>
      <c r="AMA46" s="17">
        <f t="shared" si="280"/>
        <v>0.62576289393788109</v>
      </c>
      <c r="AMB46" s="17">
        <f t="shared" si="281"/>
        <v>0.63128723680530352</v>
      </c>
      <c r="AMC46" s="17">
        <f t="shared" si="282"/>
        <v>0.77062564645345677</v>
      </c>
      <c r="AMD46" s="21">
        <f t="shared" si="283"/>
        <v>0.73477401251748253</v>
      </c>
      <c r="AME46" s="17">
        <f t="shared" si="284"/>
        <v>0.65513862842485204</v>
      </c>
      <c r="AMF46" s="6" t="s">
        <v>613</v>
      </c>
      <c r="AMJ46" s="18">
        <v>4.5713591950970072</v>
      </c>
      <c r="AMK46" s="18">
        <v>6.1982279139587186</v>
      </c>
      <c r="AML46" s="18">
        <v>6.218300505319057</v>
      </c>
      <c r="AMM46" s="18">
        <v>6.0281565269948612</v>
      </c>
      <c r="AMN46" s="18">
        <v>6.8453170762465918</v>
      </c>
      <c r="AMO46" s="18">
        <v>7.4264531209904705</v>
      </c>
      <c r="AMP46" s="18">
        <v>7.1765482946952046</v>
      </c>
      <c r="AMQ46" s="18">
        <v>5.8431999502304244</v>
      </c>
      <c r="AMR46" s="18">
        <v>4.5730186003318511</v>
      </c>
      <c r="AMS46" s="18">
        <v>5.7790687746391765</v>
      </c>
      <c r="AMT46" s="18">
        <v>6.1667526536031421</v>
      </c>
      <c r="AMU46" s="18">
        <v>8.2581800191838628</v>
      </c>
      <c r="AMV46" s="19">
        <v>10.561990087171512</v>
      </c>
      <c r="AMW46" s="18">
        <v>8.0313813664126421</v>
      </c>
      <c r="AMX46" s="18">
        <v>10.561990087171512</v>
      </c>
      <c r="AMY46" s="18">
        <v>8.0313813664126421</v>
      </c>
      <c r="AMZ46" s="18">
        <v>11.291457076820459</v>
      </c>
      <c r="ANA46" s="18">
        <v>10.072101709964384</v>
      </c>
      <c r="ANB46" s="18">
        <v>8.1036149396627639</v>
      </c>
      <c r="ANH46" s="6" t="s">
        <v>613</v>
      </c>
      <c r="ANI46" s="7">
        <f t="shared" si="285"/>
        <v>5.8431999502304245E-2</v>
      </c>
      <c r="ANJ46" s="7">
        <f t="shared" si="286"/>
        <v>4.5730186003318511E-2</v>
      </c>
      <c r="ANK46" s="7">
        <f t="shared" si="287"/>
        <v>5.7790687746391761E-2</v>
      </c>
      <c r="ANL46" s="7">
        <f t="shared" si="288"/>
        <v>6.1667526536031421E-2</v>
      </c>
      <c r="ANM46" s="7">
        <f t="shared" si="289"/>
        <v>8.2581800191838625E-2</v>
      </c>
      <c r="ANN46" s="20">
        <f t="shared" si="290"/>
        <v>0.10561990087171512</v>
      </c>
      <c r="ANO46" s="7">
        <f t="shared" si="291"/>
        <v>8.0313813664126418E-2</v>
      </c>
      <c r="ANP46" s="6" t="s">
        <v>613</v>
      </c>
      <c r="ANT46" s="7">
        <v>-1.5137246404285265E-2</v>
      </c>
      <c r="ANU46" s="7">
        <v>2.5564672332883953E-2</v>
      </c>
      <c r="ANV46" s="7">
        <v>-1.0702546631930043E-2</v>
      </c>
      <c r="ANW46" s="7">
        <v>0.20954451611318192</v>
      </c>
      <c r="ANX46" s="7">
        <v>0.18215498634196114</v>
      </c>
      <c r="ANY46" s="7">
        <v>-0.11152965043334617</v>
      </c>
      <c r="ANZ46" s="7">
        <v>0.2194132077705182</v>
      </c>
      <c r="AOA46" s="7">
        <v>5.1688907023796915E-3</v>
      </c>
      <c r="AOB46" s="7">
        <v>0.14404568362117454</v>
      </c>
      <c r="AOC46" s="7">
        <v>5.3476746432414846E-2</v>
      </c>
      <c r="AOD46" s="7">
        <v>0.46856062067014981</v>
      </c>
      <c r="AOE46" s="7">
        <v>0.81701072071858527</v>
      </c>
      <c r="AOF46" s="20">
        <v>-0.46667980509208173</v>
      </c>
      <c r="AOG46" s="7">
        <v>0.53919448848064833</v>
      </c>
      <c r="AOH46" s="7">
        <v>-0.46667980509208173</v>
      </c>
      <c r="AOI46" s="7">
        <v>0.53919448848064833</v>
      </c>
      <c r="AOJ46" s="7">
        <v>0.57657229599624027</v>
      </c>
      <c r="AOK46" s="7">
        <v>0.18054832872882143</v>
      </c>
      <c r="AOL46" s="7">
        <v>0.45513802777357104</v>
      </c>
      <c r="AOR46" s="6" t="s">
        <v>613</v>
      </c>
      <c r="AOV46" s="1">
        <v>4.6259300000000003</v>
      </c>
      <c r="AOW46" s="1">
        <v>-25.544750000000001</v>
      </c>
      <c r="AOX46" s="1">
        <v>-1.82176</v>
      </c>
      <c r="AOY46" s="1"/>
      <c r="AOZ46" s="1"/>
      <c r="APA46" s="1">
        <v>8.83047</v>
      </c>
      <c r="APB46" s="1">
        <v>564.12130999999999</v>
      </c>
      <c r="APC46" s="1">
        <v>137.82757000000001</v>
      </c>
      <c r="APD46" s="1">
        <v>49.372050000000002</v>
      </c>
      <c r="APE46" s="1">
        <v>-15.646800000000001</v>
      </c>
      <c r="APF46" s="1">
        <v>1.06664</v>
      </c>
      <c r="APG46" s="1">
        <v>1.15496</v>
      </c>
      <c r="APH46" s="1">
        <v>2.1434700000000002</v>
      </c>
      <c r="API46" s="2">
        <v>2.2345199999999998</v>
      </c>
      <c r="APJ46" s="1">
        <v>0.65105999999999997</v>
      </c>
      <c r="APK46" s="1">
        <v>1.04959</v>
      </c>
      <c r="APL46" s="1"/>
      <c r="APM46" s="1"/>
      <c r="APN46" s="1"/>
      <c r="APO46" s="1"/>
      <c r="APW46" s="22">
        <v>0.58725560035071145</v>
      </c>
      <c r="APX46" s="22">
        <v>4.6859110317880669E-2</v>
      </c>
      <c r="APY46" s="22">
        <v>0.20532402532120381</v>
      </c>
      <c r="APZ46" s="22">
        <v>-7.8995043172658277E-2</v>
      </c>
      <c r="AQA46" s="22">
        <v>0.61247597518686181</v>
      </c>
      <c r="AQB46" s="39" t="s">
        <v>613</v>
      </c>
      <c r="AQC46" s="22">
        <v>0.29073879728864777</v>
      </c>
      <c r="AQD46" s="6" t="s">
        <v>613</v>
      </c>
      <c r="AQE46" s="4">
        <f t="shared" si="292"/>
        <v>4451428732</v>
      </c>
      <c r="AQF46" s="4">
        <f t="shared" si="293"/>
        <v>6454520549</v>
      </c>
      <c r="AQG46" s="4">
        <f t="shared" si="294"/>
        <v>10266091936</v>
      </c>
      <c r="AQH46" s="4">
        <f t="shared" si="295"/>
        <v>9781364362</v>
      </c>
      <c r="AQI46" s="4">
        <f t="shared" si="296"/>
        <v>4936303000</v>
      </c>
      <c r="AQJ46" s="5">
        <f t="shared" si="297"/>
        <v>4036554000</v>
      </c>
      <c r="AQK46" s="4">
        <f t="shared" si="298"/>
        <v>1979395000</v>
      </c>
      <c r="AQL46" s="6" t="s">
        <v>613</v>
      </c>
      <c r="AQM46" s="7">
        <f t="shared" si="299"/>
        <v>0.11719254619694613</v>
      </c>
      <c r="AQN46" s="7">
        <f t="shared" si="300"/>
        <v>-6.3545495146573316E-2</v>
      </c>
      <c r="AQO46" s="7">
        <f t="shared" si="301"/>
        <v>0.62136554412464362</v>
      </c>
      <c r="AQP46" s="7">
        <f t="shared" si="302"/>
        <v>0.62300722577895717</v>
      </c>
      <c r="AQQ46" s="7">
        <f t="shared" si="303"/>
        <v>0.41578447042619671</v>
      </c>
      <c r="AQR46" s="20">
        <f t="shared" si="304"/>
        <v>0.44838916971078091</v>
      </c>
      <c r="AQS46" s="7">
        <f t="shared" si="305"/>
        <v>0.84945393029001415</v>
      </c>
      <c r="AQT46" s="6" t="s">
        <v>613</v>
      </c>
      <c r="AQU46" s="9">
        <f t="shared" si="156"/>
        <v>2.7152940567459288E-2</v>
      </c>
      <c r="AQV46" s="9">
        <f t="shared" si="156"/>
        <v>5.0337162752150957E-2</v>
      </c>
      <c r="AQW46" s="9">
        <f t="shared" si="156"/>
        <v>5.6904931950806578E-2</v>
      </c>
      <c r="AQX46" s="9">
        <f t="shared" si="156"/>
        <v>2.9524988998250228E-2</v>
      </c>
      <c r="AQY46" s="9">
        <f t="shared" si="156"/>
        <v>0.53240186949689206</v>
      </c>
      <c r="AQZ46" s="10" t="e">
        <f t="shared" si="156"/>
        <v>#VALUE!</v>
      </c>
      <c r="ARA46" s="9">
        <f t="shared" si="156"/>
        <v>0.21372822915928508</v>
      </c>
      <c r="ARB46" s="6" t="s">
        <v>613</v>
      </c>
      <c r="ARC46" s="17">
        <f t="shared" si="157"/>
        <v>2.9980491881526235E-2</v>
      </c>
      <c r="ARD46" s="17">
        <f t="shared" si="157"/>
        <v>0.16745854961986412</v>
      </c>
      <c r="ARE46" s="17">
        <f t="shared" si="157"/>
        <v>6.4955836278458065E-2</v>
      </c>
      <c r="ARF46" s="17">
        <f t="shared" si="157"/>
        <v>4.5870602336524728E-2</v>
      </c>
      <c r="ARG46" s="17">
        <f t="shared" si="157"/>
        <v>0.4323730162198296</v>
      </c>
      <c r="ARH46" s="21" t="e">
        <f t="shared" si="157"/>
        <v>#VALUE!</v>
      </c>
      <c r="ARI46" s="17">
        <f t="shared" si="157"/>
        <v>0.15359037252982283</v>
      </c>
      <c r="ARJ46" s="6" t="s">
        <v>613</v>
      </c>
    </row>
    <row r="47" spans="1:1154" collapsed="1" x14ac:dyDescent="0.15">
      <c r="A47" s="26" t="s">
        <v>398</v>
      </c>
      <c r="B47" s="34">
        <v>39479</v>
      </c>
      <c r="C47" s="34">
        <v>39479</v>
      </c>
      <c r="D47" s="35">
        <v>0</v>
      </c>
      <c r="E47" s="26" t="s">
        <v>399</v>
      </c>
      <c r="F47" s="26" t="s">
        <v>38</v>
      </c>
      <c r="G47" s="26" t="s">
        <v>39</v>
      </c>
      <c r="H47" s="26" t="s">
        <v>23</v>
      </c>
      <c r="I47" s="56" t="s">
        <v>451</v>
      </c>
      <c r="J47" s="26" t="s">
        <v>524</v>
      </c>
      <c r="K47" s="26" t="s">
        <v>427</v>
      </c>
      <c r="L47" s="26" t="s">
        <v>33</v>
      </c>
      <c r="M47" s="26" t="s">
        <v>35</v>
      </c>
      <c r="N47" s="26" t="s">
        <v>23</v>
      </c>
      <c r="O47" s="26"/>
      <c r="P47" s="26"/>
      <c r="Q47" s="26" t="s">
        <v>25</v>
      </c>
      <c r="R47" s="26" t="s">
        <v>36</v>
      </c>
      <c r="S47" s="35"/>
      <c r="T47" s="26" t="s">
        <v>27</v>
      </c>
      <c r="U47" s="26" t="s">
        <v>23</v>
      </c>
      <c r="V47" s="3">
        <v>2008</v>
      </c>
      <c r="W47" s="3">
        <f t="shared" si="165"/>
        <v>0</v>
      </c>
      <c r="AA47" s="35">
        <v>7467392040</v>
      </c>
      <c r="AB47" s="35">
        <v>5026343910</v>
      </c>
      <c r="AC47" s="35">
        <v>3382319710</v>
      </c>
      <c r="AD47" s="35">
        <v>7714510280</v>
      </c>
      <c r="AE47" s="35">
        <v>5501030560</v>
      </c>
      <c r="AF47" s="35">
        <v>1811753460</v>
      </c>
      <c r="AG47" s="35">
        <v>38542893100</v>
      </c>
      <c r="AH47" s="35">
        <v>10871927540</v>
      </c>
      <c r="AI47" s="4">
        <v>744016468</v>
      </c>
      <c r="AJ47" s="4">
        <v>745902670</v>
      </c>
      <c r="AN47" s="5"/>
      <c r="AP47" s="4"/>
      <c r="AQ47" s="4">
        <v>7995467000</v>
      </c>
      <c r="AR47" s="4">
        <v>1240000</v>
      </c>
      <c r="AS47" s="4">
        <v>1480000</v>
      </c>
      <c r="AT47" s="4">
        <v>5663471000</v>
      </c>
      <c r="AU47" s="4"/>
      <c r="AV47" s="4"/>
      <c r="AW47" s="4"/>
      <c r="AX47" s="4"/>
      <c r="AY47" s="4"/>
      <c r="AZ47" s="4"/>
      <c r="BA47" s="4"/>
      <c r="BB47" s="6" t="s">
        <v>613</v>
      </c>
      <c r="BC47" s="4"/>
      <c r="BD47" s="4"/>
      <c r="BE47" s="4"/>
      <c r="BF47" s="4">
        <v>16813123230</v>
      </c>
      <c r="BG47" s="4">
        <v>15411491980</v>
      </c>
      <c r="BH47" s="4">
        <v>49420149030</v>
      </c>
      <c r="BI47" s="4">
        <v>11492056450</v>
      </c>
      <c r="BJ47" s="4">
        <v>16694257540</v>
      </c>
      <c r="BK47" s="4">
        <v>21393141980</v>
      </c>
      <c r="BL47" s="4">
        <v>16643179400</v>
      </c>
      <c r="BM47" s="4">
        <v>12790575450</v>
      </c>
      <c r="BN47" s="4">
        <v>15590822611</v>
      </c>
      <c r="BO47" s="4">
        <v>17446052613</v>
      </c>
      <c r="BS47" s="5"/>
      <c r="BU47" s="4"/>
      <c r="BV47" s="4"/>
      <c r="BW47" s="4">
        <v>0</v>
      </c>
      <c r="BX47" s="4">
        <v>0</v>
      </c>
      <c r="BY47" s="4">
        <v>7756187000</v>
      </c>
      <c r="BZ47" s="4"/>
      <c r="CA47" s="4"/>
      <c r="CB47" s="4"/>
      <c r="CC47" s="4"/>
      <c r="CD47" s="4"/>
      <c r="CE47" s="4"/>
      <c r="CF47" s="4"/>
      <c r="CG47" s="6" t="s">
        <v>613</v>
      </c>
      <c r="CH47" s="4"/>
      <c r="CI47" s="4"/>
      <c r="CJ47" s="4"/>
      <c r="CK47" s="4">
        <v>111872847980</v>
      </c>
      <c r="CL47" s="4">
        <v>72956352990</v>
      </c>
      <c r="CM47" s="4">
        <v>69626039030</v>
      </c>
      <c r="CN47" s="4">
        <v>74893954480</v>
      </c>
      <c r="CO47" s="4">
        <v>70001925460</v>
      </c>
      <c r="CP47" s="4">
        <v>63339712530</v>
      </c>
      <c r="CQ47" s="4">
        <v>58507951350</v>
      </c>
      <c r="CR47" s="4">
        <v>52251235960</v>
      </c>
      <c r="CS47" s="4">
        <v>17017217370</v>
      </c>
      <c r="CT47" s="4">
        <v>19801961017</v>
      </c>
      <c r="CU47" s="4"/>
      <c r="CV47" s="4"/>
      <c r="CW47" s="4"/>
      <c r="CX47" s="5"/>
      <c r="CY47" s="4"/>
      <c r="CZ47" s="4"/>
      <c r="DA47" s="4">
        <v>7995467000</v>
      </c>
      <c r="DB47" s="4">
        <v>1240000</v>
      </c>
      <c r="DC47" s="4">
        <v>1480000</v>
      </c>
      <c r="DD47" s="4">
        <v>13549937000</v>
      </c>
      <c r="DE47" s="4"/>
      <c r="DF47" s="4"/>
      <c r="DG47" s="4"/>
      <c r="DH47" s="4"/>
      <c r="DI47" s="4"/>
      <c r="DJ47" s="4"/>
      <c r="DK47" s="4"/>
      <c r="DL47" s="6" t="s">
        <v>613</v>
      </c>
      <c r="DM47" s="4"/>
      <c r="DN47" s="4"/>
      <c r="DO47" s="4"/>
      <c r="DP47" s="4">
        <v>185404119807</v>
      </c>
      <c r="DQ47" s="4">
        <v>148795491227</v>
      </c>
      <c r="DR47" s="4">
        <v>147266936677</v>
      </c>
      <c r="DS47" s="4">
        <v>159794691609</v>
      </c>
      <c r="DT47" s="4">
        <v>173294052599</v>
      </c>
      <c r="DU47" s="4">
        <v>169270805530</v>
      </c>
      <c r="DV47" s="4">
        <v>152870984429</v>
      </c>
      <c r="DW47" s="4">
        <v>244786483230</v>
      </c>
      <c r="DX47" s="4">
        <v>231954024964</v>
      </c>
      <c r="DY47" s="4">
        <v>295847134208</v>
      </c>
      <c r="DZ47" s="4"/>
      <c r="EA47" s="4"/>
      <c r="EB47" s="4"/>
      <c r="EC47" s="5"/>
      <c r="ED47" s="4"/>
      <c r="EE47" s="4"/>
      <c r="EF47" s="4">
        <v>43333707000</v>
      </c>
      <c r="EG47" s="4">
        <v>81967045000</v>
      </c>
      <c r="EH47" s="4">
        <v>82927535000</v>
      </c>
      <c r="EI47" s="4">
        <v>148710283000</v>
      </c>
      <c r="EJ47" s="4"/>
      <c r="EK47" s="4"/>
      <c r="EL47" s="4"/>
      <c r="EM47" s="4"/>
      <c r="EN47" s="4"/>
      <c r="EO47" s="4"/>
      <c r="EP47" s="4"/>
      <c r="EQ47" s="6" t="s">
        <v>613</v>
      </c>
      <c r="ER47" s="4"/>
      <c r="ES47" s="4"/>
      <c r="ET47" s="4"/>
      <c r="EU47" s="4">
        <v>87767592240</v>
      </c>
      <c r="EV47" s="4">
        <v>55776736720</v>
      </c>
      <c r="EW47" s="4">
        <v>57704824340</v>
      </c>
      <c r="EX47" s="4">
        <v>18509531340</v>
      </c>
      <c r="EY47" s="4">
        <v>39503042400</v>
      </c>
      <c r="EZ47" s="4">
        <v>53153059760</v>
      </c>
      <c r="FA47" s="4">
        <v>40732110230</v>
      </c>
      <c r="FB47" s="4">
        <v>44902289480</v>
      </c>
      <c r="FC47" s="4"/>
      <c r="FD47" s="4"/>
      <c r="FE47" s="4"/>
      <c r="FF47" s="4"/>
      <c r="FG47" s="4"/>
      <c r="FH47" s="5"/>
      <c r="FI47" s="4"/>
      <c r="FJ47" s="4"/>
      <c r="FK47" s="4">
        <v>3004029000</v>
      </c>
      <c r="FL47" s="4">
        <v>27456755000</v>
      </c>
      <c r="FM47" s="4">
        <v>26102487000</v>
      </c>
      <c r="FN47" s="4">
        <v>22618626000</v>
      </c>
      <c r="FO47" s="4"/>
      <c r="FP47" s="4"/>
      <c r="FQ47" s="4"/>
      <c r="FR47" s="4"/>
      <c r="FS47" s="4"/>
      <c r="FT47" s="4"/>
      <c r="FU47" s="4"/>
      <c r="FV47" s="6" t="s">
        <v>613</v>
      </c>
      <c r="FW47" s="4"/>
      <c r="FX47" s="4"/>
      <c r="FY47" s="4"/>
      <c r="FZ47" s="4">
        <v>20636605210</v>
      </c>
      <c r="GA47" s="4">
        <v>16880970120</v>
      </c>
      <c r="GB47" s="4">
        <v>23105209160</v>
      </c>
      <c r="GC47" s="4">
        <v>21802057860</v>
      </c>
      <c r="GD47" s="4">
        <v>17400474070</v>
      </c>
      <c r="GE47" s="4">
        <v>15006214930</v>
      </c>
      <c r="GF47" s="4">
        <v>17586395540</v>
      </c>
      <c r="GG47" s="4">
        <v>28456247250</v>
      </c>
      <c r="GH47" s="4"/>
      <c r="GI47" s="4"/>
      <c r="GJ47" s="4"/>
      <c r="GK47" s="4"/>
      <c r="GL47" s="4"/>
      <c r="GM47" s="5"/>
      <c r="GN47" s="4"/>
      <c r="GO47" s="4"/>
      <c r="GP47" s="4">
        <v>0</v>
      </c>
      <c r="GQ47" s="4">
        <v>0</v>
      </c>
      <c r="GR47" s="4">
        <v>0</v>
      </c>
      <c r="GS47" s="4">
        <v>7650000</v>
      </c>
      <c r="GT47" s="4"/>
      <c r="GU47" s="4"/>
      <c r="GV47" s="4"/>
      <c r="GW47" s="4"/>
      <c r="GX47" s="4"/>
      <c r="GY47" s="4"/>
      <c r="GZ47" s="4"/>
      <c r="HA47" s="6" t="s">
        <v>613</v>
      </c>
      <c r="HB47" s="4"/>
      <c r="HC47" s="4"/>
      <c r="HD47" s="4"/>
      <c r="HE47" s="4">
        <v>86633621710</v>
      </c>
      <c r="HF47" s="4">
        <v>85934695090</v>
      </c>
      <c r="HG47" s="4">
        <v>79636819270</v>
      </c>
      <c r="HH47" s="4">
        <v>130114250460</v>
      </c>
      <c r="HI47" s="4">
        <v>130080989690</v>
      </c>
      <c r="HJ47" s="4">
        <v>107540373980</v>
      </c>
      <c r="HK47" s="4">
        <v>99088877450</v>
      </c>
      <c r="HL47" s="4">
        <v>179545045110</v>
      </c>
      <c r="HM47" s="4">
        <v>175936921813</v>
      </c>
      <c r="HN47" s="4">
        <v>215847916874</v>
      </c>
      <c r="HO47" s="4"/>
      <c r="HP47" s="4"/>
      <c r="HQ47" s="4"/>
      <c r="HR47" s="5"/>
      <c r="HS47" s="4"/>
      <c r="HT47" s="4"/>
      <c r="HU47" s="4">
        <v>40329678000</v>
      </c>
      <c r="HV47" s="4">
        <v>54510290000</v>
      </c>
      <c r="HW47" s="4">
        <v>56825047000</v>
      </c>
      <c r="HX47" s="4">
        <v>126091657000</v>
      </c>
      <c r="HY47" s="4"/>
      <c r="HZ47" s="4"/>
      <c r="IA47" s="4"/>
      <c r="IB47" s="4"/>
      <c r="IC47" s="4"/>
      <c r="ID47" s="4"/>
      <c r="IE47" s="4"/>
      <c r="IF47" s="6" t="s">
        <v>613</v>
      </c>
      <c r="IG47" s="4"/>
      <c r="IH47" s="4"/>
      <c r="II47" s="4"/>
      <c r="IJ47" s="4">
        <v>198215179550</v>
      </c>
      <c r="IK47" s="4">
        <v>187979951920</v>
      </c>
      <c r="IL47" s="4">
        <v>83189398930</v>
      </c>
      <c r="IM47" s="4">
        <v>194401372300</v>
      </c>
      <c r="IN47" s="4">
        <v>183906827800</v>
      </c>
      <c r="IO47" s="4">
        <v>198446953170</v>
      </c>
      <c r="IP47" s="4">
        <v>146772066920</v>
      </c>
      <c r="IQ47" s="4">
        <v>116303278220</v>
      </c>
      <c r="IR47" s="4"/>
      <c r="IS47" s="4"/>
      <c r="IT47" s="4"/>
      <c r="IU47" s="4"/>
      <c r="IV47" s="4"/>
      <c r="IW47" s="5"/>
      <c r="IX47" s="4"/>
      <c r="IY47" s="4"/>
      <c r="IZ47" s="4">
        <v>0</v>
      </c>
      <c r="JA47" s="4">
        <v>0</v>
      </c>
      <c r="JB47" s="4">
        <v>1180133000</v>
      </c>
      <c r="JC47" s="4">
        <v>18443009000</v>
      </c>
      <c r="JD47" s="4"/>
      <c r="JE47" s="4"/>
      <c r="JF47" s="4"/>
      <c r="JG47" s="4"/>
      <c r="JH47" s="4"/>
      <c r="JI47" s="4"/>
      <c r="JJ47" s="4"/>
      <c r="JK47" s="6" t="s">
        <v>613</v>
      </c>
      <c r="JL47" s="4"/>
      <c r="JM47" s="4"/>
      <c r="JN47" s="4"/>
      <c r="JO47" s="4">
        <v>6620982410</v>
      </c>
      <c r="JP47" s="4">
        <v>14033183370</v>
      </c>
      <c r="JQ47" s="4">
        <v>-63387000300</v>
      </c>
      <c r="JR47" s="4">
        <v>8171589670</v>
      </c>
      <c r="JS47" s="4">
        <v>35892642530</v>
      </c>
      <c r="JT47" s="4">
        <v>27352578640</v>
      </c>
      <c r="JU47" s="4">
        <v>21744253820</v>
      </c>
      <c r="JV47" s="4">
        <v>6689458780</v>
      </c>
      <c r="JW47" s="4">
        <v>-50632764056</v>
      </c>
      <c r="JX47" s="4">
        <v>382204295</v>
      </c>
      <c r="JY47" s="4"/>
      <c r="JZ47" s="4"/>
      <c r="KA47" s="4"/>
      <c r="KB47" s="5"/>
      <c r="KC47" s="4"/>
      <c r="KD47" s="4"/>
      <c r="KE47" s="4">
        <v>-3069810000</v>
      </c>
      <c r="KF47" s="4">
        <v>-3298886000</v>
      </c>
      <c r="KG47" s="4">
        <v>-95780686000</v>
      </c>
      <c r="KH47" s="4">
        <v>-13333673000</v>
      </c>
      <c r="KI47" s="4"/>
      <c r="KJ47" s="4"/>
      <c r="KK47" s="4"/>
      <c r="KL47" s="4"/>
      <c r="KM47" s="4"/>
      <c r="KN47" s="4"/>
      <c r="KO47" s="4"/>
      <c r="KP47" s="6" t="s">
        <v>613</v>
      </c>
      <c r="KQ47" s="4"/>
      <c r="KR47" s="4"/>
      <c r="KS47" s="4"/>
      <c r="KT47" s="4">
        <v>922972927</v>
      </c>
      <c r="KU47" s="4">
        <v>6803937948</v>
      </c>
      <c r="KV47" s="4">
        <v>-50952410941</v>
      </c>
      <c r="KW47" s="4">
        <v>1076109019</v>
      </c>
      <c r="KX47" s="4">
        <v>18978630508</v>
      </c>
      <c r="KY47" s="4">
        <v>17480517357</v>
      </c>
      <c r="KZ47" s="4">
        <v>15049806999</v>
      </c>
      <c r="LA47" s="4">
        <v>3633011366</v>
      </c>
      <c r="LB47" s="4">
        <v>-40050562534</v>
      </c>
      <c r="LC47" s="4">
        <v>91043859</v>
      </c>
      <c r="LD47" s="4"/>
      <c r="LE47" s="4"/>
      <c r="LF47" s="4"/>
      <c r="LG47" s="5"/>
      <c r="LH47" s="4"/>
      <c r="LI47" s="4"/>
      <c r="LJ47" s="4">
        <v>-14180612000</v>
      </c>
      <c r="LK47" s="4">
        <v>-2314758000</v>
      </c>
      <c r="LL47" s="4">
        <v>-69266610000</v>
      </c>
      <c r="LM47" s="4">
        <v>-10299507000</v>
      </c>
      <c r="LN47" s="4"/>
      <c r="LO47" s="4"/>
      <c r="LP47" s="4"/>
      <c r="LQ47" s="4"/>
      <c r="LR47" s="4"/>
      <c r="LS47" s="4"/>
      <c r="LT47" s="4"/>
      <c r="LU47" s="6" t="s">
        <v>613</v>
      </c>
      <c r="LV47" s="4"/>
      <c r="LW47" s="4"/>
      <c r="LX47" s="4"/>
      <c r="LY47" s="4">
        <v>17029231610</v>
      </c>
      <c r="LZ47" s="4">
        <v>23927803740</v>
      </c>
      <c r="MA47" s="4">
        <v>-46626333740</v>
      </c>
      <c r="MB47" s="4">
        <v>28104227960</v>
      </c>
      <c r="MC47" s="4">
        <v>43572635860</v>
      </c>
      <c r="MD47" s="4"/>
      <c r="ME47" s="4"/>
      <c r="MF47" s="4"/>
      <c r="MJ47" s="1">
        <v>4106440710</v>
      </c>
      <c r="MK47" s="1">
        <v>11760253040</v>
      </c>
      <c r="ML47" s="1">
        <v>-65394559540</v>
      </c>
      <c r="MM47" s="1">
        <v>5726369420</v>
      </c>
      <c r="MN47" s="1">
        <v>34407805620</v>
      </c>
      <c r="MO47" s="1">
        <v>26000939100</v>
      </c>
      <c r="MP47" s="1">
        <v>20130693340</v>
      </c>
      <c r="MQ47" s="1">
        <v>5395973830</v>
      </c>
      <c r="MW47" s="5"/>
      <c r="MY47" s="1"/>
      <c r="MZ47" s="1">
        <v>-14180612000</v>
      </c>
      <c r="NA47" s="1">
        <v>-3299126000</v>
      </c>
      <c r="NB47" s="1">
        <v>-97726075000</v>
      </c>
      <c r="NC47" s="1">
        <v>-14354050000</v>
      </c>
      <c r="NK47" s="6" t="s">
        <v>613</v>
      </c>
      <c r="NO47" s="35">
        <v>922972930</v>
      </c>
      <c r="NP47" s="35">
        <v>6803937950</v>
      </c>
      <c r="NQ47" s="35">
        <v>-50952410940</v>
      </c>
      <c r="NR47" s="35">
        <v>1076109020</v>
      </c>
      <c r="NS47" s="35">
        <v>18978630510</v>
      </c>
      <c r="NT47" s="35">
        <v>17480517360</v>
      </c>
      <c r="NU47" s="35">
        <v>15049807000</v>
      </c>
      <c r="NV47" s="35">
        <v>3633011370</v>
      </c>
      <c r="NW47" s="47"/>
      <c r="NX47" s="47"/>
      <c r="NY47" s="47"/>
      <c r="NZ47" s="47"/>
      <c r="OA47" s="47"/>
      <c r="OB47" s="48"/>
      <c r="OC47" s="47"/>
      <c r="OD47" s="35"/>
      <c r="OE47" s="35">
        <v>-14180612000</v>
      </c>
      <c r="OF47" s="35">
        <v>-2314758000</v>
      </c>
      <c r="OG47" s="35">
        <v>-69266610000</v>
      </c>
      <c r="OH47" s="35">
        <v>-10299507000</v>
      </c>
      <c r="OP47" s="6" t="s">
        <v>613</v>
      </c>
      <c r="OQ47" s="4"/>
      <c r="OR47" s="4"/>
      <c r="OS47" s="4"/>
      <c r="OT47" s="4"/>
      <c r="OU47" s="4"/>
      <c r="OV47" s="5"/>
      <c r="OW47" s="4"/>
      <c r="OX47" s="4"/>
      <c r="OY47" s="4">
        <v>-2509304000</v>
      </c>
      <c r="OZ47" s="4">
        <v>-2754268000</v>
      </c>
      <c r="PA47" s="4">
        <v>-30652110000</v>
      </c>
      <c r="PB47" s="4">
        <v>-12568637000</v>
      </c>
      <c r="PC47" s="4"/>
      <c r="PD47" s="4"/>
      <c r="PE47" s="4"/>
      <c r="PF47" s="4"/>
      <c r="PG47" s="4"/>
      <c r="PH47" s="4"/>
      <c r="PI47" s="4"/>
      <c r="PJ47" s="6" t="s">
        <v>613</v>
      </c>
      <c r="PK47" s="4"/>
      <c r="PL47" s="4"/>
      <c r="PM47" s="4"/>
      <c r="PN47" s="4">
        <v>-2514541700</v>
      </c>
      <c r="PO47" s="4">
        <v>-2272930320</v>
      </c>
      <c r="PP47" s="4">
        <v>-2007559240</v>
      </c>
      <c r="PQ47" s="4">
        <v>-2445220250</v>
      </c>
      <c r="PR47" s="4">
        <v>-1484836910</v>
      </c>
      <c r="PS47" s="4">
        <v>-994889540</v>
      </c>
      <c r="PT47" s="4">
        <v>-1613560480</v>
      </c>
      <c r="PU47" s="4">
        <v>-1293484960</v>
      </c>
      <c r="PV47" s="4"/>
      <c r="PW47" s="4"/>
      <c r="PX47" s="4"/>
      <c r="PY47" s="4"/>
      <c r="PZ47" s="4"/>
      <c r="QA47" s="5"/>
      <c r="QB47" s="4"/>
      <c r="QC47" s="4"/>
      <c r="QD47" s="4">
        <v>0</v>
      </c>
      <c r="QE47" s="4">
        <v>-240000</v>
      </c>
      <c r="QF47" s="4">
        <v>0</v>
      </c>
      <c r="QG47" s="4">
        <v>-120844000</v>
      </c>
      <c r="QH47" s="4"/>
      <c r="QI47" s="4"/>
      <c r="QJ47" s="4"/>
      <c r="QK47" s="4"/>
      <c r="QL47" s="4"/>
      <c r="QM47" s="4"/>
      <c r="QN47" s="4"/>
      <c r="QO47" s="6" t="s">
        <v>613</v>
      </c>
      <c r="QP47" s="4"/>
      <c r="QQ47" s="4"/>
      <c r="QR47" s="4"/>
      <c r="QS47" s="4">
        <v>5617112640</v>
      </c>
      <c r="QT47" s="4">
        <v>16511756360</v>
      </c>
      <c r="QU47" s="4">
        <v>1026209700</v>
      </c>
      <c r="QV47" s="4">
        <v>190184827</v>
      </c>
      <c r="QW47" s="4">
        <v>16704925339</v>
      </c>
      <c r="QX47" s="4">
        <v>14515760919</v>
      </c>
      <c r="QY47" s="4">
        <v>-425161945</v>
      </c>
      <c r="QZ47" s="4">
        <v>-10380729277</v>
      </c>
      <c r="RA47" s="4">
        <v>290806798</v>
      </c>
      <c r="RB47" s="4">
        <v>8259364007</v>
      </c>
      <c r="RC47" s="4"/>
      <c r="RD47" s="4"/>
      <c r="RE47" s="4"/>
      <c r="RF47" s="5"/>
      <c r="RG47" s="4"/>
      <c r="RH47" s="4"/>
      <c r="RI47" s="4">
        <v>-19289224000</v>
      </c>
      <c r="RJ47" s="4">
        <v>-1388994000</v>
      </c>
      <c r="RK47" s="4">
        <v>-5386740000</v>
      </c>
      <c r="RL47" s="4">
        <v>-2007300000</v>
      </c>
      <c r="RM47" s="4"/>
      <c r="RN47" s="4"/>
      <c r="RO47" s="4"/>
      <c r="RP47" s="4"/>
      <c r="RQ47" s="4"/>
      <c r="RR47" s="4"/>
      <c r="RS47" s="4"/>
      <c r="RT47" s="6" t="s">
        <v>613</v>
      </c>
      <c r="RU47" s="4"/>
      <c r="RV47" s="4"/>
      <c r="RW47" s="4"/>
      <c r="RX47" s="4">
        <v>-6931699610</v>
      </c>
      <c r="RY47" s="4">
        <v>-8643493120</v>
      </c>
      <c r="RZ47" s="4">
        <v>-6661551570</v>
      </c>
      <c r="SA47" s="4">
        <v>-2378288900</v>
      </c>
      <c r="SB47" s="4">
        <v>-15409907380</v>
      </c>
      <c r="SC47" s="4">
        <v>-15608778350</v>
      </c>
      <c r="SD47" s="4">
        <v>-1723010310</v>
      </c>
      <c r="SE47" s="4">
        <v>-5198447520</v>
      </c>
      <c r="SF47" s="4"/>
      <c r="SG47" s="4"/>
      <c r="SH47" s="4"/>
      <c r="SI47" s="4"/>
      <c r="SJ47" s="4"/>
      <c r="SK47" s="5"/>
      <c r="SL47" s="4"/>
      <c r="SM47" s="4"/>
      <c r="SN47" s="4">
        <v>27250000000</v>
      </c>
      <c r="SO47" s="4">
        <v>0</v>
      </c>
      <c r="SP47" s="4">
        <v>-1193570000</v>
      </c>
      <c r="SQ47" s="4">
        <v>-10189602000</v>
      </c>
      <c r="SR47" s="4"/>
      <c r="SS47" s="4"/>
      <c r="ST47" s="4"/>
      <c r="SU47" s="4"/>
      <c r="SV47" s="4"/>
      <c r="SW47" s="4"/>
      <c r="SX47" s="4"/>
      <c r="SY47" s="6" t="s">
        <v>613</v>
      </c>
      <c r="SZ47" s="4"/>
      <c r="TA47" s="4"/>
      <c r="TB47" s="4"/>
      <c r="TC47" s="4">
        <v>3755635090</v>
      </c>
      <c r="TD47" s="4">
        <v>-6224239040</v>
      </c>
      <c r="TE47" s="4">
        <v>1303151300</v>
      </c>
      <c r="TF47" s="4">
        <v>4401583800</v>
      </c>
      <c r="TG47" s="4">
        <v>2394259140</v>
      </c>
      <c r="TH47" s="4">
        <v>-56682000</v>
      </c>
      <c r="TI47" s="4">
        <v>-207834000</v>
      </c>
      <c r="TJ47" s="4">
        <v>20152619460</v>
      </c>
      <c r="TK47" s="4"/>
      <c r="TL47" s="4"/>
      <c r="TM47" s="4"/>
      <c r="TN47" s="4"/>
      <c r="TO47" s="4"/>
      <c r="TP47" s="5"/>
      <c r="TQ47" s="4"/>
      <c r="TR47" s="35"/>
      <c r="TS47" s="35">
        <v>33450000</v>
      </c>
      <c r="TT47" s="35">
        <v>1388754000</v>
      </c>
      <c r="TU47" s="35">
        <v>918320000</v>
      </c>
      <c r="TV47" s="35">
        <v>16694554000</v>
      </c>
      <c r="UD47" s="6" t="s">
        <v>613</v>
      </c>
      <c r="UH47" s="37">
        <v>5.5854449997363401E-2</v>
      </c>
      <c r="UI47" s="37">
        <v>6.2397232928892904E-2</v>
      </c>
      <c r="UJ47" s="37">
        <v>3.9027690773646401E-2</v>
      </c>
      <c r="UK47" s="37">
        <v>4.0711110426777698E-2</v>
      </c>
      <c r="UL47" s="37">
        <v>2.6394135924184398E-2</v>
      </c>
      <c r="UM47" s="37">
        <v>1.7551933694781502E-2</v>
      </c>
      <c r="UN47" s="37"/>
      <c r="UO47" s="37"/>
      <c r="UP47" s="9"/>
      <c r="UQ47" s="9"/>
      <c r="UR47" s="9"/>
      <c r="US47" s="9"/>
      <c r="UT47" s="9"/>
      <c r="UU47" s="10"/>
      <c r="UV47" s="9"/>
      <c r="UW47" s="6" t="s">
        <v>613</v>
      </c>
      <c r="VA47" s="9">
        <v>1.2237527497082901E-2</v>
      </c>
      <c r="VB47" s="9">
        <v>1.4334540670357301E-2</v>
      </c>
      <c r="VC47" s="9">
        <v>2.2065090113609499E-2</v>
      </c>
      <c r="VD47" s="9">
        <v>6.9906999919972304E-2</v>
      </c>
      <c r="VE47" s="9">
        <v>4.5618133342115098E-2</v>
      </c>
      <c r="VF47" s="9">
        <v>6.0272195687999998E-2</v>
      </c>
      <c r="VG47" s="9"/>
      <c r="VH47" s="9"/>
      <c r="VI47" s="9"/>
      <c r="VJ47" s="9"/>
      <c r="VK47" s="9"/>
      <c r="VL47" s="9"/>
      <c r="VM47" s="9"/>
      <c r="VN47" s="10"/>
      <c r="VO47" s="9"/>
      <c r="VP47" s="6" t="s">
        <v>613</v>
      </c>
      <c r="VT47" s="9">
        <v>0.944145550002637</v>
      </c>
      <c r="VU47" s="9">
        <v>0.93760276707110701</v>
      </c>
      <c r="VV47" s="9">
        <v>0.96097230922635402</v>
      </c>
      <c r="VW47" s="9">
        <v>0.959288889573222</v>
      </c>
      <c r="VX47" s="9">
        <v>0.97360586407581595</v>
      </c>
      <c r="VY47" s="9">
        <v>0.98244806630521897</v>
      </c>
      <c r="VZ47" s="9"/>
      <c r="WA47" s="9"/>
      <c r="WG47" s="53"/>
      <c r="WI47" s="54" t="s">
        <v>613</v>
      </c>
      <c r="WM47" s="9">
        <v>4.6872849467379393E-2</v>
      </c>
      <c r="WN47" s="9">
        <v>3.8306095576389199E-2</v>
      </c>
      <c r="WO47" s="9">
        <v>4.6732873845895799E-2</v>
      </c>
      <c r="WP47" s="9">
        <v>5.4968398776932104E-2</v>
      </c>
      <c r="WQ47" s="9">
        <v>7.7744042057523902E-2</v>
      </c>
      <c r="WR47" s="9">
        <v>7.7537619854230203E-2</v>
      </c>
      <c r="WS47" s="9"/>
      <c r="WT47" s="9"/>
      <c r="WU47" s="9"/>
      <c r="WV47" s="9"/>
      <c r="WW47" s="9"/>
      <c r="WX47" s="9"/>
      <c r="WY47" s="9"/>
      <c r="WZ47" s="10"/>
      <c r="XA47" s="9"/>
      <c r="XB47" s="6" t="s">
        <v>613</v>
      </c>
      <c r="XF47" s="9">
        <v>0.35410442375880002</v>
      </c>
      <c r="XG47" s="9">
        <v>0.25696335374604001</v>
      </c>
      <c r="XH47" s="9">
        <v>0.24713225000000003</v>
      </c>
      <c r="XI47" s="9">
        <v>0.24582789999999999</v>
      </c>
      <c r="XJ47" s="9">
        <v>0.32176429761945996</v>
      </c>
      <c r="XK47" s="9">
        <v>0.32671810000000001</v>
      </c>
      <c r="XL47" s="9"/>
      <c r="XM47" s="9"/>
      <c r="XN47" s="9"/>
      <c r="XO47" s="9"/>
      <c r="XP47" s="9"/>
      <c r="XQ47" s="9"/>
      <c r="XR47" s="9"/>
      <c r="XS47" s="10"/>
      <c r="XT47" s="9"/>
      <c r="XU47" s="6" t="s">
        <v>613</v>
      </c>
      <c r="XV47" s="59">
        <f t="shared" si="153"/>
        <v>1897340273.3549726</v>
      </c>
      <c r="XW47" s="59" t="e">
        <f t="shared" si="153"/>
        <v>#DIV/0!</v>
      </c>
      <c r="XX47" s="59" t="e">
        <f t="shared" si="153"/>
        <v>#DIV/0!</v>
      </c>
      <c r="XY47" s="59" t="e">
        <f t="shared" si="153"/>
        <v>#DIV/0!</v>
      </c>
      <c r="XZ47" s="59" t="e">
        <f t="shared" si="153"/>
        <v>#DIV/0!</v>
      </c>
      <c r="YA47" s="59" t="e">
        <f t="shared" si="153"/>
        <v>#DIV/0!</v>
      </c>
      <c r="YB47" s="59" t="e">
        <f t="shared" si="153"/>
        <v>#DIV/0!</v>
      </c>
      <c r="YC47" s="6" t="s">
        <v>613</v>
      </c>
      <c r="YD47" s="4"/>
      <c r="YE47" s="4"/>
      <c r="YF47" s="4"/>
      <c r="YG47" s="4">
        <v>5617112640</v>
      </c>
      <c r="YH47" s="4">
        <v>16511756360</v>
      </c>
      <c r="YI47" s="4">
        <v>1026209700</v>
      </c>
      <c r="YJ47" s="4">
        <v>190184827</v>
      </c>
      <c r="YK47" s="4">
        <v>16704925339</v>
      </c>
      <c r="YL47" s="4">
        <v>14515760919</v>
      </c>
      <c r="YM47" s="4">
        <v>-425161945</v>
      </c>
      <c r="YN47" s="4">
        <v>-10380729277</v>
      </c>
      <c r="YO47" s="4">
        <v>290806798</v>
      </c>
      <c r="YP47" s="4">
        <v>8259364007</v>
      </c>
      <c r="YQ47" s="4"/>
      <c r="YR47" s="4"/>
      <c r="YS47" s="4"/>
      <c r="YT47" s="5"/>
      <c r="YU47" s="4"/>
      <c r="YV47" s="4"/>
      <c r="YW47" s="4">
        <v>-19289224000</v>
      </c>
      <c r="YX47" s="4">
        <v>-1388994000</v>
      </c>
      <c r="YY47" s="4">
        <v>-5386740000</v>
      </c>
      <c r="YZ47" s="4">
        <v>-2007300000</v>
      </c>
      <c r="ZA47" s="4"/>
      <c r="ZB47" s="4"/>
      <c r="ZC47" s="4"/>
      <c r="ZD47" s="4"/>
      <c r="ZE47" s="4"/>
      <c r="ZF47" s="4"/>
      <c r="ZG47" s="4"/>
      <c r="ZH47" s="6" t="s">
        <v>613</v>
      </c>
      <c r="ZI47" s="4"/>
      <c r="ZJ47" s="4"/>
      <c r="ZK47" s="4"/>
      <c r="ZL47" s="4">
        <v>-6931699610</v>
      </c>
      <c r="ZM47" s="4">
        <v>-8643493120</v>
      </c>
      <c r="ZN47" s="4">
        <v>-6661551570</v>
      </c>
      <c r="ZO47" s="4">
        <v>-2378288900</v>
      </c>
      <c r="ZP47" s="4">
        <v>-15409907380</v>
      </c>
      <c r="ZQ47" s="4">
        <v>-15608778350</v>
      </c>
      <c r="ZR47" s="4">
        <v>-1723010310</v>
      </c>
      <c r="ZS47" s="4">
        <v>-5198447520</v>
      </c>
      <c r="ZT47" s="4"/>
      <c r="ZU47" s="4"/>
      <c r="ZV47" s="4"/>
      <c r="ZW47" s="4"/>
      <c r="ZX47" s="4"/>
      <c r="ZY47" s="5"/>
      <c r="ZZ47" s="4"/>
      <c r="AAA47" s="4"/>
      <c r="AAB47" s="4">
        <v>27250000000</v>
      </c>
      <c r="AAC47" s="4">
        <v>0</v>
      </c>
      <c r="AAD47" s="4">
        <v>-1193570000</v>
      </c>
      <c r="AAE47" s="4">
        <v>-10189602000</v>
      </c>
      <c r="AAF47" s="4"/>
      <c r="AAG47" s="4"/>
      <c r="AAH47" s="4"/>
      <c r="AAI47" s="4"/>
      <c r="AAJ47" s="4"/>
      <c r="AAK47" s="4"/>
      <c r="AAL47" s="4"/>
      <c r="AAM47" s="6" t="s">
        <v>613</v>
      </c>
      <c r="AAN47" s="4"/>
      <c r="AAO47" s="4"/>
      <c r="AAP47" s="4"/>
      <c r="AAQ47" s="4">
        <v>3755635090</v>
      </c>
      <c r="AAR47" s="4">
        <v>-6224239040</v>
      </c>
      <c r="AAS47" s="4">
        <v>1303151300</v>
      </c>
      <c r="AAT47" s="4">
        <v>4401583800</v>
      </c>
      <c r="AAU47" s="4">
        <v>2394259140</v>
      </c>
      <c r="AAV47" s="4">
        <v>-56682000</v>
      </c>
      <c r="AAW47" s="4">
        <v>-207834000</v>
      </c>
      <c r="AAX47" s="4">
        <v>20152619460</v>
      </c>
      <c r="AAY47" s="4"/>
      <c r="AAZ47" s="4"/>
      <c r="ABA47" s="4"/>
      <c r="ABB47" s="4"/>
      <c r="ABC47" s="4"/>
      <c r="ABD47" s="5"/>
      <c r="ABE47" s="4"/>
      <c r="ABF47" s="35"/>
      <c r="ABG47" s="35">
        <v>33450000</v>
      </c>
      <c r="ABH47" s="35">
        <v>1388754000</v>
      </c>
      <c r="ABI47" s="35">
        <v>918320000</v>
      </c>
      <c r="ABJ47" s="35">
        <v>16694554000</v>
      </c>
      <c r="ABR47" s="6" t="s">
        <v>613</v>
      </c>
      <c r="ABV47" s="37">
        <v>5.5854449997363401E-2</v>
      </c>
      <c r="ABW47" s="37">
        <v>6.2397232928892904E-2</v>
      </c>
      <c r="ABX47" s="37">
        <v>3.9027690773646401E-2</v>
      </c>
      <c r="ABY47" s="37">
        <v>4.0711110426777698E-2</v>
      </c>
      <c r="ABZ47" s="37">
        <v>2.6394135924184398E-2</v>
      </c>
      <c r="ACA47" s="37">
        <v>1.7551933694781502E-2</v>
      </c>
      <c r="ACB47" s="37"/>
      <c r="ACC47" s="37"/>
      <c r="ACD47" s="9"/>
      <c r="ACE47" s="9"/>
      <c r="ACF47" s="9"/>
      <c r="ACG47" s="9"/>
      <c r="ACH47" s="9"/>
      <c r="ACI47" s="10"/>
      <c r="ACJ47" s="9"/>
      <c r="ACK47" s="6" t="s">
        <v>613</v>
      </c>
      <c r="ACO47" s="9">
        <v>1.2237527497082901E-2</v>
      </c>
      <c r="ACP47" s="9">
        <v>1.4334540670357301E-2</v>
      </c>
      <c r="ACQ47" s="9">
        <v>2.2065090113609499E-2</v>
      </c>
      <c r="ACR47" s="9">
        <v>6.9906999919972304E-2</v>
      </c>
      <c r="ACS47" s="9">
        <v>4.5618133342115098E-2</v>
      </c>
      <c r="ACT47" s="9">
        <v>6.0272195687999998E-2</v>
      </c>
      <c r="ACU47" s="9"/>
      <c r="ACV47" s="9"/>
      <c r="ACW47" s="9"/>
      <c r="ACX47" s="9"/>
      <c r="ACY47" s="9"/>
      <c r="ACZ47" s="9"/>
      <c r="ADA47" s="9"/>
      <c r="ADB47" s="10"/>
      <c r="ADC47" s="9"/>
      <c r="ADD47" s="6" t="s">
        <v>613</v>
      </c>
      <c r="ADH47" s="9">
        <v>0.944145550002637</v>
      </c>
      <c r="ADI47" s="9">
        <v>0.93760276707110701</v>
      </c>
      <c r="ADJ47" s="9">
        <v>0.96097230922635402</v>
      </c>
      <c r="ADK47" s="9">
        <v>0.959288889573222</v>
      </c>
      <c r="ADL47" s="9">
        <v>0.97360586407581595</v>
      </c>
      <c r="ADM47" s="9">
        <v>0.98244806630521897</v>
      </c>
      <c r="ADN47" s="9"/>
      <c r="ADO47" s="9"/>
      <c r="ADU47" s="53"/>
      <c r="ADW47" s="54" t="s">
        <v>613</v>
      </c>
      <c r="AEA47" s="9">
        <v>4.6872849467379393E-2</v>
      </c>
      <c r="AEB47" s="9">
        <v>3.8306095576389199E-2</v>
      </c>
      <c r="AEC47" s="9">
        <v>4.6732873845895799E-2</v>
      </c>
      <c r="AED47" s="9">
        <v>5.4968398776932104E-2</v>
      </c>
      <c r="AEE47" s="9">
        <v>7.7744042057523902E-2</v>
      </c>
      <c r="AEF47" s="9">
        <v>7.7537619854230203E-2</v>
      </c>
      <c r="AEG47" s="9"/>
      <c r="AEH47" s="9"/>
      <c r="AEI47" s="9"/>
      <c r="AEJ47" s="9"/>
      <c r="AEK47" s="9"/>
      <c r="AEL47" s="9"/>
      <c r="AEM47" s="9"/>
      <c r="AEN47" s="10"/>
      <c r="AEO47" s="9"/>
      <c r="AEP47" s="6" t="s">
        <v>613</v>
      </c>
      <c r="AET47" s="9">
        <v>0.35410442375880002</v>
      </c>
      <c r="AEU47" s="9">
        <v>0.25696335374604001</v>
      </c>
      <c r="AEV47" s="9">
        <v>0.24713225000000003</v>
      </c>
      <c r="AEW47" s="9">
        <v>0.24582789999999999</v>
      </c>
      <c r="AEX47" s="9">
        <v>0.32176429761945996</v>
      </c>
      <c r="AEY47" s="9">
        <v>0.32671810000000001</v>
      </c>
      <c r="AEZ47" s="9"/>
      <c r="AFA47" s="9"/>
      <c r="AFB47" s="9"/>
      <c r="AFC47" s="9"/>
      <c r="AFD47" s="9"/>
      <c r="AFE47" s="9"/>
      <c r="AFF47" s="9"/>
      <c r="AFG47" s="10"/>
      <c r="AFH47" s="9"/>
      <c r="AFI47" s="6" t="s">
        <v>613</v>
      </c>
      <c r="AFJ47" s="7">
        <f t="shared" si="166"/>
        <v>-0.17266595197137008</v>
      </c>
      <c r="AFK47" s="7">
        <f t="shared" si="167"/>
        <v>3.07739533268523E-4</v>
      </c>
      <c r="AFL47" s="7" t="e">
        <f t="shared" si="168"/>
        <v>#DIV/0!</v>
      </c>
      <c r="AFM47" s="7" t="e">
        <f t="shared" si="169"/>
        <v>#DIV/0!</v>
      </c>
      <c r="AFN47" s="7" t="e">
        <f t="shared" si="170"/>
        <v>#DIV/0!</v>
      </c>
      <c r="AFO47" s="8" t="e">
        <f t="shared" si="171"/>
        <v>#DIV/0!</v>
      </c>
      <c r="AFP47" s="7" t="e">
        <f t="shared" si="172"/>
        <v>#DIV/0!</v>
      </c>
      <c r="AFQ47" s="6" t="s">
        <v>613</v>
      </c>
      <c r="AFR47" s="7">
        <f t="shared" si="173"/>
        <v>-0.22764160087198171</v>
      </c>
      <c r="AFS47" s="7">
        <f t="shared" si="174"/>
        <v>4.2179632918647224E-4</v>
      </c>
      <c r="AFT47" s="7" t="e">
        <f t="shared" si="175"/>
        <v>#DIV/0!</v>
      </c>
      <c r="AFU47" s="7" t="e">
        <f t="shared" si="176"/>
        <v>#DIV/0!</v>
      </c>
      <c r="AFV47" s="7" t="e">
        <f t="shared" si="177"/>
        <v>#DIV/0!</v>
      </c>
      <c r="AFW47" s="8" t="e">
        <f t="shared" si="178"/>
        <v>#DIV/0!</v>
      </c>
      <c r="AFX47" s="7" t="e">
        <f t="shared" si="179"/>
        <v>#DIV/0!</v>
      </c>
      <c r="AFY47" s="6" t="s">
        <v>613</v>
      </c>
      <c r="AFZ47" s="1">
        <f t="shared" si="180"/>
        <v>175936921813</v>
      </c>
      <c r="AGA47" s="1">
        <f t="shared" si="181"/>
        <v>215847916874</v>
      </c>
      <c r="AGB47" s="1">
        <f t="shared" si="182"/>
        <v>0</v>
      </c>
      <c r="AGC47" s="1">
        <f t="shared" si="183"/>
        <v>0</v>
      </c>
      <c r="AGD47" s="1">
        <f t="shared" si="184"/>
        <v>0</v>
      </c>
      <c r="AGE47" s="2">
        <f t="shared" si="185"/>
        <v>0</v>
      </c>
      <c r="AGF47" s="1">
        <f t="shared" si="186"/>
        <v>0</v>
      </c>
      <c r="AGG47" s="6" t="s">
        <v>613</v>
      </c>
      <c r="AGH47" s="7">
        <f t="shared" si="187"/>
        <v>-0.28778930274690495</v>
      </c>
      <c r="AGI47" s="7">
        <f t="shared" si="188"/>
        <v>1.7707110660841337E-3</v>
      </c>
      <c r="AGJ47" s="7" t="e">
        <f t="shared" si="189"/>
        <v>#DIV/0!</v>
      </c>
      <c r="AGK47" s="7" t="e">
        <f t="shared" si="190"/>
        <v>#DIV/0!</v>
      </c>
      <c r="AGL47" s="7" t="e">
        <f t="shared" si="191"/>
        <v>#DIV/0!</v>
      </c>
      <c r="AGM47" s="8" t="e">
        <f t="shared" si="192"/>
        <v>#DIV/0!</v>
      </c>
      <c r="AGN47" s="7" t="e">
        <f t="shared" si="193"/>
        <v>#DIV/0!</v>
      </c>
      <c r="AGO47" s="6" t="s">
        <v>613</v>
      </c>
      <c r="AGP47" s="7" t="e">
        <f t="shared" si="194"/>
        <v>#DIV/0!</v>
      </c>
      <c r="AGQ47" s="7" t="e">
        <f t="shared" si="195"/>
        <v>#DIV/0!</v>
      </c>
      <c r="AGR47" s="7" t="e">
        <f t="shared" si="196"/>
        <v>#DIV/0!</v>
      </c>
      <c r="AGS47" s="7" t="e">
        <f t="shared" si="197"/>
        <v>#DIV/0!</v>
      </c>
      <c r="AGT47" s="7" t="e">
        <f t="shared" si="198"/>
        <v>#DIV/0!</v>
      </c>
      <c r="AGU47" s="8" t="e">
        <f t="shared" si="199"/>
        <v>#DIV/0!</v>
      </c>
      <c r="AGV47" s="7" t="e">
        <f t="shared" si="200"/>
        <v>#DIV/0!</v>
      </c>
      <c r="AGW47" s="6" t="s">
        <v>613</v>
      </c>
      <c r="AGX47" s="7" t="e">
        <f t="shared" si="201"/>
        <v>#DIV/0!</v>
      </c>
      <c r="AGY47" s="7" t="e">
        <f t="shared" si="202"/>
        <v>#DIV/0!</v>
      </c>
      <c r="AGZ47" s="7" t="e">
        <f t="shared" si="203"/>
        <v>#DIV/0!</v>
      </c>
      <c r="AHA47" s="7" t="e">
        <f t="shared" si="204"/>
        <v>#DIV/0!</v>
      </c>
      <c r="AHB47" s="7" t="e">
        <f t="shared" si="205"/>
        <v>#DIV/0!</v>
      </c>
      <c r="AHC47" s="8" t="e">
        <f t="shared" si="206"/>
        <v>#DIV/0!</v>
      </c>
      <c r="AHD47" s="7" t="e">
        <f t="shared" si="207"/>
        <v>#DIV/0!</v>
      </c>
      <c r="AHE47" s="6" t="s">
        <v>613</v>
      </c>
      <c r="AHF47" s="15">
        <f t="shared" si="306"/>
        <v>0</v>
      </c>
      <c r="AHG47" s="15">
        <f t="shared" si="307"/>
        <v>0</v>
      </c>
      <c r="AHH47" s="15" t="e">
        <f t="shared" si="308"/>
        <v>#DIV/0!</v>
      </c>
      <c r="AHI47" s="15" t="e">
        <f t="shared" si="309"/>
        <v>#DIV/0!</v>
      </c>
      <c r="AHJ47" s="15" t="e">
        <f t="shared" si="310"/>
        <v>#DIV/0!</v>
      </c>
      <c r="AHK47" s="16" t="e">
        <f t="shared" si="311"/>
        <v>#DIV/0!</v>
      </c>
      <c r="AHL47" s="15" t="e">
        <f t="shared" si="312"/>
        <v>#DIV/0!</v>
      </c>
      <c r="AHM47" s="6" t="s">
        <v>613</v>
      </c>
      <c r="AHN47" s="12" t="e">
        <f t="shared" si="208"/>
        <v>#DIV/0!</v>
      </c>
      <c r="AHO47" s="12" t="e">
        <f t="shared" si="209"/>
        <v>#DIV/0!</v>
      </c>
      <c r="AHP47" s="12" t="e">
        <f t="shared" si="210"/>
        <v>#DIV/0!</v>
      </c>
      <c r="AHQ47" s="12" t="e">
        <f t="shared" si="211"/>
        <v>#DIV/0!</v>
      </c>
      <c r="AHR47" s="12" t="e">
        <f t="shared" si="212"/>
        <v>#DIV/0!</v>
      </c>
      <c r="AHS47" s="13" t="e">
        <f t="shared" si="213"/>
        <v>#DIV/0!</v>
      </c>
      <c r="AHT47" s="12" t="e">
        <f t="shared" si="214"/>
        <v>#DIV/0!</v>
      </c>
      <c r="AHU47" s="6" t="s">
        <v>613</v>
      </c>
      <c r="AHV47" s="15">
        <f t="shared" si="215"/>
        <v>0</v>
      </c>
      <c r="AHW47" s="15">
        <f t="shared" si="216"/>
        <v>0</v>
      </c>
      <c r="AHX47" s="15" t="e">
        <f t="shared" si="217"/>
        <v>#DIV/0!</v>
      </c>
      <c r="AHY47" s="15" t="e">
        <f t="shared" si="218"/>
        <v>#DIV/0!</v>
      </c>
      <c r="AHZ47" s="15" t="e">
        <f t="shared" si="219"/>
        <v>#DIV/0!</v>
      </c>
      <c r="AIA47" s="16" t="e">
        <f t="shared" si="220"/>
        <v>#DIV/0!</v>
      </c>
      <c r="AIB47" s="15" t="e">
        <f t="shared" si="221"/>
        <v>#DIV/0!</v>
      </c>
      <c r="AIC47" s="6" t="s">
        <v>613</v>
      </c>
      <c r="AID47" s="4">
        <f t="shared" si="222"/>
        <v>17017217370</v>
      </c>
      <c r="AIE47" s="4">
        <f t="shared" si="223"/>
        <v>19801961017</v>
      </c>
      <c r="AIF47" s="4">
        <f t="shared" si="224"/>
        <v>0</v>
      </c>
      <c r="AIG47" s="4">
        <f t="shared" si="225"/>
        <v>0</v>
      </c>
      <c r="AIH47" s="4">
        <f t="shared" si="226"/>
        <v>0</v>
      </c>
      <c r="AII47" s="14">
        <f t="shared" si="227"/>
        <v>0</v>
      </c>
      <c r="AIJ47" s="4">
        <f t="shared" si="228"/>
        <v>0</v>
      </c>
      <c r="AIK47" s="6" t="s">
        <v>613</v>
      </c>
      <c r="AIL47" s="15">
        <f t="shared" si="229"/>
        <v>0</v>
      </c>
      <c r="AIM47" s="15">
        <f t="shared" si="230"/>
        <v>0</v>
      </c>
      <c r="AIN47" s="15" t="e">
        <f t="shared" si="231"/>
        <v>#DIV/0!</v>
      </c>
      <c r="AIO47" s="15" t="e">
        <f t="shared" si="232"/>
        <v>#DIV/0!</v>
      </c>
      <c r="AIP47" s="15" t="e">
        <f t="shared" si="233"/>
        <v>#DIV/0!</v>
      </c>
      <c r="AIQ47" s="16" t="e">
        <f t="shared" si="234"/>
        <v>#DIV/0!</v>
      </c>
      <c r="AIR47" s="15" t="e">
        <f t="shared" si="235"/>
        <v>#DIV/0!</v>
      </c>
      <c r="AIS47" s="6" t="s">
        <v>613</v>
      </c>
      <c r="AIT47" s="15" t="e">
        <f t="shared" si="236"/>
        <v>#DIV/0!</v>
      </c>
      <c r="AIU47" s="15" t="e">
        <f t="shared" si="237"/>
        <v>#DIV/0!</v>
      </c>
      <c r="AIV47" s="15" t="e">
        <f t="shared" si="238"/>
        <v>#DIV/0!</v>
      </c>
      <c r="AIW47" s="15" t="e">
        <f t="shared" si="239"/>
        <v>#DIV/0!</v>
      </c>
      <c r="AIX47" s="15" t="e">
        <f t="shared" si="240"/>
        <v>#DIV/0!</v>
      </c>
      <c r="AIY47" s="16" t="e">
        <f t="shared" si="241"/>
        <v>#DIV/0!</v>
      </c>
      <c r="AIZ47" s="15" t="e">
        <f t="shared" si="242"/>
        <v>#DIV/0!</v>
      </c>
      <c r="AJA47" s="6" t="s">
        <v>613</v>
      </c>
      <c r="AJB47" s="15" t="e">
        <f t="shared" si="243"/>
        <v>#DIV/0!</v>
      </c>
      <c r="AJC47" s="15" t="e">
        <f t="shared" si="244"/>
        <v>#DIV/0!</v>
      </c>
      <c r="AJD47" s="15" t="e">
        <f t="shared" si="245"/>
        <v>#DIV/0!</v>
      </c>
      <c r="AJE47" s="15" t="e">
        <f t="shared" si="246"/>
        <v>#DIV/0!</v>
      </c>
      <c r="AJF47" s="15" t="e">
        <f t="shared" si="247"/>
        <v>#DIV/0!</v>
      </c>
      <c r="AJG47" s="16" t="e">
        <f t="shared" si="248"/>
        <v>#DIV/0!</v>
      </c>
      <c r="AJH47" s="15" t="e">
        <f t="shared" si="249"/>
        <v>#DIV/0!</v>
      </c>
      <c r="AJI47" s="6" t="s">
        <v>613</v>
      </c>
      <c r="AJJ47" s="15" t="e">
        <f t="shared" si="154"/>
        <v>#DIV/0!</v>
      </c>
      <c r="AJK47" s="15" t="e">
        <f t="shared" si="154"/>
        <v>#DIV/0!</v>
      </c>
      <c r="AJL47" s="15" t="e">
        <f t="shared" si="154"/>
        <v>#DIV/0!</v>
      </c>
      <c r="AJM47" s="15" t="e">
        <f t="shared" si="154"/>
        <v>#DIV/0!</v>
      </c>
      <c r="AJN47" s="15" t="e">
        <f t="shared" si="154"/>
        <v>#DIV/0!</v>
      </c>
      <c r="AJO47" s="16" t="e">
        <f t="shared" si="154"/>
        <v>#DIV/0!</v>
      </c>
      <c r="AJP47" s="15" t="e">
        <f t="shared" si="154"/>
        <v>#DIV/0!</v>
      </c>
      <c r="AJQ47" s="6" t="s">
        <v>613</v>
      </c>
      <c r="AJU47" s="1">
        <v>3.23156</v>
      </c>
      <c r="AJV47" s="1">
        <v>6.4403800000000002</v>
      </c>
      <c r="AJW47" s="1">
        <v>-28.074339999999999</v>
      </c>
      <c r="AJX47" s="1">
        <v>7.6726900000000002</v>
      </c>
      <c r="AJY47" s="1">
        <v>24.172779999999999</v>
      </c>
      <c r="AJZ47" s="1">
        <v>20.23659</v>
      </c>
      <c r="AKA47" s="1">
        <v>13.475949999999999</v>
      </c>
      <c r="AKB47" s="1">
        <v>5.1716600000000001</v>
      </c>
      <c r="AKC47" s="1">
        <v>-26.68618</v>
      </c>
      <c r="AKD47" s="1"/>
      <c r="AKE47" s="1"/>
      <c r="AKF47" s="1"/>
      <c r="AKG47" s="1"/>
      <c r="AKH47" s="2"/>
      <c r="AKI47" s="1"/>
      <c r="AKJ47" s="6" t="s">
        <v>613</v>
      </c>
      <c r="AKK47" s="15">
        <f t="shared" si="250"/>
        <v>1.3183931068803143</v>
      </c>
      <c r="AKL47" s="15">
        <f t="shared" si="251"/>
        <v>1.3706277016363289</v>
      </c>
      <c r="AKM47" s="15" t="e">
        <f t="shared" si="252"/>
        <v>#DIV/0!</v>
      </c>
      <c r="AKN47" s="15" t="e">
        <f t="shared" si="253"/>
        <v>#DIV/0!</v>
      </c>
      <c r="AKO47" s="15" t="e">
        <f t="shared" si="254"/>
        <v>#DIV/0!</v>
      </c>
      <c r="AKP47" s="16" t="e">
        <f t="shared" si="255"/>
        <v>#DIV/0!</v>
      </c>
      <c r="AKQ47" s="15" t="e">
        <f t="shared" si="256"/>
        <v>#DIV/0!</v>
      </c>
      <c r="AKR47" s="6" t="s">
        <v>613</v>
      </c>
      <c r="AKS47" s="15">
        <f t="shared" si="257"/>
        <v>0</v>
      </c>
      <c r="AKT47" s="15">
        <f t="shared" si="258"/>
        <v>0</v>
      </c>
      <c r="AKU47" s="15" t="e">
        <f t="shared" si="259"/>
        <v>#DIV/0!</v>
      </c>
      <c r="AKV47" s="15" t="e">
        <f t="shared" si="260"/>
        <v>#DIV/0!</v>
      </c>
      <c r="AKW47" s="15" t="e">
        <f t="shared" si="261"/>
        <v>#DIV/0!</v>
      </c>
      <c r="AKX47" s="16" t="e">
        <f t="shared" si="262"/>
        <v>#DIV/0!</v>
      </c>
      <c r="AKY47" s="15" t="e">
        <f t="shared" si="263"/>
        <v>#DIV/0!</v>
      </c>
      <c r="AKZ47" s="6" t="s">
        <v>613</v>
      </c>
      <c r="ALA47" s="7">
        <f t="shared" si="264"/>
        <v>0</v>
      </c>
      <c r="ALB47" s="7">
        <f t="shared" si="265"/>
        <v>0</v>
      </c>
      <c r="ALC47" s="7" t="e">
        <f t="shared" si="266"/>
        <v>#DIV/0!</v>
      </c>
      <c r="ALD47" s="7" t="e">
        <f t="shared" si="267"/>
        <v>#DIV/0!</v>
      </c>
      <c r="ALE47" s="7" t="e">
        <f t="shared" si="268"/>
        <v>#DIV/0!</v>
      </c>
      <c r="ALF47" s="8" t="e">
        <f t="shared" si="269"/>
        <v>#DIV/0!</v>
      </c>
      <c r="ALG47" s="7" t="e">
        <f t="shared" si="270"/>
        <v>#DIV/0!</v>
      </c>
      <c r="ALH47" s="6" t="s">
        <v>613</v>
      </c>
      <c r="ALI47" s="7" t="e">
        <f t="shared" si="155"/>
        <v>#DIV/0!</v>
      </c>
      <c r="ALJ47" s="7" t="e">
        <f t="shared" si="155"/>
        <v>#DIV/0!</v>
      </c>
      <c r="ALK47" s="7" t="e">
        <f t="shared" si="155"/>
        <v>#DIV/0!</v>
      </c>
      <c r="ALL47" s="7" t="e">
        <f t="shared" si="155"/>
        <v>#DIV/0!</v>
      </c>
      <c r="ALM47" s="7" t="e">
        <f t="shared" si="155"/>
        <v>#DIV/0!</v>
      </c>
      <c r="ALN47" s="20" t="e">
        <f t="shared" si="155"/>
        <v>#DIV/0!</v>
      </c>
      <c r="ALO47" s="7" t="e">
        <f t="shared" si="155"/>
        <v>#DIV/0!</v>
      </c>
      <c r="ALP47" s="6" t="s">
        <v>613</v>
      </c>
      <c r="ALQ47" s="17">
        <f t="shared" si="271"/>
        <v>0</v>
      </c>
      <c r="ALR47" s="17">
        <f t="shared" si="272"/>
        <v>0</v>
      </c>
      <c r="ALS47" s="17" t="e">
        <f t="shared" si="273"/>
        <v>#DIV/0!</v>
      </c>
      <c r="ALT47" s="17" t="e">
        <f t="shared" si="274"/>
        <v>#DIV/0!</v>
      </c>
      <c r="ALU47" s="17" t="e">
        <f t="shared" si="275"/>
        <v>#DIV/0!</v>
      </c>
      <c r="ALV47" s="21" t="e">
        <f t="shared" si="276"/>
        <v>#DIV/0!</v>
      </c>
      <c r="ALW47" s="17" t="e">
        <f t="shared" si="277"/>
        <v>#DIV/0!</v>
      </c>
      <c r="ALX47" s="6" t="s">
        <v>613</v>
      </c>
      <c r="ALY47" s="17">
        <f t="shared" si="278"/>
        <v>1</v>
      </c>
      <c r="ALZ47" s="17">
        <f t="shared" si="279"/>
        <v>1</v>
      </c>
      <c r="AMA47" s="17" t="e">
        <f t="shared" si="280"/>
        <v>#DIV/0!</v>
      </c>
      <c r="AMB47" s="17" t="e">
        <f t="shared" si="281"/>
        <v>#DIV/0!</v>
      </c>
      <c r="AMC47" s="17" t="e">
        <f t="shared" si="282"/>
        <v>#DIV/0!</v>
      </c>
      <c r="AMD47" s="21" t="e">
        <f t="shared" si="283"/>
        <v>#DIV/0!</v>
      </c>
      <c r="AME47" s="17" t="e">
        <f t="shared" si="284"/>
        <v>#DIV/0!</v>
      </c>
      <c r="AMF47" s="6" t="s">
        <v>613</v>
      </c>
      <c r="AMJ47" s="18">
        <v>4.5713591950970072</v>
      </c>
      <c r="AMK47" s="18">
        <v>6.1982279139587186</v>
      </c>
      <c r="AML47" s="18">
        <v>6.218300505319057</v>
      </c>
      <c r="AMM47" s="18">
        <v>6.0281565269948612</v>
      </c>
      <c r="AMN47" s="18">
        <v>6.8453170762465918</v>
      </c>
      <c r="AMO47" s="18">
        <v>7.4264531209904705</v>
      </c>
      <c r="AMP47" s="18">
        <v>7.1765482946952046</v>
      </c>
      <c r="AMQ47" s="18">
        <v>5.8431999502304244</v>
      </c>
      <c r="AMR47" s="18">
        <v>4.5730186003318511</v>
      </c>
      <c r="AMS47" s="18">
        <v>5.7790687746391765</v>
      </c>
      <c r="AMT47" s="18">
        <v>6.1667526536031421</v>
      </c>
      <c r="AMU47" s="18">
        <v>8.2581800191838628</v>
      </c>
      <c r="AMV47" s="19">
        <v>10.561990087171512</v>
      </c>
      <c r="AMW47" s="18">
        <v>8.0313813664126421</v>
      </c>
      <c r="AMX47" s="18">
        <v>10.561990087171512</v>
      </c>
      <c r="AMY47" s="18">
        <v>8.0313813664126421</v>
      </c>
      <c r="AMZ47" s="18">
        <v>11.291457076820459</v>
      </c>
      <c r="ANA47" s="18">
        <v>10.072101709964384</v>
      </c>
      <c r="ANB47" s="18">
        <v>8.1036149396627639</v>
      </c>
      <c r="ANH47" s="6" t="s">
        <v>613</v>
      </c>
      <c r="ANI47" s="7">
        <f t="shared" si="285"/>
        <v>5.8431999502304245E-2</v>
      </c>
      <c r="ANJ47" s="7">
        <f t="shared" si="286"/>
        <v>4.5730186003318511E-2</v>
      </c>
      <c r="ANK47" s="7">
        <f t="shared" si="287"/>
        <v>5.7790687746391761E-2</v>
      </c>
      <c r="ANL47" s="7">
        <f t="shared" si="288"/>
        <v>6.1667526536031421E-2</v>
      </c>
      <c r="ANM47" s="7">
        <f t="shared" si="289"/>
        <v>8.2581800191838625E-2</v>
      </c>
      <c r="ANN47" s="20">
        <f t="shared" si="290"/>
        <v>0.10561990087171512</v>
      </c>
      <c r="ANO47" s="7">
        <f t="shared" si="291"/>
        <v>8.0313813664126418E-2</v>
      </c>
      <c r="ANP47" s="6" t="s">
        <v>613</v>
      </c>
      <c r="ANT47" s="7">
        <v>-1.5137246404285265E-2</v>
      </c>
      <c r="ANU47" s="7">
        <v>2.5564672332883953E-2</v>
      </c>
      <c r="ANV47" s="7">
        <v>-1.0702546631930043E-2</v>
      </c>
      <c r="ANW47" s="7">
        <v>0.20954451611318192</v>
      </c>
      <c r="ANX47" s="7">
        <v>0.18215498634196114</v>
      </c>
      <c r="ANY47" s="7">
        <v>-0.11152965043334617</v>
      </c>
      <c r="ANZ47" s="7">
        <v>0.2194132077705182</v>
      </c>
      <c r="AOA47" s="7">
        <v>5.1688907023796915E-3</v>
      </c>
      <c r="AOB47" s="7">
        <v>0.14404568362117454</v>
      </c>
      <c r="AOC47" s="7">
        <v>5.3476746432414846E-2</v>
      </c>
      <c r="AOD47" s="7">
        <v>0.46856062067014981</v>
      </c>
      <c r="AOE47" s="7">
        <v>0.81701072071858527</v>
      </c>
      <c r="AOF47" s="20">
        <v>-0.46667980509208173</v>
      </c>
      <c r="AOG47" s="7">
        <v>0.53919448848064833</v>
      </c>
      <c r="AOH47" s="7">
        <v>-0.46667980509208173</v>
      </c>
      <c r="AOI47" s="7">
        <v>0.53919448848064833</v>
      </c>
      <c r="AOJ47" s="7">
        <v>0.57657229599624027</v>
      </c>
      <c r="AOK47" s="7">
        <v>0.18054832872882143</v>
      </c>
      <c r="AOL47" s="7">
        <v>0.45513802777357104</v>
      </c>
      <c r="AOR47" s="6" t="s">
        <v>613</v>
      </c>
      <c r="AOV47" s="1">
        <v>3.23156</v>
      </c>
      <c r="AOW47" s="1">
        <v>6.4403800000000002</v>
      </c>
      <c r="AOX47" s="1">
        <v>-28.074339999999999</v>
      </c>
      <c r="AOY47" s="1">
        <v>7.6726900000000002</v>
      </c>
      <c r="AOZ47" s="1">
        <v>24.172779999999999</v>
      </c>
      <c r="APA47" s="1">
        <v>20.23659</v>
      </c>
      <c r="APB47" s="1">
        <v>13.475949999999999</v>
      </c>
      <c r="APC47" s="1">
        <v>5.1716600000000001</v>
      </c>
      <c r="APD47" s="1">
        <v>-26.68618</v>
      </c>
      <c r="APE47" s="1"/>
      <c r="APF47" s="1"/>
      <c r="APG47" s="1"/>
      <c r="APH47" s="1"/>
      <c r="API47" s="2"/>
      <c r="APJ47" s="1"/>
      <c r="APK47" s="1"/>
      <c r="APL47" s="1">
        <v>-177.97031999999999</v>
      </c>
      <c r="APM47" s="1">
        <v>-6872.6791700000003</v>
      </c>
      <c r="APN47" s="1"/>
      <c r="APO47" s="1">
        <v>-54.094279999999998</v>
      </c>
      <c r="APW47" s="22">
        <v>0.40965915061984071</v>
      </c>
      <c r="APX47" s="22">
        <v>0.3417738737018251</v>
      </c>
      <c r="APY47" s="22">
        <v>0.27077753366108209</v>
      </c>
      <c r="APZ47" s="22">
        <v>0.14553288441306872</v>
      </c>
      <c r="AQA47" s="22">
        <v>0.54699405771522025</v>
      </c>
      <c r="AQB47" s="39" t="s">
        <v>613</v>
      </c>
      <c r="AQC47" s="22">
        <v>0.54699405771522025</v>
      </c>
      <c r="AQD47" s="6" t="s">
        <v>613</v>
      </c>
      <c r="AQE47" s="4">
        <f t="shared" si="292"/>
        <v>-10582201522</v>
      </c>
      <c r="AQF47" s="4">
        <f t="shared" si="293"/>
        <v>291160436</v>
      </c>
      <c r="AQG47" s="4">
        <f t="shared" si="294"/>
        <v>0</v>
      </c>
      <c r="AQH47" s="4">
        <f t="shared" si="295"/>
        <v>0</v>
      </c>
      <c r="AQI47" s="4">
        <f t="shared" si="296"/>
        <v>0</v>
      </c>
      <c r="AQJ47" s="5">
        <f t="shared" si="297"/>
        <v>0</v>
      </c>
      <c r="AQK47" s="4">
        <f t="shared" si="298"/>
        <v>0</v>
      </c>
      <c r="AQL47" s="6" t="s">
        <v>613</v>
      </c>
      <c r="AQM47" s="7">
        <f t="shared" si="299"/>
        <v>0.20899908822469282</v>
      </c>
      <c r="AQN47" s="7">
        <f t="shared" si="300"/>
        <v>0.76179268472113848</v>
      </c>
      <c r="AQO47" s="7" t="e">
        <f t="shared" si="301"/>
        <v>#DIV/0!</v>
      </c>
      <c r="AQP47" s="7" t="e">
        <f t="shared" si="302"/>
        <v>#DIV/0!</v>
      </c>
      <c r="AQQ47" s="7" t="e">
        <f t="shared" si="303"/>
        <v>#DIV/0!</v>
      </c>
      <c r="AQR47" s="20" t="e">
        <f t="shared" si="304"/>
        <v>#DIV/0!</v>
      </c>
      <c r="AQS47" s="7" t="e">
        <f t="shared" si="305"/>
        <v>#DIV/0!</v>
      </c>
      <c r="AQT47" s="6" t="s">
        <v>613</v>
      </c>
      <c r="AQU47" s="9">
        <f t="shared" si="156"/>
        <v>3.661227959195499E-2</v>
      </c>
      <c r="AQV47" s="9">
        <f t="shared" si="156"/>
        <v>7.9331854469095714E-2</v>
      </c>
      <c r="AQW47" s="9">
        <f t="shared" si="156"/>
        <v>5.6622569357034441E-2</v>
      </c>
      <c r="AQX47" s="9">
        <f t="shared" si="156"/>
        <v>0.12088385217312797</v>
      </c>
      <c r="AQY47" s="9">
        <f t="shared" si="156"/>
        <v>0.48431005553417283</v>
      </c>
      <c r="AQZ47" s="10" t="e">
        <f t="shared" si="156"/>
        <v>#VALUE!</v>
      </c>
      <c r="ARA47" s="9">
        <f t="shared" si="156"/>
        <v>0.33131881598911422</v>
      </c>
      <c r="ARB47" s="6" t="s">
        <v>613</v>
      </c>
      <c r="ARC47" s="17" t="e">
        <f t="shared" si="157"/>
        <v>#DIV/0!</v>
      </c>
      <c r="ARD47" s="17" t="e">
        <f t="shared" si="157"/>
        <v>#DIV/0!</v>
      </c>
      <c r="ARE47" s="17" t="e">
        <f t="shared" si="157"/>
        <v>#DIV/0!</v>
      </c>
      <c r="ARF47" s="17" t="e">
        <f t="shared" si="157"/>
        <v>#DIV/0!</v>
      </c>
      <c r="ARG47" s="17" t="e">
        <f t="shared" si="157"/>
        <v>#DIV/0!</v>
      </c>
      <c r="ARH47" s="21" t="e">
        <f t="shared" si="157"/>
        <v>#DIV/0!</v>
      </c>
      <c r="ARI47" s="17" t="e">
        <f t="shared" si="157"/>
        <v>#DIV/0!</v>
      </c>
      <c r="ARJ47" s="6" t="s">
        <v>613</v>
      </c>
    </row>
    <row r="48" spans="1:1154" collapsed="1" x14ac:dyDescent="0.15">
      <c r="A48" s="26" t="s">
        <v>231</v>
      </c>
      <c r="B48" s="34">
        <v>40759</v>
      </c>
      <c r="C48" s="34">
        <v>40759</v>
      </c>
      <c r="D48" s="35">
        <v>0.56637168141592897</v>
      </c>
      <c r="E48" s="26" t="s">
        <v>232</v>
      </c>
      <c r="F48" s="26" t="s">
        <v>33</v>
      </c>
      <c r="G48" s="26" t="s">
        <v>40</v>
      </c>
      <c r="H48" s="26" t="s">
        <v>23</v>
      </c>
      <c r="I48" s="56" t="s">
        <v>233</v>
      </c>
      <c r="J48" s="26" t="s">
        <v>509</v>
      </c>
      <c r="K48" s="26" t="s">
        <v>427</v>
      </c>
      <c r="L48" s="26" t="s">
        <v>33</v>
      </c>
      <c r="M48" s="26" t="s">
        <v>40</v>
      </c>
      <c r="N48" s="26" t="s">
        <v>23</v>
      </c>
      <c r="O48" s="26"/>
      <c r="P48" s="26"/>
      <c r="Q48" s="26" t="s">
        <v>25</v>
      </c>
      <c r="R48" s="26" t="s">
        <v>41</v>
      </c>
      <c r="S48" s="35" t="s">
        <v>234</v>
      </c>
      <c r="T48" s="26" t="s">
        <v>27</v>
      </c>
      <c r="U48" s="26" t="s">
        <v>23</v>
      </c>
      <c r="V48" s="36">
        <v>2011</v>
      </c>
      <c r="W48" s="3">
        <f t="shared" si="165"/>
        <v>1</v>
      </c>
      <c r="AD48" s="35">
        <v>559693000</v>
      </c>
      <c r="AE48" s="35">
        <v>998064000</v>
      </c>
      <c r="AF48" s="35">
        <v>226434000</v>
      </c>
      <c r="AG48" s="35">
        <v>591924000</v>
      </c>
      <c r="AH48" s="35">
        <v>1059074000</v>
      </c>
      <c r="AI48" s="4">
        <v>144014000</v>
      </c>
      <c r="AJ48" s="4">
        <v>262892000</v>
      </c>
      <c r="AK48" s="4">
        <v>6304266000</v>
      </c>
      <c r="AL48" s="4">
        <v>67824960120</v>
      </c>
      <c r="AM48" s="4">
        <v>2094899000</v>
      </c>
      <c r="AN48" s="5">
        <v>7073499000</v>
      </c>
      <c r="AO48" s="4">
        <v>6812630000</v>
      </c>
      <c r="AP48" s="4">
        <v>10538116000</v>
      </c>
      <c r="AQ48" s="4">
        <v>4382693000</v>
      </c>
      <c r="AR48" s="4">
        <v>3292882000</v>
      </c>
      <c r="AS48" s="4">
        <v>3801477000</v>
      </c>
      <c r="AT48" s="4">
        <v>6616679000</v>
      </c>
      <c r="AU48" s="4">
        <v>6075483000</v>
      </c>
      <c r="AV48" s="4">
        <v>6546513000</v>
      </c>
      <c r="AW48" s="4">
        <v>9108464000</v>
      </c>
      <c r="AX48" s="4"/>
      <c r="AY48" s="4"/>
      <c r="AZ48" s="4"/>
      <c r="BA48" s="4"/>
      <c r="BB48" s="6" t="s">
        <v>613</v>
      </c>
      <c r="BC48" s="4"/>
      <c r="BD48" s="4"/>
      <c r="BE48" s="4"/>
      <c r="BF48" s="4"/>
      <c r="BG48" s="4"/>
      <c r="BH48" s="4"/>
      <c r="BI48" s="4">
        <v>0</v>
      </c>
      <c r="BJ48" s="4">
        <v>4417892000</v>
      </c>
      <c r="BK48" s="4">
        <v>23242361000</v>
      </c>
      <c r="BL48" s="4">
        <v>2513451000</v>
      </c>
      <c r="BM48" s="4">
        <v>8102158000</v>
      </c>
      <c r="BN48" s="4">
        <v>21227778000</v>
      </c>
      <c r="BO48" s="4">
        <v>8587854000</v>
      </c>
      <c r="BP48" s="4">
        <v>13585122000</v>
      </c>
      <c r="BQ48" s="4">
        <v>27096432280</v>
      </c>
      <c r="BR48" s="4">
        <v>28075443000</v>
      </c>
      <c r="BS48" s="5">
        <v>29762291000</v>
      </c>
      <c r="BT48" s="4">
        <v>21365026000</v>
      </c>
      <c r="BU48" s="4">
        <v>23856088000</v>
      </c>
      <c r="BV48" s="4">
        <v>14775011000</v>
      </c>
      <c r="BW48" s="4">
        <v>9368085000</v>
      </c>
      <c r="BX48" s="4">
        <v>11184118000</v>
      </c>
      <c r="BY48" s="4">
        <v>3468788000</v>
      </c>
      <c r="BZ48" s="4">
        <v>2096137000</v>
      </c>
      <c r="CA48" s="4">
        <v>5747695000</v>
      </c>
      <c r="CB48" s="4">
        <v>2419900000</v>
      </c>
      <c r="CC48" s="4"/>
      <c r="CD48" s="4"/>
      <c r="CE48" s="4"/>
      <c r="CF48" s="4"/>
      <c r="CG48" s="6" t="s">
        <v>613</v>
      </c>
      <c r="CH48" s="4"/>
      <c r="CI48" s="4"/>
      <c r="CJ48" s="4"/>
      <c r="CK48" s="4"/>
      <c r="CL48" s="4"/>
      <c r="CM48" s="4"/>
      <c r="CN48" s="4">
        <v>7177061000</v>
      </c>
      <c r="CO48" s="4">
        <v>18821785000</v>
      </c>
      <c r="CP48" s="4">
        <v>43105919000</v>
      </c>
      <c r="CQ48" s="4">
        <v>35076496000</v>
      </c>
      <c r="CR48" s="4">
        <v>43206337000</v>
      </c>
      <c r="CS48" s="4">
        <v>59238873000</v>
      </c>
      <c r="CT48" s="4">
        <v>51140656000</v>
      </c>
      <c r="CU48" s="4">
        <v>46637399000</v>
      </c>
      <c r="CV48" s="4">
        <v>100600047280</v>
      </c>
      <c r="CW48" s="4">
        <v>35163422000</v>
      </c>
      <c r="CX48" s="5">
        <v>52212329000</v>
      </c>
      <c r="CY48" s="4">
        <v>42255482000</v>
      </c>
      <c r="CZ48" s="4">
        <v>186856131000</v>
      </c>
      <c r="DA48" s="4">
        <v>38129995000</v>
      </c>
      <c r="DB48" s="4">
        <v>29162325000</v>
      </c>
      <c r="DC48" s="4">
        <v>26331033000</v>
      </c>
      <c r="DD48" s="4">
        <v>25323643000</v>
      </c>
      <c r="DE48" s="4">
        <v>20313082000</v>
      </c>
      <c r="DF48" s="4">
        <v>17153563000</v>
      </c>
      <c r="DG48" s="4">
        <v>15216961000</v>
      </c>
      <c r="DH48" s="4"/>
      <c r="DI48" s="4"/>
      <c r="DJ48" s="4"/>
      <c r="DK48" s="4"/>
      <c r="DL48" s="6" t="s">
        <v>613</v>
      </c>
      <c r="DM48" s="4"/>
      <c r="DN48" s="4"/>
      <c r="DO48" s="4"/>
      <c r="DP48" s="4"/>
      <c r="DQ48" s="4"/>
      <c r="DR48" s="4"/>
      <c r="DS48" s="4">
        <v>118921552000</v>
      </c>
      <c r="DT48" s="4">
        <v>160191238000</v>
      </c>
      <c r="DU48" s="4">
        <v>277972716000</v>
      </c>
      <c r="DV48" s="4">
        <v>671513557000</v>
      </c>
      <c r="DW48" s="4">
        <v>762773110000</v>
      </c>
      <c r="DX48" s="4">
        <v>862147232000</v>
      </c>
      <c r="DY48" s="4">
        <v>938096369000</v>
      </c>
      <c r="DZ48" s="4">
        <v>1017448129000</v>
      </c>
      <c r="EA48" s="4">
        <v>1155885012432</v>
      </c>
      <c r="EB48" s="4">
        <v>1184678779000</v>
      </c>
      <c r="EC48" s="5">
        <v>1258506326000</v>
      </c>
      <c r="ED48" s="4">
        <v>1325782470000</v>
      </c>
      <c r="EE48" s="4">
        <v>1331617347000</v>
      </c>
      <c r="EF48" s="4">
        <v>56521112000</v>
      </c>
      <c r="EG48" s="4">
        <v>49197966000</v>
      </c>
      <c r="EH48" s="4">
        <v>46792737000</v>
      </c>
      <c r="EI48" s="4">
        <v>44658962000</v>
      </c>
      <c r="EJ48" s="4">
        <v>38926037000</v>
      </c>
      <c r="EK48" s="4">
        <v>35312644000</v>
      </c>
      <c r="EL48" s="4">
        <v>32870089000</v>
      </c>
      <c r="EM48" s="4"/>
      <c r="EN48" s="4"/>
      <c r="EO48" s="4"/>
      <c r="EP48" s="4"/>
      <c r="EQ48" s="6" t="s">
        <v>613</v>
      </c>
      <c r="ER48" s="4"/>
      <c r="ES48" s="4"/>
      <c r="ET48" s="4"/>
      <c r="EU48" s="4"/>
      <c r="EV48" s="4"/>
      <c r="EW48" s="4"/>
      <c r="EX48" s="4">
        <v>256446343000</v>
      </c>
      <c r="EY48" s="4">
        <v>243412909000</v>
      </c>
      <c r="EZ48" s="4">
        <v>274704678000</v>
      </c>
      <c r="FA48" s="4">
        <v>261349696000</v>
      </c>
      <c r="FB48" s="4">
        <v>246410761000</v>
      </c>
      <c r="FC48" s="4">
        <v>304981442000</v>
      </c>
      <c r="FD48" s="4">
        <v>285454154000</v>
      </c>
      <c r="FE48" s="4">
        <v>268500352000</v>
      </c>
      <c r="FF48" s="4">
        <v>278867509640</v>
      </c>
      <c r="FG48" s="4">
        <v>230200722000</v>
      </c>
      <c r="FH48" s="5">
        <v>241438156000</v>
      </c>
      <c r="FI48" s="4">
        <v>298448746000</v>
      </c>
      <c r="FJ48" s="4">
        <v>63158498000</v>
      </c>
      <c r="FK48" s="4">
        <v>32125401000</v>
      </c>
      <c r="FL48" s="4">
        <v>25248513000</v>
      </c>
      <c r="FM48" s="4">
        <v>25371456000</v>
      </c>
      <c r="FN48" s="4">
        <v>18190398000</v>
      </c>
      <c r="FO48" s="4">
        <v>13676103000</v>
      </c>
      <c r="FP48" s="4">
        <v>10550532000</v>
      </c>
      <c r="FQ48" s="4">
        <v>10017645000</v>
      </c>
      <c r="FR48" s="4"/>
      <c r="FS48" s="4"/>
      <c r="FT48" s="4"/>
      <c r="FU48" s="4"/>
      <c r="FV48" s="6" t="s">
        <v>613</v>
      </c>
      <c r="FW48" s="4"/>
      <c r="FX48" s="4"/>
      <c r="FY48" s="4"/>
      <c r="FZ48" s="4"/>
      <c r="GA48" s="4"/>
      <c r="GB48" s="4"/>
      <c r="GC48" s="4">
        <v>11000000000</v>
      </c>
      <c r="GD48" s="4">
        <v>12019378000</v>
      </c>
      <c r="GE48" s="4">
        <v>27604241000</v>
      </c>
      <c r="GF48" s="4">
        <v>39610832000</v>
      </c>
      <c r="GG48" s="4">
        <v>55203923000</v>
      </c>
      <c r="GH48" s="4">
        <v>96975639000</v>
      </c>
      <c r="GI48" s="4">
        <v>143273879000</v>
      </c>
      <c r="GJ48" s="4">
        <v>183151038000</v>
      </c>
      <c r="GK48" s="4">
        <v>295538396800</v>
      </c>
      <c r="GL48" s="4">
        <v>396721416000</v>
      </c>
      <c r="GM48" s="5">
        <v>518906510000</v>
      </c>
      <c r="GN48" s="4">
        <v>598879166000</v>
      </c>
      <c r="GO48" s="4">
        <v>624715047000</v>
      </c>
      <c r="GP48" s="4">
        <v>22429296000</v>
      </c>
      <c r="GQ48" s="4">
        <v>19916115000</v>
      </c>
      <c r="GR48" s="4">
        <v>21013930000</v>
      </c>
      <c r="GS48" s="4">
        <v>14042162000</v>
      </c>
      <c r="GT48" s="4">
        <v>6204212000</v>
      </c>
      <c r="GU48" s="4">
        <v>6526104000</v>
      </c>
      <c r="GV48" s="4">
        <v>8216000000</v>
      </c>
      <c r="GW48" s="4"/>
      <c r="GX48" s="4"/>
      <c r="GY48" s="4"/>
      <c r="GZ48" s="4"/>
      <c r="HA48" s="6" t="s">
        <v>613</v>
      </c>
      <c r="HB48" s="4"/>
      <c r="HC48" s="4"/>
      <c r="HD48" s="4"/>
      <c r="HE48" s="4"/>
      <c r="HF48" s="4"/>
      <c r="HG48" s="4"/>
      <c r="HH48" s="4">
        <v>-140272865000</v>
      </c>
      <c r="HI48" s="4">
        <v>-86265405000</v>
      </c>
      <c r="HJ48" s="4">
        <v>-2215290000</v>
      </c>
      <c r="HK48" s="4">
        <v>241676240000</v>
      </c>
      <c r="HL48" s="4">
        <v>296842773000</v>
      </c>
      <c r="HM48" s="4">
        <v>330176515000</v>
      </c>
      <c r="HN48" s="4">
        <v>378383424000</v>
      </c>
      <c r="HO48" s="4">
        <v>421809974000</v>
      </c>
      <c r="HP48" s="4">
        <v>424454205220</v>
      </c>
      <c r="HQ48" s="4">
        <v>414395124000</v>
      </c>
      <c r="HR48" s="5">
        <v>411440415000</v>
      </c>
      <c r="HS48" s="4">
        <v>407511982000</v>
      </c>
      <c r="HT48" s="4">
        <v>420341416000</v>
      </c>
      <c r="HU48" s="4">
        <v>23721143000</v>
      </c>
      <c r="HV48" s="4">
        <v>23377835000</v>
      </c>
      <c r="HW48" s="4">
        <v>20915314000</v>
      </c>
      <c r="HX48" s="4">
        <v>26076838000</v>
      </c>
      <c r="HY48" s="4">
        <v>24921584000</v>
      </c>
      <c r="HZ48" s="4">
        <v>24412531000</v>
      </c>
      <c r="IA48" s="4">
        <v>22641568000</v>
      </c>
      <c r="IB48" s="4"/>
      <c r="IC48" s="4"/>
      <c r="ID48" s="4"/>
      <c r="IE48" s="4"/>
      <c r="IF48" s="6" t="s">
        <v>613</v>
      </c>
      <c r="IG48" s="4"/>
      <c r="IH48" s="4"/>
      <c r="II48" s="4"/>
      <c r="IJ48" s="4"/>
      <c r="IK48" s="4"/>
      <c r="IL48" s="4"/>
      <c r="IM48" s="4">
        <v>14172811000</v>
      </c>
      <c r="IN48" s="4">
        <v>73754186000</v>
      </c>
      <c r="IO48" s="4">
        <v>105536904000</v>
      </c>
      <c r="IP48" s="4">
        <v>121601830000</v>
      </c>
      <c r="IQ48" s="4">
        <v>174554336000</v>
      </c>
      <c r="IR48" s="4">
        <v>158437640000</v>
      </c>
      <c r="IS48" s="4">
        <v>167429045000</v>
      </c>
      <c r="IT48" s="4">
        <v>301179957000</v>
      </c>
      <c r="IU48" s="4">
        <v>336920981000</v>
      </c>
      <c r="IV48" s="4">
        <v>359115637000</v>
      </c>
      <c r="IW48" s="5">
        <v>307577110660</v>
      </c>
      <c r="IX48" s="4">
        <v>237031910870</v>
      </c>
      <c r="IY48" s="4">
        <v>124934866810</v>
      </c>
      <c r="IZ48" s="4">
        <v>61809341000</v>
      </c>
      <c r="JA48" s="4">
        <v>84303149000</v>
      </c>
      <c r="JB48" s="4">
        <v>81927356000</v>
      </c>
      <c r="JC48" s="4">
        <v>91160837000</v>
      </c>
      <c r="JD48" s="4">
        <v>58573600000</v>
      </c>
      <c r="JE48" s="4">
        <v>24550544000</v>
      </c>
      <c r="JF48" s="4">
        <v>21085531000</v>
      </c>
      <c r="JG48" s="4"/>
      <c r="JH48" s="4"/>
      <c r="JI48" s="4"/>
      <c r="JJ48" s="4"/>
      <c r="JK48" s="6" t="s">
        <v>613</v>
      </c>
      <c r="JL48" s="4"/>
      <c r="JM48" s="4"/>
      <c r="JN48" s="4"/>
      <c r="JO48" s="4"/>
      <c r="JP48" s="4"/>
      <c r="JQ48" s="4"/>
      <c r="JR48" s="4">
        <v>-48360758000</v>
      </c>
      <c r="JS48" s="4">
        <v>-98142439000</v>
      </c>
      <c r="JT48" s="4">
        <v>-392599941000</v>
      </c>
      <c r="JU48" s="4">
        <v>-77404378000</v>
      </c>
      <c r="JV48" s="4">
        <v>-44331814000</v>
      </c>
      <c r="JW48" s="4">
        <v>-60319539000</v>
      </c>
      <c r="JX48" s="4">
        <v>-38510749000</v>
      </c>
      <c r="JY48" s="4">
        <v>41163923000</v>
      </c>
      <c r="JZ48" s="4">
        <v>68143610000</v>
      </c>
      <c r="KA48" s="4">
        <v>103270820000</v>
      </c>
      <c r="KB48" s="5">
        <v>91360174190</v>
      </c>
      <c r="KC48" s="4">
        <v>61012491260</v>
      </c>
      <c r="KD48" s="4">
        <v>47699509530</v>
      </c>
      <c r="KE48" s="4">
        <v>2960247000</v>
      </c>
      <c r="KF48" s="4">
        <v>4116542000</v>
      </c>
      <c r="KG48" s="4">
        <v>-1041719000</v>
      </c>
      <c r="KH48" s="4">
        <v>2769067000</v>
      </c>
      <c r="KI48" s="4">
        <v>1143860000</v>
      </c>
      <c r="KJ48" s="4">
        <v>185260000</v>
      </c>
      <c r="KK48" s="4">
        <v>695798000</v>
      </c>
      <c r="KL48" s="4"/>
      <c r="KM48" s="4"/>
      <c r="KN48" s="4"/>
      <c r="KO48" s="4"/>
      <c r="KP48" s="6" t="s">
        <v>613</v>
      </c>
      <c r="KQ48" s="4"/>
      <c r="KR48" s="4"/>
      <c r="KS48" s="4"/>
      <c r="KT48" s="4"/>
      <c r="KU48" s="4"/>
      <c r="KV48" s="4"/>
      <c r="KW48" s="4">
        <v>-54760834000</v>
      </c>
      <c r="KX48" s="4">
        <v>-87059414000</v>
      </c>
      <c r="KY48" s="4">
        <v>-407302989000</v>
      </c>
      <c r="KZ48" s="4">
        <v>-91697954000</v>
      </c>
      <c r="LA48" s="4">
        <v>-56892011000</v>
      </c>
      <c r="LB48" s="4">
        <v>-82397834000</v>
      </c>
      <c r="LC48" s="4">
        <v>-71990364000</v>
      </c>
      <c r="LD48" s="4">
        <v>-3748178000</v>
      </c>
      <c r="LE48" s="4">
        <v>15799965000</v>
      </c>
      <c r="LF48" s="4">
        <v>6504192000</v>
      </c>
      <c r="LG48" s="5">
        <v>7774294434</v>
      </c>
      <c r="LH48" s="4">
        <v>3711588459</v>
      </c>
      <c r="LI48" s="4">
        <v>10539713217</v>
      </c>
      <c r="LJ48" s="4">
        <v>147565000</v>
      </c>
      <c r="LK48" s="4">
        <v>1105540000</v>
      </c>
      <c r="LL48" s="4">
        <v>-3476468000</v>
      </c>
      <c r="LM48" s="4">
        <v>1134839000</v>
      </c>
      <c r="LN48" s="4">
        <v>415422000</v>
      </c>
      <c r="LO48" s="4">
        <v>1864302000</v>
      </c>
      <c r="LP48" s="4">
        <v>1135657000</v>
      </c>
      <c r="LQ48" s="4"/>
      <c r="LR48" s="4"/>
      <c r="LS48" s="4"/>
      <c r="LT48" s="4"/>
      <c r="LU48" s="6" t="s">
        <v>613</v>
      </c>
      <c r="LV48" s="4"/>
      <c r="LW48" s="4"/>
      <c r="LX48" s="4"/>
      <c r="LY48" s="4"/>
      <c r="LZ48" s="4"/>
      <c r="MA48" s="4"/>
      <c r="MB48" s="4">
        <v>-19032423000</v>
      </c>
      <c r="MC48" s="4">
        <v>-4541874000</v>
      </c>
      <c r="MD48" s="4">
        <v>23438243000</v>
      </c>
      <c r="ME48" s="4">
        <v>6229990000</v>
      </c>
      <c r="MF48" s="4">
        <v>39270327000</v>
      </c>
      <c r="MM48" s="1">
        <v>-54908279000</v>
      </c>
      <c r="MN48" s="1">
        <v>-87198967000</v>
      </c>
      <c r="MO48" s="1">
        <v>-407457164000</v>
      </c>
      <c r="MP48" s="1">
        <v>-91819547000</v>
      </c>
      <c r="MQ48" s="1">
        <v>-57022762000</v>
      </c>
      <c r="MR48" s="4">
        <v>-82550456000</v>
      </c>
      <c r="MS48" s="4">
        <v>-72140814000</v>
      </c>
      <c r="MT48" s="4">
        <v>-2709132000</v>
      </c>
      <c r="MU48" s="4">
        <v>23939798000</v>
      </c>
      <c r="MV48" s="4">
        <v>19244729000</v>
      </c>
      <c r="MW48" s="5">
        <v>16028167920</v>
      </c>
      <c r="MX48" s="4">
        <v>7996252310</v>
      </c>
      <c r="MY48" s="1">
        <v>11624026360</v>
      </c>
      <c r="MZ48" s="1">
        <v>401160000</v>
      </c>
      <c r="NA48" s="1">
        <v>562206000</v>
      </c>
      <c r="NB48" s="1">
        <v>-3523808000</v>
      </c>
      <c r="NC48" s="1">
        <v>1627356000</v>
      </c>
      <c r="ND48" s="1">
        <v>1216526000</v>
      </c>
      <c r="NE48" s="1">
        <v>1852331000</v>
      </c>
      <c r="NF48" s="1">
        <v>843743000</v>
      </c>
      <c r="NK48" s="6" t="s">
        <v>613</v>
      </c>
      <c r="NR48" s="35">
        <v>-54760834000</v>
      </c>
      <c r="NS48" s="35">
        <v>-87059414000</v>
      </c>
      <c r="NT48" s="35">
        <v>-407302989000</v>
      </c>
      <c r="NU48" s="35">
        <v>-91697954000</v>
      </c>
      <c r="NV48" s="35">
        <v>-56892011000</v>
      </c>
      <c r="NW48" s="47">
        <v>-82397834000</v>
      </c>
      <c r="NX48" s="47">
        <v>-71990364000</v>
      </c>
      <c r="NY48" s="47">
        <v>-3748178000</v>
      </c>
      <c r="NZ48" s="47">
        <v>15799965000</v>
      </c>
      <c r="OA48" s="47">
        <v>6504192000</v>
      </c>
      <c r="OB48" s="48">
        <v>7774294430</v>
      </c>
      <c r="OC48" s="47">
        <v>3711588460</v>
      </c>
      <c r="OD48" s="35">
        <v>10539713220</v>
      </c>
      <c r="OE48" s="35">
        <v>147565000</v>
      </c>
      <c r="OF48" s="35">
        <v>1105540000</v>
      </c>
      <c r="OG48" s="35">
        <v>-3476468000</v>
      </c>
      <c r="OH48" s="35">
        <v>1134839000</v>
      </c>
      <c r="OI48" s="35">
        <v>415422000</v>
      </c>
      <c r="OJ48" s="35">
        <v>1864302000</v>
      </c>
      <c r="OK48" s="35">
        <v>1135657000</v>
      </c>
      <c r="OP48" s="6" t="s">
        <v>613</v>
      </c>
      <c r="OQ48" s="4">
        <v>23487447000</v>
      </c>
      <c r="OR48" s="4">
        <v>45494718000</v>
      </c>
      <c r="OS48" s="4">
        <v>125379377000</v>
      </c>
      <c r="OT48" s="4">
        <v>154219306000</v>
      </c>
      <c r="OU48" s="4">
        <v>192854351000</v>
      </c>
      <c r="OV48" s="5">
        <v>173315063360</v>
      </c>
      <c r="OW48" s="4">
        <v>99656399820</v>
      </c>
      <c r="OX48" s="4">
        <v>70236961490</v>
      </c>
      <c r="OY48" s="4">
        <v>4546924000</v>
      </c>
      <c r="OZ48" s="4">
        <v>5896601000</v>
      </c>
      <c r="PA48" s="4">
        <v>671214000</v>
      </c>
      <c r="PB48" s="4">
        <v>4221475000</v>
      </c>
      <c r="PC48" s="4">
        <v>3077364000</v>
      </c>
      <c r="PD48" s="4">
        <v>1890187000</v>
      </c>
      <c r="PE48" s="4">
        <v>1912689000</v>
      </c>
      <c r="PF48" s="4"/>
      <c r="PG48" s="4"/>
      <c r="PH48" s="4"/>
      <c r="PI48" s="4"/>
      <c r="PJ48" s="6" t="s">
        <v>613</v>
      </c>
      <c r="PK48" s="4"/>
      <c r="PL48" s="4"/>
      <c r="PM48" s="4"/>
      <c r="PN48" s="4"/>
      <c r="PO48" s="4"/>
      <c r="PP48" s="4"/>
      <c r="PQ48" s="4">
        <v>-1330521000</v>
      </c>
      <c r="PR48" s="4">
        <v>-3594290000</v>
      </c>
      <c r="PS48" s="4">
        <v>-3997522000</v>
      </c>
      <c r="PT48" s="4">
        <v>-6020538000</v>
      </c>
      <c r="PU48" s="4">
        <v>-9191555000</v>
      </c>
      <c r="PV48" s="4">
        <v>-15693879000</v>
      </c>
      <c r="PW48" s="4">
        <v>-19755809000</v>
      </c>
      <c r="PX48" s="4">
        <v>-29493307000</v>
      </c>
      <c r="PY48" s="4">
        <v>-36099615000</v>
      </c>
      <c r="PZ48" s="4">
        <v>-54188935000</v>
      </c>
      <c r="QA48" s="5">
        <v>-70412451210</v>
      </c>
      <c r="QB48" s="4">
        <v>-47782720000</v>
      </c>
      <c r="QC48" s="4">
        <v>-31569721400</v>
      </c>
      <c r="QD48" s="4">
        <v>-2563373000</v>
      </c>
      <c r="QE48" s="4">
        <v>-2932838000</v>
      </c>
      <c r="QF48" s="4">
        <v>-2147592000</v>
      </c>
      <c r="QG48" s="4">
        <v>-1090821000</v>
      </c>
      <c r="QH48" s="4">
        <v>-350679000</v>
      </c>
      <c r="QI48" s="4">
        <v>-372411000</v>
      </c>
      <c r="QJ48" s="4">
        <v>-698253000</v>
      </c>
      <c r="QK48" s="4"/>
      <c r="QL48" s="4"/>
      <c r="QM48" s="4"/>
      <c r="QN48" s="4"/>
      <c r="QO48" s="6" t="s">
        <v>613</v>
      </c>
      <c r="QP48" s="4"/>
      <c r="QQ48" s="4"/>
      <c r="QR48" s="4"/>
      <c r="QS48" s="4"/>
      <c r="QT48" s="4"/>
      <c r="QU48" s="4"/>
      <c r="QV48" s="4">
        <v>-4877123000</v>
      </c>
      <c r="QW48" s="4">
        <v>14484263000</v>
      </c>
      <c r="QX48" s="4">
        <v>7885801000</v>
      </c>
      <c r="QY48" s="4">
        <v>15205278000</v>
      </c>
      <c r="QZ48" s="4">
        <v>47765931000</v>
      </c>
      <c r="RA48" s="4">
        <v>40393811000</v>
      </c>
      <c r="RB48" s="4">
        <v>22767899000</v>
      </c>
      <c r="RC48" s="4">
        <v>110827504000</v>
      </c>
      <c r="RD48" s="4">
        <v>108752875000</v>
      </c>
      <c r="RE48" s="4">
        <v>146779997000</v>
      </c>
      <c r="RF48" s="5">
        <v>85944771027</v>
      </c>
      <c r="RG48" s="4">
        <v>31526602000</v>
      </c>
      <c r="RH48" s="4">
        <v>-16839310254</v>
      </c>
      <c r="RI48" s="4">
        <v>-1327039000</v>
      </c>
      <c r="RJ48" s="4">
        <v>-474674000</v>
      </c>
      <c r="RK48" s="4">
        <v>-3758224000</v>
      </c>
      <c r="RL48" s="4">
        <v>-3382686000</v>
      </c>
      <c r="RM48" s="4">
        <v>649212000</v>
      </c>
      <c r="RN48" s="4">
        <v>2803136000</v>
      </c>
      <c r="RO48" s="4">
        <v>3396126000</v>
      </c>
      <c r="RP48" s="4"/>
      <c r="RQ48" s="4"/>
      <c r="RR48" s="4"/>
      <c r="RS48" s="4"/>
      <c r="RT48" s="6" t="s">
        <v>613</v>
      </c>
      <c r="RU48" s="4"/>
      <c r="RV48" s="4"/>
      <c r="RW48" s="4"/>
      <c r="RX48" s="4"/>
      <c r="RY48" s="4"/>
      <c r="RZ48" s="4"/>
      <c r="SA48" s="4">
        <v>0</v>
      </c>
      <c r="SB48" s="4">
        <v>272731000</v>
      </c>
      <c r="SC48" s="4">
        <v>0</v>
      </c>
      <c r="SD48" s="4">
        <v>-384600000</v>
      </c>
      <c r="SE48" s="4">
        <v>-300872000</v>
      </c>
      <c r="SF48" s="4">
        <v>-4250000</v>
      </c>
      <c r="SG48" s="4">
        <v>0</v>
      </c>
      <c r="SH48" s="4">
        <v>-57310710000</v>
      </c>
      <c r="SI48" s="4">
        <v>61344617000</v>
      </c>
      <c r="SJ48" s="4">
        <v>-19692840000</v>
      </c>
      <c r="SK48" s="5">
        <v>-3728389720</v>
      </c>
      <c r="SL48" s="4">
        <v>-36017619000</v>
      </c>
      <c r="SM48" s="4">
        <v>-255841609910</v>
      </c>
      <c r="SN48" s="4">
        <v>30770000</v>
      </c>
      <c r="SO48" s="4">
        <v>600007000</v>
      </c>
      <c r="SP48" s="4">
        <v>-2908039000</v>
      </c>
      <c r="SQ48" s="4">
        <v>-5169316000</v>
      </c>
      <c r="SR48" s="4">
        <v>-2015334000</v>
      </c>
      <c r="SS48" s="4">
        <v>-2555216000</v>
      </c>
      <c r="ST48" s="4">
        <v>-4816685000</v>
      </c>
      <c r="SU48" s="4"/>
      <c r="SV48" s="4"/>
      <c r="SW48" s="4"/>
      <c r="SX48" s="4"/>
      <c r="SY48" s="6" t="s">
        <v>613</v>
      </c>
      <c r="SZ48" s="4"/>
      <c r="TA48" s="4"/>
      <c r="TB48" s="4"/>
      <c r="TC48" s="4"/>
      <c r="TD48" s="4"/>
      <c r="TE48" s="4"/>
      <c r="TF48" s="4">
        <v>4438752000</v>
      </c>
      <c r="TG48" s="4">
        <v>-13985364000</v>
      </c>
      <c r="TH48" s="4">
        <v>-8251291000</v>
      </c>
      <c r="TI48" s="4">
        <v>-15287828000</v>
      </c>
      <c r="TJ48" s="4">
        <v>-46549999000</v>
      </c>
      <c r="TK48" s="4">
        <v>-40508260000</v>
      </c>
      <c r="TL48" s="4">
        <v>-28805677000</v>
      </c>
      <c r="TM48" s="4">
        <v>-115040665000</v>
      </c>
      <c r="TN48" s="4">
        <v>-111864060000</v>
      </c>
      <c r="TO48" s="4">
        <v>-125180529000</v>
      </c>
      <c r="TP48" s="5">
        <v>-82229653890</v>
      </c>
      <c r="TQ48" s="4">
        <v>4592218000</v>
      </c>
      <c r="TR48" s="35">
        <v>272905325230</v>
      </c>
      <c r="TS48" s="35">
        <v>2513181000</v>
      </c>
      <c r="TT48" s="35">
        <v>-597815000</v>
      </c>
      <c r="TU48" s="35">
        <v>5139007000</v>
      </c>
      <c r="TV48" s="35">
        <v>6852854000</v>
      </c>
      <c r="TW48" s="35">
        <v>1111519000</v>
      </c>
      <c r="TX48" s="35">
        <v>-3694871000</v>
      </c>
      <c r="TY48" s="35">
        <v>9391729000</v>
      </c>
      <c r="UD48" s="6" t="s">
        <v>613</v>
      </c>
      <c r="UK48" s="37">
        <v>4.8003646675745699E-2</v>
      </c>
      <c r="UL48" s="37">
        <v>5.2551743809119505E-2</v>
      </c>
      <c r="UM48" s="37">
        <v>7.4820216403922307E-2</v>
      </c>
      <c r="UN48" s="37">
        <v>0.12565559571634899</v>
      </c>
      <c r="UO48" s="37">
        <v>0.18167465665638002</v>
      </c>
      <c r="UP48" s="9">
        <v>0.21778649513623999</v>
      </c>
      <c r="UQ48" s="9">
        <v>0.36439389261650496</v>
      </c>
      <c r="UR48" s="9"/>
      <c r="US48" s="9"/>
      <c r="UT48" s="9"/>
      <c r="UU48" s="10"/>
      <c r="UV48" s="9"/>
      <c r="UW48" s="6" t="s">
        <v>613</v>
      </c>
      <c r="VD48" s="9">
        <v>3.7275486359999999E-2</v>
      </c>
      <c r="VE48" s="9">
        <v>4.4457423539466003E-2</v>
      </c>
      <c r="VF48" s="9">
        <v>2.2533961735764597E-2</v>
      </c>
      <c r="VG48" s="9">
        <v>6.4088694093621099E-2</v>
      </c>
      <c r="VH48" s="9">
        <v>5.6049582297281901E-2</v>
      </c>
      <c r="VI48" s="9">
        <v>6.21936126203868E-2</v>
      </c>
      <c r="VJ48" s="9">
        <v>4.07396717877773E-2</v>
      </c>
      <c r="VK48" s="9"/>
      <c r="VL48" s="9"/>
      <c r="VM48" s="9"/>
      <c r="VN48" s="10"/>
      <c r="VO48" s="9"/>
      <c r="VP48" s="6" t="s">
        <v>613</v>
      </c>
      <c r="VW48" s="9">
        <v>0.95199635332425403</v>
      </c>
      <c r="VX48" s="9">
        <v>0.94744825619088002</v>
      </c>
      <c r="VY48" s="9">
        <v>0.925179783596078</v>
      </c>
      <c r="VZ48" s="9">
        <v>0.8743444042836509</v>
      </c>
      <c r="WA48" s="9">
        <v>0.81832534334361995</v>
      </c>
      <c r="WB48" s="52">
        <v>0.78221350486375996</v>
      </c>
      <c r="WC48" s="52">
        <v>0.63560610738349499</v>
      </c>
      <c r="WG48" s="53"/>
      <c r="WI48" s="54" t="s">
        <v>613</v>
      </c>
      <c r="WP48" s="9">
        <v>2.3027400516167699E-2</v>
      </c>
      <c r="WQ48" s="9">
        <v>1.7845829795388301E-2</v>
      </c>
      <c r="WR48" s="9">
        <v>2.9525684257113199E-2</v>
      </c>
      <c r="WS48" s="9">
        <v>3.1459355056680398E-2</v>
      </c>
      <c r="WT48" s="9">
        <v>6.2702179731672095E-2</v>
      </c>
      <c r="WU48" s="9">
        <v>6.3474351193683595E-2</v>
      </c>
      <c r="WV48" s="9">
        <v>6.3837134943585505E-2</v>
      </c>
      <c r="WW48" s="9"/>
      <c r="WX48" s="9"/>
      <c r="WY48" s="9"/>
      <c r="WZ48" s="10"/>
      <c r="XA48" s="9"/>
      <c r="XB48" s="6" t="s">
        <v>613</v>
      </c>
      <c r="XI48" s="9">
        <v>0.2282508</v>
      </c>
      <c r="XJ48" s="9">
        <v>0.24821459999999998</v>
      </c>
      <c r="XK48" s="9">
        <v>0.24713225000000003</v>
      </c>
      <c r="XL48" s="9">
        <v>0.24582789999999999</v>
      </c>
      <c r="XM48" s="9">
        <v>0.24660084999999998</v>
      </c>
      <c r="XN48" s="9">
        <v>0.24974750000000001</v>
      </c>
      <c r="XO48" s="9">
        <v>0.38893547640952003</v>
      </c>
      <c r="XP48" s="9"/>
      <c r="XQ48" s="9"/>
      <c r="XR48" s="9"/>
      <c r="XS48" s="10"/>
      <c r="XT48" s="9"/>
      <c r="XU48" s="6" t="s">
        <v>613</v>
      </c>
      <c r="XV48" s="59">
        <f t="shared" si="153"/>
        <v>18095554075.580715</v>
      </c>
      <c r="XW48" s="59">
        <f t="shared" si="153"/>
        <v>23157395670.475044</v>
      </c>
      <c r="XX48" s="59">
        <f t="shared" si="153"/>
        <v>32477749023.630123</v>
      </c>
      <c r="XY48" s="59">
        <f t="shared" si="153"/>
        <v>43209543134.333092</v>
      </c>
      <c r="XZ48" s="59">
        <f t="shared" si="153"/>
        <v>56645724315.72596</v>
      </c>
      <c r="YA48" s="59">
        <f t="shared" si="153"/>
        <v>70232756407.496811</v>
      </c>
      <c r="YB48" s="59">
        <f t="shared" si="153"/>
        <v>47758914810.842972</v>
      </c>
      <c r="YC48" s="6" t="s">
        <v>613</v>
      </c>
      <c r="YD48" s="4"/>
      <c r="YE48" s="4"/>
      <c r="YF48" s="4"/>
      <c r="YG48" s="4"/>
      <c r="YH48" s="4"/>
      <c r="YI48" s="4"/>
      <c r="YJ48" s="4">
        <v>-4877123000</v>
      </c>
      <c r="YK48" s="4">
        <v>14484263000</v>
      </c>
      <c r="YL48" s="4">
        <v>7885801000</v>
      </c>
      <c r="YM48" s="4">
        <v>15205278000</v>
      </c>
      <c r="YN48" s="4">
        <v>47765931000</v>
      </c>
      <c r="YO48" s="4">
        <v>40393811000</v>
      </c>
      <c r="YP48" s="4">
        <v>22767899000</v>
      </c>
      <c r="YQ48" s="4">
        <v>110827504000</v>
      </c>
      <c r="YR48" s="4">
        <v>108752875000</v>
      </c>
      <c r="YS48" s="4">
        <v>146779997000</v>
      </c>
      <c r="YT48" s="5">
        <v>85944771027</v>
      </c>
      <c r="YU48" s="4">
        <v>31526602000</v>
      </c>
      <c r="YV48" s="4">
        <v>-16839310254</v>
      </c>
      <c r="YW48" s="4">
        <v>-1327039000</v>
      </c>
      <c r="YX48" s="4">
        <v>-474674000</v>
      </c>
      <c r="YY48" s="4">
        <v>-3758224000</v>
      </c>
      <c r="YZ48" s="4">
        <v>-3382686000</v>
      </c>
      <c r="ZA48" s="4">
        <v>649212000</v>
      </c>
      <c r="ZB48" s="4">
        <v>2803136000</v>
      </c>
      <c r="ZC48" s="4">
        <v>3396126000</v>
      </c>
      <c r="ZD48" s="4"/>
      <c r="ZE48" s="4"/>
      <c r="ZF48" s="4"/>
      <c r="ZG48" s="4"/>
      <c r="ZH48" s="6" t="s">
        <v>613</v>
      </c>
      <c r="ZI48" s="4"/>
      <c r="ZJ48" s="4"/>
      <c r="ZK48" s="4"/>
      <c r="ZL48" s="4"/>
      <c r="ZM48" s="4"/>
      <c r="ZN48" s="4"/>
      <c r="ZO48" s="4">
        <v>0</v>
      </c>
      <c r="ZP48" s="4">
        <v>272731000</v>
      </c>
      <c r="ZQ48" s="4">
        <v>0</v>
      </c>
      <c r="ZR48" s="4">
        <v>-384600000</v>
      </c>
      <c r="ZS48" s="4">
        <v>-300872000</v>
      </c>
      <c r="ZT48" s="4">
        <v>-4250000</v>
      </c>
      <c r="ZU48" s="4">
        <v>0</v>
      </c>
      <c r="ZV48" s="4">
        <v>-57310710000</v>
      </c>
      <c r="ZW48" s="4">
        <v>61344617000</v>
      </c>
      <c r="ZX48" s="4">
        <v>-19692840000</v>
      </c>
      <c r="ZY48" s="5">
        <v>-3728389720</v>
      </c>
      <c r="ZZ48" s="4">
        <v>-36017619000</v>
      </c>
      <c r="AAA48" s="4">
        <v>-255841609910</v>
      </c>
      <c r="AAB48" s="4">
        <v>30770000</v>
      </c>
      <c r="AAC48" s="4">
        <v>600007000</v>
      </c>
      <c r="AAD48" s="4">
        <v>-2908039000</v>
      </c>
      <c r="AAE48" s="4">
        <v>-5169316000</v>
      </c>
      <c r="AAF48" s="4">
        <v>-2015334000</v>
      </c>
      <c r="AAG48" s="4">
        <v>-2555216000</v>
      </c>
      <c r="AAH48" s="4">
        <v>-4816685000</v>
      </c>
      <c r="AAI48" s="4"/>
      <c r="AAJ48" s="4"/>
      <c r="AAK48" s="4"/>
      <c r="AAL48" s="4"/>
      <c r="AAM48" s="6" t="s">
        <v>613</v>
      </c>
      <c r="AAN48" s="4"/>
      <c r="AAO48" s="4"/>
      <c r="AAP48" s="4"/>
      <c r="AAQ48" s="4"/>
      <c r="AAR48" s="4"/>
      <c r="AAS48" s="4"/>
      <c r="AAT48" s="4">
        <v>4438752000</v>
      </c>
      <c r="AAU48" s="4">
        <v>-13985364000</v>
      </c>
      <c r="AAV48" s="4">
        <v>-8251291000</v>
      </c>
      <c r="AAW48" s="4">
        <v>-15287828000</v>
      </c>
      <c r="AAX48" s="4">
        <v>-46549999000</v>
      </c>
      <c r="AAY48" s="4">
        <v>-40508260000</v>
      </c>
      <c r="AAZ48" s="4">
        <v>-28805677000</v>
      </c>
      <c r="ABA48" s="4">
        <v>-115040665000</v>
      </c>
      <c r="ABB48" s="4">
        <v>-111864060000</v>
      </c>
      <c r="ABC48" s="4">
        <v>-125180529000</v>
      </c>
      <c r="ABD48" s="5">
        <v>-82229653890</v>
      </c>
      <c r="ABE48" s="4">
        <v>4592218000</v>
      </c>
      <c r="ABF48" s="35">
        <v>272905325230</v>
      </c>
      <c r="ABG48" s="35">
        <v>2513181000</v>
      </c>
      <c r="ABH48" s="35">
        <v>-597815000</v>
      </c>
      <c r="ABI48" s="35">
        <v>5139007000</v>
      </c>
      <c r="ABJ48" s="35">
        <v>6852854000</v>
      </c>
      <c r="ABK48" s="35">
        <v>1111519000</v>
      </c>
      <c r="ABL48" s="35">
        <v>-3694871000</v>
      </c>
      <c r="ABM48" s="35">
        <v>9391729000</v>
      </c>
      <c r="ABR48" s="6" t="s">
        <v>613</v>
      </c>
      <c r="ABY48" s="37">
        <v>4.8003646675745699E-2</v>
      </c>
      <c r="ABZ48" s="37">
        <v>5.2551743809119505E-2</v>
      </c>
      <c r="ACA48" s="37">
        <v>7.4820216403922307E-2</v>
      </c>
      <c r="ACB48" s="37">
        <v>0.12565559571634899</v>
      </c>
      <c r="ACC48" s="37">
        <v>0.18167465665638002</v>
      </c>
      <c r="ACD48" s="9">
        <v>0.21778649513623999</v>
      </c>
      <c r="ACE48" s="9">
        <v>0.36439389261650496</v>
      </c>
      <c r="ACF48" s="9"/>
      <c r="ACG48" s="9"/>
      <c r="ACH48" s="9"/>
      <c r="ACI48" s="10"/>
      <c r="ACJ48" s="9"/>
      <c r="ACK48" s="6" t="s">
        <v>613</v>
      </c>
      <c r="ACR48" s="9">
        <v>3.7275486359999999E-2</v>
      </c>
      <c r="ACS48" s="9">
        <v>4.4457423539466003E-2</v>
      </c>
      <c r="ACT48" s="9">
        <v>2.2533961735764597E-2</v>
      </c>
      <c r="ACU48" s="9">
        <v>6.4088694093621099E-2</v>
      </c>
      <c r="ACV48" s="9">
        <v>5.6049582297281901E-2</v>
      </c>
      <c r="ACW48" s="9">
        <v>6.21936126203868E-2</v>
      </c>
      <c r="ACX48" s="9">
        <v>4.07396717877773E-2</v>
      </c>
      <c r="ACY48" s="9"/>
      <c r="ACZ48" s="9"/>
      <c r="ADA48" s="9"/>
      <c r="ADB48" s="10"/>
      <c r="ADC48" s="9"/>
      <c r="ADD48" s="6" t="s">
        <v>613</v>
      </c>
      <c r="ADK48" s="9">
        <v>0.95199635332425403</v>
      </c>
      <c r="ADL48" s="9">
        <v>0.94744825619088002</v>
      </c>
      <c r="ADM48" s="9">
        <v>0.925179783596078</v>
      </c>
      <c r="ADN48" s="9">
        <v>0.8743444042836509</v>
      </c>
      <c r="ADO48" s="9">
        <v>0.81832534334361995</v>
      </c>
      <c r="ADP48" s="52">
        <v>0.78221350486375996</v>
      </c>
      <c r="ADQ48" s="52">
        <v>0.63560610738349499</v>
      </c>
      <c r="ADU48" s="53"/>
      <c r="ADW48" s="54" t="s">
        <v>613</v>
      </c>
      <c r="AED48" s="9">
        <v>2.3027400516167699E-2</v>
      </c>
      <c r="AEE48" s="9">
        <v>1.7845829795388301E-2</v>
      </c>
      <c r="AEF48" s="9">
        <v>2.9525684257113199E-2</v>
      </c>
      <c r="AEG48" s="9">
        <v>3.1459355056680398E-2</v>
      </c>
      <c r="AEH48" s="9">
        <v>6.2702179731672095E-2</v>
      </c>
      <c r="AEI48" s="9">
        <v>6.3474351193683595E-2</v>
      </c>
      <c r="AEJ48" s="9">
        <v>6.3837134943585505E-2</v>
      </c>
      <c r="AEK48" s="9"/>
      <c r="AEL48" s="9"/>
      <c r="AEM48" s="9"/>
      <c r="AEN48" s="10"/>
      <c r="AEO48" s="9"/>
      <c r="AEP48" s="6" t="s">
        <v>613</v>
      </c>
      <c r="AEW48" s="9">
        <v>0.2282508</v>
      </c>
      <c r="AEX48" s="9">
        <v>0.24821459999999998</v>
      </c>
      <c r="AEY48" s="9">
        <v>0.24713225000000003</v>
      </c>
      <c r="AEZ48" s="9">
        <v>0.24582789999999999</v>
      </c>
      <c r="AFA48" s="9">
        <v>0.24660084999999998</v>
      </c>
      <c r="AFB48" s="9">
        <v>0.24974750000000001</v>
      </c>
      <c r="AFC48" s="9">
        <v>0.38893547640952003</v>
      </c>
      <c r="AFD48" s="9"/>
      <c r="AFE48" s="9"/>
      <c r="AFF48" s="9"/>
      <c r="AFG48" s="10"/>
      <c r="AFH48" s="9"/>
      <c r="AFI48" s="6" t="s">
        <v>613</v>
      </c>
      <c r="AFJ48" s="7">
        <f t="shared" si="166"/>
        <v>-9.557281046864162E-2</v>
      </c>
      <c r="AFK48" s="7">
        <f t="shared" si="167"/>
        <v>-7.6740904643667798E-2</v>
      </c>
      <c r="AFL48" s="7">
        <f t="shared" si="168"/>
        <v>-3.6839008232133668E-3</v>
      </c>
      <c r="AFM48" s="7">
        <f t="shared" si="169"/>
        <v>1.366914946561737E-2</v>
      </c>
      <c r="AFN48" s="7">
        <f t="shared" si="170"/>
        <v>5.4902578785873566E-3</v>
      </c>
      <c r="AFO48" s="8">
        <f t="shared" si="171"/>
        <v>6.1773979783713859E-3</v>
      </c>
      <c r="AFP48" s="7">
        <f t="shared" si="172"/>
        <v>2.7995455838241701E-3</v>
      </c>
      <c r="AFQ48" s="6" t="s">
        <v>613</v>
      </c>
      <c r="AFR48" s="7">
        <f t="shared" si="173"/>
        <v>-0.2495569195767906</v>
      </c>
      <c r="AFS48" s="7">
        <f t="shared" si="174"/>
        <v>-0.1902577106548938</v>
      </c>
      <c r="AFT48" s="7">
        <f t="shared" si="175"/>
        <v>-8.8859397146450591E-3</v>
      </c>
      <c r="AFU48" s="7">
        <f t="shared" si="176"/>
        <v>3.7224192399768256E-2</v>
      </c>
      <c r="AFV48" s="7">
        <f t="shared" si="177"/>
        <v>1.5695628696634954E-2</v>
      </c>
      <c r="AFW48" s="8">
        <f t="shared" si="178"/>
        <v>1.8895310598012107E-2</v>
      </c>
      <c r="AFX48" s="7">
        <f t="shared" si="179"/>
        <v>9.1079247309101205E-3</v>
      </c>
      <c r="AFY48" s="6" t="s">
        <v>613</v>
      </c>
      <c r="AFZ48" s="1">
        <f t="shared" si="180"/>
        <v>427152154000</v>
      </c>
      <c r="AGA48" s="1">
        <f t="shared" si="181"/>
        <v>521657303000</v>
      </c>
      <c r="AGB48" s="1">
        <f t="shared" si="182"/>
        <v>604961012000</v>
      </c>
      <c r="AGC48" s="1">
        <f t="shared" si="183"/>
        <v>719992602020</v>
      </c>
      <c r="AGD48" s="1">
        <f t="shared" si="184"/>
        <v>811116540000</v>
      </c>
      <c r="AGE48" s="2">
        <f t="shared" si="185"/>
        <v>930346925000</v>
      </c>
      <c r="AGF48" s="1">
        <f t="shared" si="186"/>
        <v>1006391148000</v>
      </c>
      <c r="AGG48" s="6" t="s">
        <v>613</v>
      </c>
      <c r="AGH48" s="7">
        <f t="shared" si="187"/>
        <v>-0.14121323850329923</v>
      </c>
      <c r="AGI48" s="7">
        <f t="shared" si="188"/>
        <v>-7.3823847147405891E-2</v>
      </c>
      <c r="AGJ48" s="7">
        <f t="shared" si="189"/>
        <v>6.8043927101867518E-2</v>
      </c>
      <c r="AGK48" s="7">
        <f t="shared" si="190"/>
        <v>9.4644875251241961E-2</v>
      </c>
      <c r="AGL48" s="7">
        <f t="shared" si="191"/>
        <v>0.1273193368735891</v>
      </c>
      <c r="AGM48" s="8">
        <f t="shared" si="192"/>
        <v>9.8200114102596728E-2</v>
      </c>
      <c r="AGN48" s="7">
        <f t="shared" si="193"/>
        <v>6.0625027735239978E-2</v>
      </c>
      <c r="AGO48" s="6" t="s">
        <v>613</v>
      </c>
      <c r="AGP48" s="7">
        <f t="shared" si="194"/>
        <v>-0.52006476491318598</v>
      </c>
      <c r="AGQ48" s="7">
        <f t="shared" si="195"/>
        <v>-0.42997536060723512</v>
      </c>
      <c r="AGR48" s="7">
        <f t="shared" si="196"/>
        <v>-1.2444978202849004E-2</v>
      </c>
      <c r="AGS48" s="7">
        <f t="shared" si="197"/>
        <v>4.6895165012000244E-2</v>
      </c>
      <c r="AGT48" s="7">
        <f t="shared" si="198"/>
        <v>1.8111692529835452E-2</v>
      </c>
      <c r="AGU48" s="8">
        <f t="shared" si="199"/>
        <v>2.5275919971150952E-2</v>
      </c>
      <c r="AGV48" s="7">
        <f t="shared" si="200"/>
        <v>1.5658602444611848E-2</v>
      </c>
      <c r="AGW48" s="6" t="s">
        <v>613</v>
      </c>
      <c r="AGX48" s="7">
        <f t="shared" si="201"/>
        <v>0.14824411042729493</v>
      </c>
      <c r="AGY48" s="7">
        <f t="shared" si="202"/>
        <v>0.27172536282459236</v>
      </c>
      <c r="AGZ48" s="7">
        <f t="shared" si="203"/>
        <v>0.41629389368695607</v>
      </c>
      <c r="AHA48" s="7">
        <f t="shared" si="204"/>
        <v>0.45773138123446222</v>
      </c>
      <c r="AHB48" s="7">
        <f t="shared" si="205"/>
        <v>0.53702576866626395</v>
      </c>
      <c r="AHC48" s="8">
        <f t="shared" si="206"/>
        <v>0.56348491923895105</v>
      </c>
      <c r="AHD48" s="7">
        <f t="shared" si="207"/>
        <v>0.4204345290649768</v>
      </c>
      <c r="AHE48" s="6" t="s">
        <v>613</v>
      </c>
      <c r="AHF48" s="15">
        <f t="shared" si="306"/>
        <v>7.4636940333557282</v>
      </c>
      <c r="AHG48" s="15">
        <f t="shared" si="307"/>
        <v>19.496028344217311</v>
      </c>
      <c r="AHH48" s="15">
        <f t="shared" si="308"/>
        <v>22.169838224492942</v>
      </c>
      <c r="AHI48" s="15">
        <f t="shared" si="309"/>
        <v>12.434145481532006</v>
      </c>
      <c r="AHJ48" s="15">
        <f t="shared" si="310"/>
        <v>12.791094231353714</v>
      </c>
      <c r="AHK48" s="16">
        <f t="shared" si="311"/>
        <v>10.334456801729409</v>
      </c>
      <c r="AHL48" s="15">
        <f t="shared" si="312"/>
        <v>11.094389066973287</v>
      </c>
      <c r="AHM48" s="6" t="s">
        <v>613</v>
      </c>
      <c r="AHN48" s="12">
        <f t="shared" si="208"/>
        <v>48.903398018299185</v>
      </c>
      <c r="AHO48" s="12">
        <f t="shared" si="209"/>
        <v>18.72176186634762</v>
      </c>
      <c r="AHP48" s="12">
        <f t="shared" si="210"/>
        <v>16.463809807901658</v>
      </c>
      <c r="AHQ48" s="12">
        <f t="shared" si="211"/>
        <v>29.354650912048722</v>
      </c>
      <c r="AHR48" s="12">
        <f t="shared" si="212"/>
        <v>28.535478935438281</v>
      </c>
      <c r="AHS48" s="13">
        <f t="shared" si="213"/>
        <v>35.318740694616814</v>
      </c>
      <c r="AHT48" s="12">
        <f t="shared" si="214"/>
        <v>32.899513240126289</v>
      </c>
      <c r="AHU48" s="6" t="s">
        <v>613</v>
      </c>
      <c r="AHV48" s="15">
        <f t="shared" si="215"/>
        <v>0.18377097799462633</v>
      </c>
      <c r="AHW48" s="15">
        <f t="shared" si="216"/>
        <v>0.17847744702228988</v>
      </c>
      <c r="AHX48" s="15">
        <f t="shared" si="217"/>
        <v>0.29601504825215519</v>
      </c>
      <c r="AHY48" s="15">
        <f t="shared" si="218"/>
        <v>0.29148312970259299</v>
      </c>
      <c r="AHZ48" s="15">
        <f t="shared" si="219"/>
        <v>0.30313334159925898</v>
      </c>
      <c r="AIA48" s="16">
        <f t="shared" si="220"/>
        <v>0.24439854159302812</v>
      </c>
      <c r="AIB48" s="15">
        <f t="shared" si="221"/>
        <v>0.17878642705993841</v>
      </c>
      <c r="AIC48" s="6" t="s">
        <v>613</v>
      </c>
      <c r="AID48" s="4">
        <f t="shared" si="222"/>
        <v>-245742569000</v>
      </c>
      <c r="AIE48" s="4">
        <f t="shared" si="223"/>
        <v>-234313498000</v>
      </c>
      <c r="AIF48" s="4">
        <f t="shared" si="224"/>
        <v>-221862953000</v>
      </c>
      <c r="AIG48" s="4">
        <f t="shared" si="225"/>
        <v>-178267462360</v>
      </c>
      <c r="AIH48" s="4">
        <f t="shared" si="226"/>
        <v>-195037300000</v>
      </c>
      <c r="AII48" s="14">
        <f t="shared" si="227"/>
        <v>-189225827000</v>
      </c>
      <c r="AIJ48" s="4">
        <f t="shared" si="228"/>
        <v>-256193264000</v>
      </c>
      <c r="AIK48" s="6" t="s">
        <v>613</v>
      </c>
      <c r="AIL48" s="15">
        <f t="shared" si="229"/>
        <v>-0.64473013627524989</v>
      </c>
      <c r="AIM48" s="15">
        <f t="shared" si="230"/>
        <v>-0.71455142972599894</v>
      </c>
      <c r="AIN48" s="15">
        <f t="shared" si="231"/>
        <v>-1.3575044996358629</v>
      </c>
      <c r="AIO48" s="15">
        <f t="shared" si="232"/>
        <v>-1.8899746287946206</v>
      </c>
      <c r="AIP48" s="15">
        <f t="shared" si="233"/>
        <v>-1.8412664500585272</v>
      </c>
      <c r="AIQ48" s="16">
        <f t="shared" si="234"/>
        <v>-1.6254499480137032</v>
      </c>
      <c r="AIR48" s="15">
        <f t="shared" si="235"/>
        <v>-0.92520742805322154</v>
      </c>
      <c r="AIS48" s="6" t="s">
        <v>613</v>
      </c>
      <c r="AIT48" s="15">
        <f t="shared" si="236"/>
        <v>0.19423763167858588</v>
      </c>
      <c r="AIU48" s="15">
        <f t="shared" si="237"/>
        <v>0.17915541001375654</v>
      </c>
      <c r="AIV48" s="15">
        <f t="shared" si="238"/>
        <v>0.17369585794807449</v>
      </c>
      <c r="AIW48" s="15">
        <f t="shared" si="239"/>
        <v>0.36074495522934236</v>
      </c>
      <c r="AIX48" s="15">
        <f t="shared" si="240"/>
        <v>0.15275113689695552</v>
      </c>
      <c r="AIY48" s="16">
        <f t="shared" si="241"/>
        <v>0.21625549940002026</v>
      </c>
      <c r="AIZ48" s="15">
        <f t="shared" si="242"/>
        <v>0.14158371434403683</v>
      </c>
      <c r="AJA48" s="6" t="s">
        <v>613</v>
      </c>
      <c r="AJB48" s="15">
        <f t="shared" si="243"/>
        <v>7.0075713000268394E-2</v>
      </c>
      <c r="AJC48" s="15">
        <f t="shared" si="244"/>
        <v>3.100584060864639E-2</v>
      </c>
      <c r="AJD48" s="15">
        <f t="shared" si="245"/>
        <v>7.4075835848438659E-2</v>
      </c>
      <c r="AJE48" s="15">
        <f t="shared" si="246"/>
        <v>0.34038168348308989</v>
      </c>
      <c r="AJF48" s="15">
        <f t="shared" si="247"/>
        <v>0.1310610224758548</v>
      </c>
      <c r="AJG48" s="16">
        <f t="shared" si="248"/>
        <v>0.15256822123840277</v>
      </c>
      <c r="AJH48" s="15">
        <f t="shared" si="249"/>
        <v>9.4413718863472787E-2</v>
      </c>
      <c r="AJI48" s="6" t="s">
        <v>613</v>
      </c>
      <c r="AJJ48" s="15">
        <f t="shared" si="154"/>
        <v>-3.8435073317437962</v>
      </c>
      <c r="AJK48" s="15">
        <f t="shared" si="154"/>
        <v>-1.9493379896515501</v>
      </c>
      <c r="AJL48" s="15">
        <f t="shared" si="154"/>
        <v>1.3957038795276502</v>
      </c>
      <c r="AJM48" s="15">
        <f t="shared" si="154"/>
        <v>1.8876547575368878</v>
      </c>
      <c r="AJN48" s="15">
        <f t="shared" si="154"/>
        <v>1.9057547449493148</v>
      </c>
      <c r="AJO48" s="16">
        <f t="shared" si="154"/>
        <v>1.2975002662174755</v>
      </c>
      <c r="AJP48" s="15">
        <f t="shared" si="154"/>
        <v>1.2768735488477843</v>
      </c>
      <c r="AJQ48" s="6" t="s">
        <v>613</v>
      </c>
      <c r="AJX48" s="1">
        <v>-11.757849999999999</v>
      </c>
      <c r="AJY48" s="1">
        <v>-6.7180900000000001</v>
      </c>
      <c r="AJZ48" s="1">
        <v>-9.0076800000000006</v>
      </c>
      <c r="AKA48" s="1">
        <v>-8.8766700000000007</v>
      </c>
      <c r="AKB48" s="1">
        <v>-3.82436</v>
      </c>
      <c r="AKC48" s="1">
        <v>-3.3333900000000001</v>
      </c>
      <c r="AKD48" s="1">
        <v>-1.663</v>
      </c>
      <c r="AKE48" s="1">
        <v>1.26745</v>
      </c>
      <c r="AKF48" s="1">
        <v>1.5770500000000001</v>
      </c>
      <c r="AKG48" s="1">
        <v>1.8230999999999999</v>
      </c>
      <c r="AKH48" s="2">
        <v>1.3008200000000001</v>
      </c>
      <c r="AKI48" s="1">
        <v>1.2775099999999999</v>
      </c>
      <c r="AKJ48" s="6" t="s">
        <v>613</v>
      </c>
      <c r="AKK48" s="15">
        <f t="shared" si="250"/>
        <v>2.6111706703306865</v>
      </c>
      <c r="AKL48" s="15">
        <f t="shared" si="251"/>
        <v>2.4792216294337459</v>
      </c>
      <c r="AKM48" s="15">
        <f t="shared" si="252"/>
        <v>2.4121006892075054</v>
      </c>
      <c r="AKN48" s="15">
        <f t="shared" si="253"/>
        <v>2.7232266713741007</v>
      </c>
      <c r="AKO48" s="15">
        <f t="shared" si="254"/>
        <v>2.858814475336346</v>
      </c>
      <c r="AKP48" s="16">
        <f t="shared" si="255"/>
        <v>3.0587814908751731</v>
      </c>
      <c r="AKQ48" s="15">
        <f t="shared" si="256"/>
        <v>3.2533582534022276</v>
      </c>
      <c r="AKR48" s="6" t="s">
        <v>613</v>
      </c>
      <c r="AKS48" s="15">
        <f t="shared" si="257"/>
        <v>0.29370846984680299</v>
      </c>
      <c r="AKT48" s="15">
        <f t="shared" si="258"/>
        <v>0.37864734529174299</v>
      </c>
      <c r="AKU48" s="15">
        <f t="shared" si="259"/>
        <v>0.43420271991956266</v>
      </c>
      <c r="AKV48" s="15">
        <f t="shared" si="260"/>
        <v>0.69627864011105434</v>
      </c>
      <c r="AKW48" s="15">
        <f t="shared" si="261"/>
        <v>0.95735058890316482</v>
      </c>
      <c r="AKX48" s="16">
        <f t="shared" si="262"/>
        <v>1.2611947953630176</v>
      </c>
      <c r="AKY48" s="15">
        <f t="shared" si="263"/>
        <v>1.4695989135357497</v>
      </c>
      <c r="AKZ48" s="6" t="s">
        <v>613</v>
      </c>
      <c r="ALA48" s="7">
        <f t="shared" si="264"/>
        <v>0.22702832724097652</v>
      </c>
      <c r="ALB48" s="7">
        <f t="shared" si="265"/>
        <v>0.27465134327852014</v>
      </c>
      <c r="ALC48" s="7">
        <f t="shared" si="266"/>
        <v>0.30274849844373114</v>
      </c>
      <c r="ALD48" s="7">
        <f t="shared" si="267"/>
        <v>0.4104742131666938</v>
      </c>
      <c r="ALE48" s="7">
        <f t="shared" si="268"/>
        <v>0.48910532141287616</v>
      </c>
      <c r="ALF48" s="8">
        <f t="shared" si="269"/>
        <v>0.55775592529636187</v>
      </c>
      <c r="ALG48" s="7">
        <f t="shared" si="270"/>
        <v>0.59507594754798065</v>
      </c>
      <c r="ALH48" s="6" t="s">
        <v>613</v>
      </c>
      <c r="ALI48" s="7">
        <f t="shared" si="155"/>
        <v>0.18659896714452912</v>
      </c>
      <c r="ALJ48" s="7">
        <f t="shared" si="155"/>
        <v>0.16163026946785636</v>
      </c>
      <c r="ALK48" s="7">
        <f t="shared" si="155"/>
        <v>0.1773276819956113</v>
      </c>
      <c r="ALL48" s="7">
        <f t="shared" si="155"/>
        <v>0.14620619047200939</v>
      </c>
      <c r="ALM48" s="7">
        <f t="shared" si="155"/>
        <v>0.14278463937456293</v>
      </c>
      <c r="ALN48" s="20">
        <f t="shared" si="155"/>
        <v>0.13534761089718611</v>
      </c>
      <c r="ALO48" s="7">
        <f t="shared" si="155"/>
        <v>7.974716357196332E-2</v>
      </c>
      <c r="ALP48" s="6" t="s">
        <v>613</v>
      </c>
      <c r="ALQ48" s="17">
        <f t="shared" si="271"/>
        <v>0.22702832724097652</v>
      </c>
      <c r="ALR48" s="17">
        <f t="shared" si="272"/>
        <v>0.27465134327852014</v>
      </c>
      <c r="ALS48" s="17">
        <f t="shared" si="273"/>
        <v>0.30274849844373114</v>
      </c>
      <c r="ALT48" s="17">
        <f t="shared" si="274"/>
        <v>0.4104742131666938</v>
      </c>
      <c r="ALU48" s="17">
        <f t="shared" si="275"/>
        <v>0.48910532141287616</v>
      </c>
      <c r="ALV48" s="21">
        <f t="shared" si="276"/>
        <v>0.55775592529636187</v>
      </c>
      <c r="ALW48" s="17">
        <f t="shared" si="277"/>
        <v>0.59507594754798065</v>
      </c>
      <c r="ALX48" s="6" t="s">
        <v>613</v>
      </c>
      <c r="ALY48" s="17">
        <f t="shared" si="278"/>
        <v>0.77297167275902345</v>
      </c>
      <c r="ALZ48" s="17">
        <f t="shared" si="279"/>
        <v>0.72534865672147986</v>
      </c>
      <c r="AMA48" s="17">
        <f t="shared" si="280"/>
        <v>0.69725150155626892</v>
      </c>
      <c r="AMB48" s="17">
        <f t="shared" si="281"/>
        <v>0.58952578683330625</v>
      </c>
      <c r="AMC48" s="17">
        <f t="shared" si="282"/>
        <v>0.5108946785871239</v>
      </c>
      <c r="AMD48" s="21">
        <f t="shared" si="283"/>
        <v>0.44224407470363813</v>
      </c>
      <c r="AME48" s="17">
        <f t="shared" si="284"/>
        <v>0.4049240524520194</v>
      </c>
      <c r="AMF48" s="6" t="s">
        <v>613</v>
      </c>
      <c r="AMM48" s="18">
        <v>4.5713591950970072</v>
      </c>
      <c r="AMN48" s="18">
        <v>6.1982279139587186</v>
      </c>
      <c r="AMO48" s="18">
        <v>6.218300505319057</v>
      </c>
      <c r="AMP48" s="18">
        <v>6.0281565269948612</v>
      </c>
      <c r="AMQ48" s="18">
        <v>6.8453170762465918</v>
      </c>
      <c r="AMR48" s="18">
        <v>7.4264531209904705</v>
      </c>
      <c r="AMS48" s="18">
        <v>7.1765482946952046</v>
      </c>
      <c r="AMT48" s="18">
        <v>5.8431999502304244</v>
      </c>
      <c r="AMU48" s="18">
        <v>4.5730186003318511</v>
      </c>
      <c r="AMV48" s="19">
        <v>5.7790687746391765</v>
      </c>
      <c r="AMW48" s="18">
        <v>6.1667526536031421</v>
      </c>
      <c r="AMX48" s="18">
        <v>10.561990087171512</v>
      </c>
      <c r="AMY48" s="18">
        <v>8.0313813664126421</v>
      </c>
      <c r="AMZ48" s="18">
        <v>11.291457076820459</v>
      </c>
      <c r="ANA48" s="18">
        <v>10.072101709964384</v>
      </c>
      <c r="ANB48" s="18">
        <v>8.1036149396627639</v>
      </c>
      <c r="ANH48" s="6" t="s">
        <v>613</v>
      </c>
      <c r="ANI48" s="7">
        <f t="shared" si="285"/>
        <v>6.8453170762465917E-2</v>
      </c>
      <c r="ANJ48" s="7">
        <f t="shared" si="286"/>
        <v>7.4264531209904699E-2</v>
      </c>
      <c r="ANK48" s="7">
        <f t="shared" si="287"/>
        <v>7.176548294695205E-2</v>
      </c>
      <c r="ANL48" s="7">
        <f t="shared" si="288"/>
        <v>5.8431999502304245E-2</v>
      </c>
      <c r="ANM48" s="7">
        <f t="shared" si="289"/>
        <v>4.5730186003318511E-2</v>
      </c>
      <c r="ANN48" s="20">
        <f t="shared" si="290"/>
        <v>5.7790687746391761E-2</v>
      </c>
      <c r="ANO48" s="7">
        <f t="shared" si="291"/>
        <v>6.1667526536031421E-2</v>
      </c>
      <c r="ANP48" s="6" t="s">
        <v>613</v>
      </c>
      <c r="ANW48" s="7">
        <v>-1.5137246404285265E-2</v>
      </c>
      <c r="ANX48" s="7">
        <v>2.5564672332883953E-2</v>
      </c>
      <c r="ANY48" s="7">
        <v>-1.0702546631930043E-2</v>
      </c>
      <c r="ANZ48" s="7">
        <v>0.20954451611318192</v>
      </c>
      <c r="AOA48" s="7">
        <v>0.18215498634196114</v>
      </c>
      <c r="AOB48" s="7">
        <v>-0.11152965043334617</v>
      </c>
      <c r="AOC48" s="7">
        <v>0.2194132077705182</v>
      </c>
      <c r="AOD48" s="7">
        <v>5.1688907023796915E-3</v>
      </c>
      <c r="AOE48" s="7">
        <v>0.14404568362117454</v>
      </c>
      <c r="AOF48" s="20">
        <v>5.3476746432414846E-2</v>
      </c>
      <c r="AOG48" s="7">
        <v>0.46856062067014981</v>
      </c>
      <c r="AOH48" s="7">
        <v>-0.46667980509208173</v>
      </c>
      <c r="AOI48" s="7">
        <v>0.53919448848064833</v>
      </c>
      <c r="AOJ48" s="7">
        <v>0.57657229599624027</v>
      </c>
      <c r="AOK48" s="7">
        <v>0.18054832872882143</v>
      </c>
      <c r="AOL48" s="7">
        <v>0.45513802777357104</v>
      </c>
      <c r="AOR48" s="6" t="s">
        <v>613</v>
      </c>
      <c r="AOY48" s="1">
        <v>-11.757849999999999</v>
      </c>
      <c r="AOZ48" s="1">
        <v>-6.7180900000000001</v>
      </c>
      <c r="APA48" s="1">
        <v>-9.0076800000000006</v>
      </c>
      <c r="APB48" s="1">
        <v>-8.8766700000000007</v>
      </c>
      <c r="APC48" s="1">
        <v>-3.82436</v>
      </c>
      <c r="APD48" s="1">
        <v>-3.3333900000000001</v>
      </c>
      <c r="APE48" s="1">
        <v>-1.663</v>
      </c>
      <c r="APF48" s="1">
        <v>1.26745</v>
      </c>
      <c r="APG48" s="1">
        <v>1.5770500000000001</v>
      </c>
      <c r="APH48" s="1">
        <v>1.8230999999999999</v>
      </c>
      <c r="API48" s="2">
        <v>1.3008200000000001</v>
      </c>
      <c r="APJ48" s="1">
        <v>1.2775099999999999</v>
      </c>
      <c r="APK48" s="1">
        <v>0.75897000000000003</v>
      </c>
      <c r="APL48" s="1">
        <v>1.15482</v>
      </c>
      <c r="APM48" s="1">
        <v>1.4171899999999999</v>
      </c>
      <c r="APN48" s="1">
        <v>-0.52986999999999995</v>
      </c>
      <c r="APO48" s="1">
        <v>2.5526200000000001</v>
      </c>
      <c r="APP48" s="1">
        <v>4.1540400000000002</v>
      </c>
      <c r="APQ48" s="1">
        <v>0.56645000000000001</v>
      </c>
      <c r="APR48" s="1">
        <v>0.98029999999999995</v>
      </c>
      <c r="APW48" s="22">
        <v>-4.2803948514206568E-2</v>
      </c>
      <c r="APX48" s="22">
        <v>-0.6287804812522001</v>
      </c>
      <c r="APY48" s="22">
        <v>0.12317785679133506</v>
      </c>
      <c r="APZ48" s="22">
        <v>-0.10933318365765009</v>
      </c>
      <c r="AQA48" s="22">
        <v>7.5606297643336845E-2</v>
      </c>
      <c r="AQB48" s="39" t="s">
        <v>613</v>
      </c>
      <c r="AQC48" s="22">
        <v>7.5606297643336845E-2</v>
      </c>
      <c r="AQD48" s="6" t="s">
        <v>613</v>
      </c>
      <c r="AQE48" s="4">
        <f t="shared" si="292"/>
        <v>22078295000</v>
      </c>
      <c r="AQF48" s="4">
        <f t="shared" si="293"/>
        <v>33479615000</v>
      </c>
      <c r="AQG48" s="4">
        <f t="shared" si="294"/>
        <v>44912101000</v>
      </c>
      <c r="AQH48" s="4">
        <f t="shared" si="295"/>
        <v>52343645000</v>
      </c>
      <c r="AQI48" s="4">
        <f t="shared" si="296"/>
        <v>96766628000</v>
      </c>
      <c r="AQJ48" s="5">
        <f t="shared" si="297"/>
        <v>83585879756</v>
      </c>
      <c r="AQK48" s="4">
        <f t="shared" si="298"/>
        <v>57300902801</v>
      </c>
      <c r="AQL48" s="6" t="s">
        <v>613</v>
      </c>
      <c r="AQM48" s="7">
        <f t="shared" si="299"/>
        <v>-0.36602227679492044</v>
      </c>
      <c r="AQN48" s="7">
        <f t="shared" si="300"/>
        <v>-0.86935766946521864</v>
      </c>
      <c r="AQO48" s="7">
        <f t="shared" si="301"/>
        <v>1.0910549269077197</v>
      </c>
      <c r="AQP48" s="7">
        <f t="shared" si="302"/>
        <v>0.768137247204837</v>
      </c>
      <c r="AQQ48" s="7">
        <f t="shared" si="303"/>
        <v>0.93701810443647104</v>
      </c>
      <c r="AQR48" s="20">
        <f t="shared" si="304"/>
        <v>0.91490499549801696</v>
      </c>
      <c r="AQS48" s="7">
        <f t="shared" si="305"/>
        <v>0.93916674467227779</v>
      </c>
      <c r="AQT48" s="6" t="s">
        <v>613</v>
      </c>
      <c r="AQU48" s="9">
        <f t="shared" si="156"/>
        <v>6.3586284102429391E-2</v>
      </c>
      <c r="AQV48" s="9">
        <f t="shared" si="156"/>
        <v>0.19108828615740667</v>
      </c>
      <c r="AQW48" s="9">
        <f t="shared" si="156"/>
        <v>8.9952413250835722E-2</v>
      </c>
      <c r="AQX48" s="9">
        <f t="shared" si="156"/>
        <v>6.4255424758903792E-2</v>
      </c>
      <c r="AQY48" s="9">
        <f t="shared" si="156"/>
        <v>5.3163456779166909E-2</v>
      </c>
      <c r="AQZ48" s="10" t="e">
        <f t="shared" si="156"/>
        <v>#VALUE!</v>
      </c>
      <c r="ARA48" s="9">
        <f t="shared" si="156"/>
        <v>9.2431206920153858E-2</v>
      </c>
      <c r="ARB48" s="6" t="s">
        <v>613</v>
      </c>
      <c r="ARC48" s="17">
        <f t="shared" si="157"/>
        <v>0.10701954148387698</v>
      </c>
      <c r="ARD48" s="17">
        <f t="shared" si="157"/>
        <v>0.22159010242778968</v>
      </c>
      <c r="ARE48" s="17">
        <f t="shared" si="157"/>
        <v>5.7831108678286801E-2</v>
      </c>
      <c r="ARF48" s="17">
        <f t="shared" si="157"/>
        <v>5.1795211173886371E-2</v>
      </c>
      <c r="ARG48" s="17">
        <f t="shared" si="157"/>
        <v>3.1559376606036194E-2</v>
      </c>
      <c r="ARH48" s="21" t="e">
        <f t="shared" si="157"/>
        <v>#VALUE!</v>
      </c>
      <c r="ARI48" s="17">
        <f t="shared" si="157"/>
        <v>4.0314498662051987E-2</v>
      </c>
      <c r="ARJ48" s="6" t="s">
        <v>613</v>
      </c>
    </row>
    <row r="49" spans="1:1154" collapsed="1" x14ac:dyDescent="0.15">
      <c r="A49" s="26" t="s">
        <v>237</v>
      </c>
      <c r="B49" s="34">
        <v>40729</v>
      </c>
      <c r="C49" s="34">
        <v>40729</v>
      </c>
      <c r="D49" s="35">
        <v>3.3872135910954899</v>
      </c>
      <c r="E49" s="26" t="s">
        <v>238</v>
      </c>
      <c r="F49" s="26" t="s">
        <v>60</v>
      </c>
      <c r="G49" s="26" t="s">
        <v>92</v>
      </c>
      <c r="H49" s="26" t="s">
        <v>23</v>
      </c>
      <c r="I49" s="56" t="s">
        <v>239</v>
      </c>
      <c r="J49" s="26" t="s">
        <v>510</v>
      </c>
      <c r="K49" s="26" t="s">
        <v>427</v>
      </c>
      <c r="L49" s="26" t="s">
        <v>69</v>
      </c>
      <c r="M49" s="26" t="s">
        <v>172</v>
      </c>
      <c r="N49" s="26" t="s">
        <v>23</v>
      </c>
      <c r="O49" s="26"/>
      <c r="P49" s="26" t="s">
        <v>240</v>
      </c>
      <c r="Q49" s="26" t="s">
        <v>25</v>
      </c>
      <c r="R49" s="26" t="s">
        <v>173</v>
      </c>
      <c r="S49" s="35" t="s">
        <v>241</v>
      </c>
      <c r="T49" s="26" t="s">
        <v>27</v>
      </c>
      <c r="U49" s="26" t="s">
        <v>23</v>
      </c>
      <c r="V49" s="36">
        <v>2011</v>
      </c>
      <c r="W49" s="3">
        <f t="shared" si="165"/>
        <v>0</v>
      </c>
      <c r="AD49" s="35">
        <v>661391000000</v>
      </c>
      <c r="AE49" s="35">
        <v>523954000000</v>
      </c>
      <c r="AF49" s="35">
        <v>1172506000000</v>
      </c>
      <c r="AG49" s="35">
        <v>1184080000000</v>
      </c>
      <c r="AH49" s="35">
        <v>1582817000000</v>
      </c>
      <c r="AI49" s="4">
        <v>1712844000000</v>
      </c>
      <c r="AJ49" s="4">
        <v>946658000000</v>
      </c>
      <c r="AK49" s="4">
        <v>785895000000</v>
      </c>
      <c r="AL49" s="4">
        <v>772217000000</v>
      </c>
      <c r="AM49" s="4">
        <v>999872000000</v>
      </c>
      <c r="AN49" s="5">
        <v>918974000000</v>
      </c>
      <c r="AO49" s="4">
        <v>999240000000</v>
      </c>
      <c r="AP49" s="4">
        <v>360159000000</v>
      </c>
      <c r="AQ49" s="4">
        <v>855000000</v>
      </c>
      <c r="AR49" s="4">
        <v>759581000</v>
      </c>
      <c r="AS49" s="4">
        <v>799862000</v>
      </c>
      <c r="AT49" s="4">
        <v>640178000</v>
      </c>
      <c r="AU49" s="4">
        <v>5260567000</v>
      </c>
      <c r="AV49" s="4">
        <v>6291437000</v>
      </c>
      <c r="AW49" s="4">
        <v>1272131000</v>
      </c>
      <c r="AX49" s="4"/>
      <c r="AY49" s="4"/>
      <c r="AZ49" s="4"/>
      <c r="BA49" s="4"/>
      <c r="BB49" s="6" t="s">
        <v>613</v>
      </c>
      <c r="BC49" s="4"/>
      <c r="BD49" s="4"/>
      <c r="BE49" s="4"/>
      <c r="BF49" s="4"/>
      <c r="BG49" s="4"/>
      <c r="BH49" s="4"/>
      <c r="BI49" s="4">
        <v>25816000000</v>
      </c>
      <c r="BJ49" s="4">
        <v>60657000000</v>
      </c>
      <c r="BK49" s="4">
        <v>85572000000</v>
      </c>
      <c r="BL49" s="4">
        <v>129487000000</v>
      </c>
      <c r="BM49" s="4">
        <v>134276000000</v>
      </c>
      <c r="BN49" s="4">
        <v>73137000000</v>
      </c>
      <c r="BO49" s="4">
        <v>39312000000</v>
      </c>
      <c r="BP49" s="4">
        <v>45063000000</v>
      </c>
      <c r="BQ49" s="4">
        <v>32786000000</v>
      </c>
      <c r="BR49" s="4">
        <v>57654000000</v>
      </c>
      <c r="BS49" s="5">
        <v>46274000000</v>
      </c>
      <c r="BT49" s="4">
        <v>14078000000</v>
      </c>
      <c r="BU49" s="4">
        <v>11931000000</v>
      </c>
      <c r="BV49" s="4">
        <v>0</v>
      </c>
      <c r="BW49" s="4">
        <v>306250000</v>
      </c>
      <c r="BX49" s="4">
        <v>3510000000</v>
      </c>
      <c r="BY49" s="4"/>
      <c r="BZ49" s="4">
        <v>0</v>
      </c>
      <c r="CA49" s="4">
        <v>2256267000</v>
      </c>
      <c r="CB49" s="4">
        <v>2227405000</v>
      </c>
      <c r="CC49" s="4"/>
      <c r="CD49" s="4"/>
      <c r="CE49" s="4"/>
      <c r="CF49" s="4"/>
      <c r="CG49" s="6" t="s">
        <v>613</v>
      </c>
      <c r="CH49" s="4"/>
      <c r="CI49" s="4"/>
      <c r="CJ49" s="4"/>
      <c r="CK49" s="4"/>
      <c r="CL49" s="4"/>
      <c r="CM49" s="4"/>
      <c r="CN49" s="4">
        <v>1513483000000</v>
      </c>
      <c r="CO49" s="4">
        <v>1610213000000</v>
      </c>
      <c r="CP49" s="4">
        <v>2748781000000</v>
      </c>
      <c r="CQ49" s="4">
        <v>3014408000000</v>
      </c>
      <c r="CR49" s="4">
        <v>2973749000000</v>
      </c>
      <c r="CS49" s="4">
        <v>2974052000000</v>
      </c>
      <c r="CT49" s="4">
        <v>2272941000000</v>
      </c>
      <c r="CU49" s="4">
        <v>2117507000000</v>
      </c>
      <c r="CV49" s="4">
        <v>1703067000000</v>
      </c>
      <c r="CW49" s="4">
        <v>1746633000000</v>
      </c>
      <c r="CX49" s="5">
        <v>1567335000000</v>
      </c>
      <c r="CY49" s="4">
        <v>1524322000000</v>
      </c>
      <c r="CZ49" s="4">
        <v>829034000000</v>
      </c>
      <c r="DA49" s="4">
        <v>2185000000</v>
      </c>
      <c r="DB49" s="4">
        <v>2691039000</v>
      </c>
      <c r="DC49" s="4">
        <v>6402590000</v>
      </c>
      <c r="DD49" s="4">
        <v>2775805000</v>
      </c>
      <c r="DE49" s="4">
        <v>7485814000</v>
      </c>
      <c r="DF49" s="4">
        <v>10773781000</v>
      </c>
      <c r="DG49" s="4">
        <v>11484009000</v>
      </c>
      <c r="DH49" s="4"/>
      <c r="DI49" s="4"/>
      <c r="DJ49" s="4"/>
      <c r="DK49" s="4"/>
      <c r="DL49" s="6" t="s">
        <v>613</v>
      </c>
      <c r="DM49" s="4"/>
      <c r="DN49" s="4"/>
      <c r="DO49" s="4"/>
      <c r="DP49" s="4"/>
      <c r="DQ49" s="4"/>
      <c r="DR49" s="4"/>
      <c r="DS49" s="4">
        <v>5851229000000</v>
      </c>
      <c r="DT49" s="4">
        <v>6319074000000</v>
      </c>
      <c r="DU49" s="4">
        <v>4832910000000</v>
      </c>
      <c r="DV49" s="4">
        <v>5036396000000</v>
      </c>
      <c r="DW49" s="4">
        <v>5427426000000</v>
      </c>
      <c r="DX49" s="4">
        <v>4858878000000</v>
      </c>
      <c r="DY49" s="4">
        <v>3889291000000</v>
      </c>
      <c r="DZ49" s="4">
        <v>3412954000000</v>
      </c>
      <c r="EA49" s="4">
        <v>2936882000000</v>
      </c>
      <c r="EB49" s="4">
        <v>2929752000000</v>
      </c>
      <c r="EC49" s="5">
        <v>2422472000000</v>
      </c>
      <c r="ED49" s="4">
        <v>2245184000000</v>
      </c>
      <c r="EE49" s="4">
        <v>1523789000000</v>
      </c>
      <c r="EF49" s="4">
        <v>59334000000</v>
      </c>
      <c r="EG49" s="4">
        <v>67896009000</v>
      </c>
      <c r="EH49" s="4">
        <v>51416038000</v>
      </c>
      <c r="EI49" s="4">
        <v>58260215000</v>
      </c>
      <c r="EJ49" s="4">
        <v>65418725000</v>
      </c>
      <c r="EK49" s="4">
        <v>73088687000</v>
      </c>
      <c r="EL49" s="4">
        <v>88270725000</v>
      </c>
      <c r="EM49" s="4"/>
      <c r="EN49" s="4"/>
      <c r="EO49" s="4"/>
      <c r="EP49" s="4"/>
      <c r="EQ49" s="6" t="s">
        <v>613</v>
      </c>
      <c r="ER49" s="4"/>
      <c r="ES49" s="4"/>
      <c r="ET49" s="4"/>
      <c r="EU49" s="4"/>
      <c r="EV49" s="4"/>
      <c r="EW49" s="4"/>
      <c r="EX49" s="4">
        <v>2070044000000</v>
      </c>
      <c r="EY49" s="4">
        <v>2856300000000</v>
      </c>
      <c r="EZ49" s="4">
        <v>2597839000000</v>
      </c>
      <c r="FA49" s="4">
        <v>2739811000000</v>
      </c>
      <c r="FB49" s="4">
        <v>2610824000000</v>
      </c>
      <c r="FC49" s="4">
        <v>2588354000000</v>
      </c>
      <c r="FD49" s="4">
        <v>2439014000000</v>
      </c>
      <c r="FE49" s="4">
        <v>2518521000000</v>
      </c>
      <c r="FF49" s="4">
        <v>1890181000000</v>
      </c>
      <c r="FG49" s="4">
        <v>2170205000000</v>
      </c>
      <c r="FH49" s="5">
        <v>1708305000000</v>
      </c>
      <c r="FI49" s="4">
        <v>1451611000000</v>
      </c>
      <c r="FJ49" s="4">
        <v>1169840000000</v>
      </c>
      <c r="FK49" s="4">
        <v>5662000000</v>
      </c>
      <c r="FL49" s="4">
        <v>5867508000</v>
      </c>
      <c r="FM49" s="4">
        <v>10830483000</v>
      </c>
      <c r="FN49" s="4">
        <v>27857330000</v>
      </c>
      <c r="FO49" s="4">
        <v>2264627000</v>
      </c>
      <c r="FP49" s="4">
        <v>57418312000</v>
      </c>
      <c r="FQ49" s="4">
        <v>15736208000</v>
      </c>
      <c r="FR49" s="4"/>
      <c r="FS49" s="4"/>
      <c r="FT49" s="4"/>
      <c r="FU49" s="4"/>
      <c r="FV49" s="6" t="s">
        <v>613</v>
      </c>
      <c r="FW49" s="4"/>
      <c r="FX49" s="4"/>
      <c r="FY49" s="4"/>
      <c r="FZ49" s="4"/>
      <c r="GA49" s="4"/>
      <c r="GB49" s="4"/>
      <c r="GC49" s="4">
        <v>2800455000000</v>
      </c>
      <c r="GD49" s="4">
        <v>3860529000000</v>
      </c>
      <c r="GE49" s="4">
        <v>0</v>
      </c>
      <c r="GF49" s="4">
        <v>0</v>
      </c>
      <c r="GG49" s="4">
        <v>0</v>
      </c>
      <c r="GH49" s="4">
        <v>689169000000</v>
      </c>
      <c r="GI49" s="4">
        <v>689169000000</v>
      </c>
      <c r="GJ49" s="4">
        <v>689169000000</v>
      </c>
      <c r="GK49" s="4">
        <v>1595680000000</v>
      </c>
      <c r="GL49" s="4">
        <v>2959096000000</v>
      </c>
      <c r="GM49" s="5">
        <v>3437204000000</v>
      </c>
      <c r="GN49" s="4">
        <v>3967029000000</v>
      </c>
      <c r="GO49" s="4">
        <v>0</v>
      </c>
      <c r="GP49" s="4">
        <v>12650000000</v>
      </c>
      <c r="GQ49" s="4">
        <v>17450000000</v>
      </c>
      <c r="GR49" s="4">
        <v>27250000000</v>
      </c>
      <c r="GS49" s="4">
        <v>31250000000</v>
      </c>
      <c r="GT49" s="4">
        <v>37250000000</v>
      </c>
      <c r="GU49" s="4">
        <v>65750000000</v>
      </c>
      <c r="GV49" s="4">
        <v>71271744000</v>
      </c>
      <c r="GW49" s="4"/>
      <c r="GX49" s="4"/>
      <c r="GY49" s="4"/>
      <c r="GZ49" s="4"/>
      <c r="HA49" s="6" t="s">
        <v>613</v>
      </c>
      <c r="HB49" s="4"/>
      <c r="HC49" s="4"/>
      <c r="HD49" s="4"/>
      <c r="HE49" s="4"/>
      <c r="HF49" s="4"/>
      <c r="HG49" s="4"/>
      <c r="HH49" s="4">
        <v>1005972000000</v>
      </c>
      <c r="HI49" s="4">
        <v>581118000000</v>
      </c>
      <c r="HJ49" s="4">
        <v>1746627000000</v>
      </c>
      <c r="HK49" s="4">
        <v>1815828000000</v>
      </c>
      <c r="HL49" s="4">
        <v>2327985000000</v>
      </c>
      <c r="HM49" s="4">
        <v>1855243000000</v>
      </c>
      <c r="HN49" s="4">
        <v>1106167000000</v>
      </c>
      <c r="HO49" s="4">
        <v>159263000000</v>
      </c>
      <c r="HP49" s="4">
        <v>-781372000000</v>
      </c>
      <c r="HQ49" s="4">
        <v>-1931532000000</v>
      </c>
      <c r="HR49" s="5">
        <v>-2702413000000</v>
      </c>
      <c r="HS49" s="4">
        <v>-3165565000000</v>
      </c>
      <c r="HT49" s="4">
        <v>238877000000</v>
      </c>
      <c r="HU49" s="4">
        <v>43601000000</v>
      </c>
      <c r="HV49" s="4">
        <v>47305086000</v>
      </c>
      <c r="HW49" s="4">
        <v>21525672000</v>
      </c>
      <c r="HX49" s="4">
        <v>23896990000</v>
      </c>
      <c r="HY49" s="4">
        <v>25961652000</v>
      </c>
      <c r="HZ49" s="4">
        <v>4312308000</v>
      </c>
      <c r="IA49" s="4">
        <v>10242664000</v>
      </c>
      <c r="IB49" s="4"/>
      <c r="IC49" s="4"/>
      <c r="ID49" s="4"/>
      <c r="IE49" s="4"/>
      <c r="IF49" s="6" t="s">
        <v>613</v>
      </c>
      <c r="IG49" s="4"/>
      <c r="IH49" s="4"/>
      <c r="II49" s="4"/>
      <c r="IJ49" s="4"/>
      <c r="IK49" s="4"/>
      <c r="IL49" s="4"/>
      <c r="IM49" s="4">
        <v>5585975000000</v>
      </c>
      <c r="IN49" s="4">
        <v>4839058000000</v>
      </c>
      <c r="IO49" s="4">
        <v>10276431000000</v>
      </c>
      <c r="IP49" s="4">
        <v>10245173000000</v>
      </c>
      <c r="IQ49" s="4">
        <v>10023961000000</v>
      </c>
      <c r="IR49" s="4">
        <v>9897046000000</v>
      </c>
      <c r="IS49" s="4">
        <v>9006893000000</v>
      </c>
      <c r="IT49" s="4">
        <v>7925547000000</v>
      </c>
      <c r="IU49" s="4">
        <v>6754326000000</v>
      </c>
      <c r="IV49" s="4">
        <v>5616932000000</v>
      </c>
      <c r="IW49" s="5">
        <v>4700712000000</v>
      </c>
      <c r="IX49" s="4">
        <v>3316699000000</v>
      </c>
      <c r="IY49" s="4">
        <v>619371000000</v>
      </c>
      <c r="IZ49" s="4">
        <v>11400000000</v>
      </c>
      <c r="JA49" s="4">
        <v>11984352000</v>
      </c>
      <c r="JB49" s="4">
        <v>11518495000</v>
      </c>
      <c r="JC49" s="4">
        <v>10503795000</v>
      </c>
      <c r="JD49" s="4">
        <v>36053487000</v>
      </c>
      <c r="JE49" s="4">
        <v>20993370000</v>
      </c>
      <c r="JF49" s="4">
        <v>15502910000</v>
      </c>
      <c r="JG49" s="4"/>
      <c r="JH49" s="4"/>
      <c r="JI49" s="4"/>
      <c r="JJ49" s="4"/>
      <c r="JK49" s="6" t="s">
        <v>613</v>
      </c>
      <c r="JL49" s="4"/>
      <c r="JM49" s="4"/>
      <c r="JN49" s="4"/>
      <c r="JO49" s="4"/>
      <c r="JP49" s="4"/>
      <c r="JQ49" s="4"/>
      <c r="JR49" s="4">
        <v>1122380000000</v>
      </c>
      <c r="JS49" s="4">
        <v>-870037000000</v>
      </c>
      <c r="JT49" s="4">
        <v>1792609000000</v>
      </c>
      <c r="JU49" s="4">
        <v>1566851000000</v>
      </c>
      <c r="JV49" s="4">
        <v>2376663000000</v>
      </c>
      <c r="JW49" s="4">
        <v>2533911000000</v>
      </c>
      <c r="JX49" s="4">
        <v>2337648000000</v>
      </c>
      <c r="JY49" s="4">
        <v>2083912000000</v>
      </c>
      <c r="JZ49" s="4">
        <v>1814868000000</v>
      </c>
      <c r="KA49" s="4">
        <v>1584351000000</v>
      </c>
      <c r="KB49" s="5">
        <v>1241301000000</v>
      </c>
      <c r="KC49" s="4">
        <v>896212000000</v>
      </c>
      <c r="KD49" s="4">
        <v>-18749000000</v>
      </c>
      <c r="KE49" s="4">
        <v>4050204860</v>
      </c>
      <c r="KF49" s="4">
        <v>2700447000</v>
      </c>
      <c r="KG49" s="4">
        <v>904405000</v>
      </c>
      <c r="KH49" s="4">
        <v>272000</v>
      </c>
      <c r="KI49" s="4">
        <v>24209326000</v>
      </c>
      <c r="KJ49" s="4">
        <v>3053797000</v>
      </c>
      <c r="KK49" s="4">
        <v>-3703898000</v>
      </c>
      <c r="KL49" s="4"/>
      <c r="KM49" s="4"/>
      <c r="KN49" s="4"/>
      <c r="KO49" s="4"/>
      <c r="KP49" s="6" t="s">
        <v>613</v>
      </c>
      <c r="KQ49" s="4"/>
      <c r="KR49" s="4"/>
      <c r="KS49" s="4"/>
      <c r="KT49" s="4"/>
      <c r="KU49" s="4"/>
      <c r="KV49" s="4"/>
      <c r="KW49" s="4">
        <v>912854000000</v>
      </c>
      <c r="KX49" s="4">
        <v>-873181000000</v>
      </c>
      <c r="KY49" s="4">
        <v>1366884000000</v>
      </c>
      <c r="KZ49" s="4">
        <v>1097332000000</v>
      </c>
      <c r="LA49" s="4">
        <v>1907077000000</v>
      </c>
      <c r="LB49" s="4">
        <v>2019705000000</v>
      </c>
      <c r="LC49" s="4">
        <v>1780848000000</v>
      </c>
      <c r="LD49" s="4">
        <v>1419118000000</v>
      </c>
      <c r="LE49" s="4">
        <v>1150160000000</v>
      </c>
      <c r="LF49" s="4">
        <v>770881000000</v>
      </c>
      <c r="LG49" s="5">
        <v>465648000000</v>
      </c>
      <c r="LH49" s="4">
        <v>62617000000</v>
      </c>
      <c r="LI49" s="4">
        <v>-18314000000</v>
      </c>
      <c r="LJ49" s="4">
        <v>-3704307822</v>
      </c>
      <c r="LK49" s="4">
        <v>25779415000</v>
      </c>
      <c r="LL49" s="4">
        <v>-2371319000</v>
      </c>
      <c r="LM49" s="4">
        <v>-2385941000</v>
      </c>
      <c r="LN49" s="4">
        <v>18001404000</v>
      </c>
      <c r="LO49" s="4">
        <v>-10959151000</v>
      </c>
      <c r="LP49" s="4">
        <v>-82282545000</v>
      </c>
      <c r="LQ49" s="4"/>
      <c r="LR49" s="4"/>
      <c r="LS49" s="4"/>
      <c r="LT49" s="4"/>
      <c r="LU49" s="6" t="s">
        <v>613</v>
      </c>
      <c r="LV49" s="4"/>
      <c r="LW49" s="4"/>
      <c r="LX49" s="4"/>
      <c r="LY49" s="4"/>
      <c r="LZ49" s="4"/>
      <c r="MA49" s="4"/>
      <c r="MB49" s="4">
        <v>2039432000000</v>
      </c>
      <c r="MC49" s="4">
        <v>119269000000</v>
      </c>
      <c r="MD49" s="4">
        <v>2139382000000</v>
      </c>
      <c r="ME49" s="4">
        <v>2684464000000</v>
      </c>
      <c r="MF49" s="4">
        <v>2712015000000</v>
      </c>
      <c r="MM49" s="1">
        <v>1102899000000</v>
      </c>
      <c r="MN49" s="1">
        <v>-934404000000</v>
      </c>
      <c r="MO49" s="1">
        <v>1763009000000</v>
      </c>
      <c r="MP49" s="1">
        <v>1575321000000</v>
      </c>
      <c r="MQ49" s="1">
        <v>2396300000000</v>
      </c>
      <c r="MR49" s="4">
        <v>2532666000000</v>
      </c>
      <c r="MS49" s="4">
        <v>2244821000000</v>
      </c>
      <c r="MT49" s="4">
        <v>1850544000000</v>
      </c>
      <c r="MU49" s="4">
        <v>1523622000000</v>
      </c>
      <c r="MV49" s="4">
        <v>1158995000000</v>
      </c>
      <c r="MW49" s="5">
        <v>735594000000</v>
      </c>
      <c r="MX49" s="4">
        <v>277215000000</v>
      </c>
      <c r="MY49" s="1">
        <v>-18013000000</v>
      </c>
      <c r="MZ49" s="1">
        <v>-3699716360</v>
      </c>
      <c r="NA49" s="1">
        <v>25654569000</v>
      </c>
      <c r="NB49" s="1">
        <v>-2376633000</v>
      </c>
      <c r="NC49" s="1">
        <v>-2228987000</v>
      </c>
      <c r="ND49" s="1">
        <v>18202801000</v>
      </c>
      <c r="NE49" s="1">
        <v>-7927453000</v>
      </c>
      <c r="NF49" s="1">
        <v>-76702616000</v>
      </c>
      <c r="NK49" s="6" t="s">
        <v>613</v>
      </c>
      <c r="NR49" s="35">
        <v>912854000000</v>
      </c>
      <c r="NS49" s="35">
        <v>-873181000000</v>
      </c>
      <c r="NT49" s="35">
        <v>1366884000000</v>
      </c>
      <c r="NU49" s="35">
        <v>1097332000000</v>
      </c>
      <c r="NV49" s="35">
        <v>1907077000000</v>
      </c>
      <c r="NW49" s="47">
        <v>2019705000000</v>
      </c>
      <c r="NX49" s="47">
        <v>1780848000000</v>
      </c>
      <c r="NY49" s="47">
        <v>1419118000000</v>
      </c>
      <c r="NZ49" s="47">
        <v>1150160000000</v>
      </c>
      <c r="OA49" s="47">
        <v>770881000000</v>
      </c>
      <c r="OB49" s="48">
        <v>465648000000</v>
      </c>
      <c r="OC49" s="47">
        <v>62617000000</v>
      </c>
      <c r="OD49" s="35">
        <v>-18314000000</v>
      </c>
      <c r="OE49" s="35">
        <v>-3704308180</v>
      </c>
      <c r="OF49" s="35">
        <v>25779415000</v>
      </c>
      <c r="OG49" s="35">
        <v>-2371319000</v>
      </c>
      <c r="OH49" s="35">
        <v>-2064661000</v>
      </c>
      <c r="OI49" s="35">
        <v>18001404000</v>
      </c>
      <c r="OJ49" s="35">
        <v>-10959151000</v>
      </c>
      <c r="OK49" s="35">
        <v>-82282545000</v>
      </c>
      <c r="OP49" s="6" t="s">
        <v>613</v>
      </c>
      <c r="OQ49" s="4">
        <v>2806095000000</v>
      </c>
      <c r="OR49" s="4">
        <v>2591119000000</v>
      </c>
      <c r="OS49" s="4">
        <v>2322792000000</v>
      </c>
      <c r="OT49" s="4">
        <v>2023855000000</v>
      </c>
      <c r="OU49" s="4">
        <v>1755279000000</v>
      </c>
      <c r="OV49" s="5">
        <v>1409223000000</v>
      </c>
      <c r="OW49" s="4">
        <v>1004325000000</v>
      </c>
      <c r="OX49" s="4">
        <v>3594000000</v>
      </c>
      <c r="OY49" s="4">
        <v>4171559860</v>
      </c>
      <c r="OZ49" s="4">
        <v>2793117000</v>
      </c>
      <c r="PA49" s="4">
        <v>996449000</v>
      </c>
      <c r="PB49" s="4">
        <v>22557000</v>
      </c>
      <c r="PC49" s="4">
        <v>21825696000</v>
      </c>
      <c r="PD49" s="4">
        <v>5102968000</v>
      </c>
      <c r="PE49" s="4">
        <v>-2060689000</v>
      </c>
      <c r="PF49" s="4"/>
      <c r="PG49" s="4"/>
      <c r="PH49" s="4"/>
      <c r="PI49" s="4"/>
      <c r="PJ49" s="6" t="s">
        <v>613</v>
      </c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5"/>
      <c r="QB49" s="4"/>
      <c r="QC49" s="4">
        <v>-1485000000</v>
      </c>
      <c r="QD49" s="4">
        <v>-1906000000</v>
      </c>
      <c r="QE49" s="4">
        <v>-3429116000</v>
      </c>
      <c r="QF49" s="4">
        <v>-4911254000</v>
      </c>
      <c r="QG49" s="4"/>
      <c r="QH49" s="4"/>
      <c r="QI49" s="4"/>
      <c r="QJ49" s="4"/>
      <c r="QK49" s="4"/>
      <c r="QL49" s="4"/>
      <c r="QM49" s="4"/>
      <c r="QN49" s="4"/>
      <c r="QO49" s="6" t="s">
        <v>613</v>
      </c>
      <c r="QP49" s="4"/>
      <c r="QQ49" s="4"/>
      <c r="QR49" s="4"/>
      <c r="QS49" s="4"/>
      <c r="QT49" s="4"/>
      <c r="QU49" s="4"/>
      <c r="QV49" s="4">
        <v>2388720000000</v>
      </c>
      <c r="QW49" s="4">
        <v>-14959000000</v>
      </c>
      <c r="QX49" s="4">
        <v>1860499000000</v>
      </c>
      <c r="QY49" s="4">
        <v>1948788000000</v>
      </c>
      <c r="QZ49" s="4">
        <v>2198093000000</v>
      </c>
      <c r="RA49" s="4">
        <v>2519633000000</v>
      </c>
      <c r="RB49" s="4">
        <v>2175318000000</v>
      </c>
      <c r="RC49" s="4">
        <v>1705305000000</v>
      </c>
      <c r="RD49" s="4">
        <v>1396654000000</v>
      </c>
      <c r="RE49" s="4">
        <v>1274336000000</v>
      </c>
      <c r="RF49" s="5">
        <v>810100000000</v>
      </c>
      <c r="RG49" s="4">
        <v>971719000000</v>
      </c>
      <c r="RH49" s="4">
        <v>487634000000</v>
      </c>
      <c r="RI49" s="4">
        <v>5152000000</v>
      </c>
      <c r="RJ49" s="4">
        <v>9860608000</v>
      </c>
      <c r="RK49" s="4">
        <v>4238230000</v>
      </c>
      <c r="RL49" s="4">
        <v>1646834000</v>
      </c>
      <c r="RM49" s="4">
        <v>12798254000</v>
      </c>
      <c r="RN49" s="4">
        <v>1155871000</v>
      </c>
      <c r="RO49" s="4">
        <v>749861000</v>
      </c>
      <c r="RP49" s="4"/>
      <c r="RQ49" s="4"/>
      <c r="RR49" s="4"/>
      <c r="RS49" s="4"/>
      <c r="RT49" s="6" t="s">
        <v>613</v>
      </c>
      <c r="RU49" s="4"/>
      <c r="RV49" s="4"/>
      <c r="RW49" s="4"/>
      <c r="RX49" s="4"/>
      <c r="RY49" s="4"/>
      <c r="RZ49" s="4"/>
      <c r="SA49" s="4">
        <v>-186794000000</v>
      </c>
      <c r="SB49" s="4">
        <v>-594730000000</v>
      </c>
      <c r="SC49" s="4">
        <v>-456809000000</v>
      </c>
      <c r="SD49" s="4">
        <v>-689069000000</v>
      </c>
      <c r="SE49" s="4">
        <v>-914097000000</v>
      </c>
      <c r="SF49" s="4">
        <v>-506621000000</v>
      </c>
      <c r="SG49" s="4">
        <v>-463107000000</v>
      </c>
      <c r="SH49" s="4">
        <v>-268997000000</v>
      </c>
      <c r="SI49" s="4">
        <v>-237917000000</v>
      </c>
      <c r="SJ49" s="4">
        <v>-512806000000</v>
      </c>
      <c r="SK49" s="5">
        <v>-260512000000</v>
      </c>
      <c r="SL49" s="4">
        <v>-7918351000000</v>
      </c>
      <c r="SM49" s="4">
        <v>-536040000000</v>
      </c>
      <c r="SN49" s="4">
        <v>-236000000</v>
      </c>
      <c r="SO49" s="4">
        <v>-100890000</v>
      </c>
      <c r="SP49" s="4">
        <v>-70279000</v>
      </c>
      <c r="SQ49" s="4">
        <v>-291627000</v>
      </c>
      <c r="SR49" s="4">
        <v>15580110000</v>
      </c>
      <c r="SS49" s="4">
        <v>6671431000</v>
      </c>
      <c r="ST49" s="4">
        <v>-83821000</v>
      </c>
      <c r="SU49" s="4"/>
      <c r="SV49" s="4"/>
      <c r="SW49" s="4"/>
      <c r="SX49" s="4"/>
      <c r="SY49" s="6" t="s">
        <v>613</v>
      </c>
      <c r="SZ49" s="4"/>
      <c r="TA49" s="4"/>
      <c r="TB49" s="4"/>
      <c r="TC49" s="4"/>
      <c r="TD49" s="4"/>
      <c r="TE49" s="4"/>
      <c r="TF49" s="4">
        <v>-2084192000000</v>
      </c>
      <c r="TG49" s="4">
        <v>-143872000000</v>
      </c>
      <c r="TH49" s="4">
        <v>-1463983000000</v>
      </c>
      <c r="TI49" s="4">
        <v>-1681134000000</v>
      </c>
      <c r="TJ49" s="4">
        <v>-1429497000000</v>
      </c>
      <c r="TK49" s="4">
        <v>-1258576000000</v>
      </c>
      <c r="TL49" s="4">
        <v>-1625150000000</v>
      </c>
      <c r="TM49" s="4">
        <v>-1617306000000</v>
      </c>
      <c r="TN49" s="4">
        <v>-1674281000000</v>
      </c>
      <c r="TO49" s="4">
        <v>-1004020000000</v>
      </c>
      <c r="TP49" s="5">
        <v>-1042385000000</v>
      </c>
      <c r="TQ49" s="4">
        <v>7669988000000</v>
      </c>
      <c r="TR49" s="35">
        <v>407743000000</v>
      </c>
      <c r="TS49" s="35">
        <v>-4800000000</v>
      </c>
      <c r="TT49" s="35">
        <v>-9800000000</v>
      </c>
      <c r="TU49" s="35">
        <v>-4000000000</v>
      </c>
      <c r="TV49" s="35">
        <v>-6000000000</v>
      </c>
      <c r="TW49" s="35">
        <v>-29276790000</v>
      </c>
      <c r="TX49" s="35">
        <v>-2964358000</v>
      </c>
      <c r="TY49" s="35">
        <v>0</v>
      </c>
      <c r="UD49" s="6" t="s">
        <v>613</v>
      </c>
      <c r="UK49" s="37">
        <v>0.27559830481889702</v>
      </c>
      <c r="UL49" s="37">
        <v>0.64504042578306697</v>
      </c>
      <c r="UM49" s="37">
        <v>4.7049502656910699E-2</v>
      </c>
      <c r="UN49" s="37">
        <v>0</v>
      </c>
      <c r="UO49" s="37">
        <v>0</v>
      </c>
      <c r="UP49" s="9">
        <v>0</v>
      </c>
      <c r="UQ49" s="9">
        <v>1.5646376894930501E-2</v>
      </c>
      <c r="UR49" s="9"/>
      <c r="US49" s="9"/>
      <c r="UT49" s="9"/>
      <c r="UU49" s="10"/>
      <c r="UV49" s="9"/>
      <c r="UW49" s="6" t="s">
        <v>613</v>
      </c>
      <c r="VD49" s="9">
        <v>2.2314429325492303E-2</v>
      </c>
      <c r="VE49" s="9">
        <v>2.96190691869152E-2</v>
      </c>
      <c r="VF49" s="9">
        <v>2.2725820230660002E-2</v>
      </c>
      <c r="VG49" s="9">
        <v>0</v>
      </c>
      <c r="VH49" s="9">
        <v>0</v>
      </c>
      <c r="VI49" s="9">
        <v>0</v>
      </c>
      <c r="VJ49" s="9">
        <v>1.5237501128999999E-2</v>
      </c>
      <c r="VK49" s="9"/>
      <c r="VL49" s="9"/>
      <c r="VM49" s="9"/>
      <c r="VN49" s="10"/>
      <c r="VO49" s="9"/>
      <c r="VP49" s="6" t="s">
        <v>613</v>
      </c>
      <c r="VW49" s="9">
        <v>0.72440169518110298</v>
      </c>
      <c r="VX49" s="9">
        <v>0.35495957421693297</v>
      </c>
      <c r="VY49" s="9">
        <v>0.95295049734308901</v>
      </c>
      <c r="VZ49" s="9">
        <v>1</v>
      </c>
      <c r="WA49" s="9">
        <v>1</v>
      </c>
      <c r="WB49" s="52">
        <v>1</v>
      </c>
      <c r="WC49" s="52">
        <v>0.98435362310506902</v>
      </c>
      <c r="WG49" s="53"/>
      <c r="WI49" s="54" t="s">
        <v>613</v>
      </c>
      <c r="WP49" s="9">
        <v>0.18302238142526503</v>
      </c>
      <c r="WQ49" s="9">
        <v>0.168889252474588</v>
      </c>
      <c r="WR49" s="9">
        <v>0.131276033995744</v>
      </c>
      <c r="WS49" s="9">
        <v>0.12685558728136001</v>
      </c>
      <c r="WT49" s="9">
        <v>0.17001167375522802</v>
      </c>
      <c r="WU49" s="9">
        <v>0.159172859338027</v>
      </c>
      <c r="WV49" s="9">
        <v>0.158211829412059</v>
      </c>
      <c r="WW49" s="9"/>
      <c r="WX49" s="9"/>
      <c r="WY49" s="9"/>
      <c r="WZ49" s="10"/>
      <c r="XA49" s="9"/>
      <c r="XB49" s="6" t="s">
        <v>613</v>
      </c>
      <c r="XI49" s="9">
        <v>0.21442229999999998</v>
      </c>
      <c r="XJ49" s="9">
        <v>0.20668600000000001</v>
      </c>
      <c r="XK49" s="9">
        <v>0.20668600000000001</v>
      </c>
      <c r="XL49" s="9">
        <v>0.20668600000000001</v>
      </c>
      <c r="XM49" s="9">
        <v>0.2331347</v>
      </c>
      <c r="XN49" s="9">
        <v>0.24511459999999999</v>
      </c>
      <c r="XO49" s="9">
        <v>0.24454630000000002</v>
      </c>
      <c r="XP49" s="9"/>
      <c r="XQ49" s="9"/>
      <c r="XR49" s="9"/>
      <c r="XS49" s="10"/>
      <c r="XT49" s="9"/>
      <c r="XU49" s="6" t="s">
        <v>613</v>
      </c>
      <c r="XV49" s="59">
        <f t="shared" si="153"/>
        <v>31777450210.235157</v>
      </c>
      <c r="XW49" s="59">
        <f t="shared" si="153"/>
        <v>123590065415.31828</v>
      </c>
      <c r="XX49" s="59">
        <f t="shared" si="153"/>
        <v>255473104926.1561</v>
      </c>
      <c r="XY49" s="59">
        <f t="shared" si="153"/>
        <v>308772849151.36584</v>
      </c>
      <c r="XZ49" s="59">
        <f t="shared" si="153"/>
        <v>452982330741.07965</v>
      </c>
      <c r="YA49" s="59">
        <f t="shared" si="153"/>
        <v>532178487367.57715</v>
      </c>
      <c r="YB49" s="59">
        <f t="shared" si="153"/>
        <v>565119681186.47058</v>
      </c>
      <c r="YC49" s="6" t="s">
        <v>613</v>
      </c>
      <c r="YD49" s="4"/>
      <c r="YE49" s="4"/>
      <c r="YF49" s="4"/>
      <c r="YG49" s="4"/>
      <c r="YH49" s="4"/>
      <c r="YI49" s="4"/>
      <c r="YJ49" s="4">
        <v>2388720000000</v>
      </c>
      <c r="YK49" s="4">
        <v>-14959000000</v>
      </c>
      <c r="YL49" s="4">
        <v>1860499000000</v>
      </c>
      <c r="YM49" s="4">
        <v>1948788000000</v>
      </c>
      <c r="YN49" s="4">
        <v>2198093000000</v>
      </c>
      <c r="YO49" s="4">
        <v>2519633000000</v>
      </c>
      <c r="YP49" s="4">
        <v>2175318000000</v>
      </c>
      <c r="YQ49" s="4">
        <v>1705305000000</v>
      </c>
      <c r="YR49" s="4">
        <v>1396654000000</v>
      </c>
      <c r="YS49" s="4">
        <v>1274336000000</v>
      </c>
      <c r="YT49" s="5">
        <v>810100000000</v>
      </c>
      <c r="YU49" s="4">
        <v>971719000000</v>
      </c>
      <c r="YV49" s="4">
        <v>487634000000</v>
      </c>
      <c r="YW49" s="4">
        <v>5152000000</v>
      </c>
      <c r="YX49" s="4">
        <v>9860608000</v>
      </c>
      <c r="YY49" s="4">
        <v>4238230000</v>
      </c>
      <c r="YZ49" s="4">
        <v>1646834000</v>
      </c>
      <c r="ZA49" s="4">
        <v>12798254000</v>
      </c>
      <c r="ZB49" s="4">
        <v>1155871000</v>
      </c>
      <c r="ZC49" s="4">
        <v>749861000</v>
      </c>
      <c r="ZD49" s="4"/>
      <c r="ZE49" s="4"/>
      <c r="ZF49" s="4"/>
      <c r="ZG49" s="4"/>
      <c r="ZH49" s="6" t="s">
        <v>613</v>
      </c>
      <c r="ZI49" s="4"/>
      <c r="ZJ49" s="4"/>
      <c r="ZK49" s="4"/>
      <c r="ZL49" s="4"/>
      <c r="ZM49" s="4"/>
      <c r="ZN49" s="4"/>
      <c r="ZO49" s="4">
        <v>-186794000000</v>
      </c>
      <c r="ZP49" s="4">
        <v>-594730000000</v>
      </c>
      <c r="ZQ49" s="4">
        <v>-456809000000</v>
      </c>
      <c r="ZR49" s="4">
        <v>-689069000000</v>
      </c>
      <c r="ZS49" s="4">
        <v>-914097000000</v>
      </c>
      <c r="ZT49" s="4">
        <v>-506621000000</v>
      </c>
      <c r="ZU49" s="4">
        <v>-463107000000</v>
      </c>
      <c r="ZV49" s="4">
        <v>-268997000000</v>
      </c>
      <c r="ZW49" s="4">
        <v>-237917000000</v>
      </c>
      <c r="ZX49" s="4">
        <v>-512806000000</v>
      </c>
      <c r="ZY49" s="5">
        <v>-260512000000</v>
      </c>
      <c r="ZZ49" s="4">
        <v>-7918351000000</v>
      </c>
      <c r="AAA49" s="4">
        <v>-536040000000</v>
      </c>
      <c r="AAB49" s="4">
        <v>-236000000</v>
      </c>
      <c r="AAC49" s="4">
        <v>-100890000</v>
      </c>
      <c r="AAD49" s="4">
        <v>-70279000</v>
      </c>
      <c r="AAE49" s="4">
        <v>-291627000</v>
      </c>
      <c r="AAF49" s="4">
        <v>15580110000</v>
      </c>
      <c r="AAG49" s="4">
        <v>6671431000</v>
      </c>
      <c r="AAH49" s="4">
        <v>-83821000</v>
      </c>
      <c r="AAI49" s="4"/>
      <c r="AAJ49" s="4"/>
      <c r="AAK49" s="4"/>
      <c r="AAL49" s="4"/>
      <c r="AAM49" s="6" t="s">
        <v>613</v>
      </c>
      <c r="AAN49" s="4"/>
      <c r="AAO49" s="4"/>
      <c r="AAP49" s="4"/>
      <c r="AAQ49" s="4"/>
      <c r="AAR49" s="4"/>
      <c r="AAS49" s="4"/>
      <c r="AAT49" s="4">
        <v>-2084192000000</v>
      </c>
      <c r="AAU49" s="4">
        <v>-143872000000</v>
      </c>
      <c r="AAV49" s="4">
        <v>-1463983000000</v>
      </c>
      <c r="AAW49" s="4">
        <v>-1681134000000</v>
      </c>
      <c r="AAX49" s="4">
        <v>-1429497000000</v>
      </c>
      <c r="AAY49" s="4">
        <v>-1258576000000</v>
      </c>
      <c r="AAZ49" s="4">
        <v>-1625150000000</v>
      </c>
      <c r="ABA49" s="4">
        <v>-1617306000000</v>
      </c>
      <c r="ABB49" s="4">
        <v>-1674281000000</v>
      </c>
      <c r="ABC49" s="4">
        <v>-1004020000000</v>
      </c>
      <c r="ABD49" s="5">
        <v>-1042385000000</v>
      </c>
      <c r="ABE49" s="4">
        <v>7669988000000</v>
      </c>
      <c r="ABF49" s="35">
        <v>407743000000</v>
      </c>
      <c r="ABG49" s="35">
        <v>-4800000000</v>
      </c>
      <c r="ABH49" s="35">
        <v>-9800000000</v>
      </c>
      <c r="ABI49" s="35">
        <v>-4000000000</v>
      </c>
      <c r="ABJ49" s="35">
        <v>-6000000000</v>
      </c>
      <c r="ABK49" s="35">
        <v>-29276790000</v>
      </c>
      <c r="ABL49" s="35">
        <v>-2964358000</v>
      </c>
      <c r="ABM49" s="35">
        <v>0</v>
      </c>
      <c r="ABR49" s="6" t="s">
        <v>613</v>
      </c>
      <c r="ABY49" s="37">
        <v>0.27559830481889702</v>
      </c>
      <c r="ABZ49" s="37">
        <v>0.64504042578306697</v>
      </c>
      <c r="ACA49" s="37">
        <v>4.7049502656910699E-2</v>
      </c>
      <c r="ACB49" s="37">
        <v>0</v>
      </c>
      <c r="ACC49" s="37">
        <v>0</v>
      </c>
      <c r="ACD49" s="9">
        <v>0</v>
      </c>
      <c r="ACE49" s="9">
        <v>1.5646376894930501E-2</v>
      </c>
      <c r="ACF49" s="9"/>
      <c r="ACG49" s="9"/>
      <c r="ACH49" s="9"/>
      <c r="ACI49" s="10"/>
      <c r="ACJ49" s="9"/>
      <c r="ACK49" s="6" t="s">
        <v>613</v>
      </c>
      <c r="ACR49" s="9">
        <v>2.2314429325492303E-2</v>
      </c>
      <c r="ACS49" s="9">
        <v>2.96190691869152E-2</v>
      </c>
      <c r="ACT49" s="9">
        <v>2.2725820230660002E-2</v>
      </c>
      <c r="ACU49" s="9">
        <v>0</v>
      </c>
      <c r="ACV49" s="9">
        <v>0</v>
      </c>
      <c r="ACW49" s="9">
        <v>0</v>
      </c>
      <c r="ACX49" s="9">
        <v>1.5237501128999999E-2</v>
      </c>
      <c r="ACY49" s="9"/>
      <c r="ACZ49" s="9"/>
      <c r="ADA49" s="9"/>
      <c r="ADB49" s="10"/>
      <c r="ADC49" s="9"/>
      <c r="ADD49" s="6" t="s">
        <v>613</v>
      </c>
      <c r="ADK49" s="9">
        <v>0.72440169518110298</v>
      </c>
      <c r="ADL49" s="9">
        <v>0.35495957421693297</v>
      </c>
      <c r="ADM49" s="9">
        <v>0.95295049734308901</v>
      </c>
      <c r="ADN49" s="9">
        <v>1</v>
      </c>
      <c r="ADO49" s="9">
        <v>1</v>
      </c>
      <c r="ADP49" s="52">
        <v>1</v>
      </c>
      <c r="ADQ49" s="52">
        <v>0.98435362310506902</v>
      </c>
      <c r="ADU49" s="53"/>
      <c r="ADW49" s="54" t="s">
        <v>613</v>
      </c>
      <c r="AED49" s="9">
        <v>0.18302238142526503</v>
      </c>
      <c r="AEE49" s="9">
        <v>0.168889252474588</v>
      </c>
      <c r="AEF49" s="9">
        <v>0.131276033995744</v>
      </c>
      <c r="AEG49" s="9">
        <v>0.12685558728136001</v>
      </c>
      <c r="AEH49" s="9">
        <v>0.17001167375522802</v>
      </c>
      <c r="AEI49" s="9">
        <v>0.159172859338027</v>
      </c>
      <c r="AEJ49" s="9">
        <v>0.158211829412059</v>
      </c>
      <c r="AEK49" s="9"/>
      <c r="AEL49" s="9"/>
      <c r="AEM49" s="9"/>
      <c r="AEN49" s="10"/>
      <c r="AEO49" s="9"/>
      <c r="AEP49" s="6" t="s">
        <v>613</v>
      </c>
      <c r="AEW49" s="9">
        <v>0.21442229999999998</v>
      </c>
      <c r="AEX49" s="9">
        <v>0.20668600000000001</v>
      </c>
      <c r="AEY49" s="9">
        <v>0.20668600000000001</v>
      </c>
      <c r="AEZ49" s="9">
        <v>0.20668600000000001</v>
      </c>
      <c r="AFA49" s="9">
        <v>0.2331347</v>
      </c>
      <c r="AFB49" s="9">
        <v>0.24511459999999999</v>
      </c>
      <c r="AFC49" s="9">
        <v>0.24454630000000002</v>
      </c>
      <c r="AFD49" s="9"/>
      <c r="AFE49" s="9"/>
      <c r="AFF49" s="9"/>
      <c r="AFG49" s="10"/>
      <c r="AFH49" s="9"/>
      <c r="AFI49" s="6" t="s">
        <v>613</v>
      </c>
      <c r="AFJ49" s="7">
        <f t="shared" si="166"/>
        <v>0.41567312453615834</v>
      </c>
      <c r="AFK49" s="7">
        <f t="shared" si="167"/>
        <v>0.45788499754839634</v>
      </c>
      <c r="AFL49" s="7">
        <f t="shared" si="168"/>
        <v>0.41580343596778624</v>
      </c>
      <c r="AFM49" s="7">
        <f t="shared" si="169"/>
        <v>0.39162622127821273</v>
      </c>
      <c r="AFN49" s="7">
        <f t="shared" si="170"/>
        <v>0.26312158844844208</v>
      </c>
      <c r="AFO49" s="8">
        <f t="shared" si="171"/>
        <v>0.1922201783962828</v>
      </c>
      <c r="AFP49" s="7">
        <f t="shared" si="172"/>
        <v>2.7889473646703345E-2</v>
      </c>
      <c r="AFQ49" s="6" t="s">
        <v>613</v>
      </c>
      <c r="AFR49" s="7">
        <f t="shared" si="173"/>
        <v>1.088647147570426</v>
      </c>
      <c r="AFS49" s="7">
        <f t="shared" si="174"/>
        <v>1.6099268916899527</v>
      </c>
      <c r="AFT49" s="7">
        <f t="shared" si="175"/>
        <v>8.9105316363499369</v>
      </c>
      <c r="AFU49" s="7">
        <f t="shared" si="176"/>
        <v>-1.4719749363939327</v>
      </c>
      <c r="AFV49" s="7">
        <f t="shared" si="177"/>
        <v>-0.39910340600103961</v>
      </c>
      <c r="AFW49" s="8">
        <f t="shared" si="178"/>
        <v>-0.17230822971914359</v>
      </c>
      <c r="AFX49" s="7">
        <f t="shared" si="179"/>
        <v>-1.9780671065038943E-2</v>
      </c>
      <c r="AFY49" s="6" t="s">
        <v>613</v>
      </c>
      <c r="AFZ49" s="1">
        <f t="shared" si="180"/>
        <v>2544412000000</v>
      </c>
      <c r="AGA49" s="1">
        <f t="shared" si="181"/>
        <v>1795336000000</v>
      </c>
      <c r="AGB49" s="1">
        <f t="shared" si="182"/>
        <v>848432000000</v>
      </c>
      <c r="AGC49" s="1">
        <f t="shared" si="183"/>
        <v>814308000000</v>
      </c>
      <c r="AGD49" s="1">
        <f t="shared" si="184"/>
        <v>1027564000000</v>
      </c>
      <c r="AGE49" s="2">
        <f t="shared" si="185"/>
        <v>734791000000</v>
      </c>
      <c r="AGF49" s="1">
        <f t="shared" si="186"/>
        <v>801464000000</v>
      </c>
      <c r="AGG49" s="6" t="s">
        <v>613</v>
      </c>
      <c r="AGH49" s="7">
        <f t="shared" si="187"/>
        <v>0.99587291680749812</v>
      </c>
      <c r="AGI49" s="7">
        <f t="shared" si="188"/>
        <v>1.3020671339515277</v>
      </c>
      <c r="AGJ49" s="7">
        <f t="shared" si="189"/>
        <v>2.4561921285382917</v>
      </c>
      <c r="AGK49" s="7">
        <f t="shared" si="190"/>
        <v>2.2287242664937592</v>
      </c>
      <c r="AGL49" s="7">
        <f t="shared" si="191"/>
        <v>1.5418514077955241</v>
      </c>
      <c r="AGM49" s="8">
        <f t="shared" si="192"/>
        <v>1.6893252639185836</v>
      </c>
      <c r="AGN49" s="7">
        <f t="shared" si="193"/>
        <v>1.1182186598524699</v>
      </c>
      <c r="AGO49" s="6" t="s">
        <v>613</v>
      </c>
      <c r="AGP49" s="7">
        <f t="shared" si="194"/>
        <v>0.20407149769739374</v>
      </c>
      <c r="AGQ49" s="7">
        <f t="shared" si="195"/>
        <v>0.19772056801385338</v>
      </c>
      <c r="AGR49" s="7">
        <f t="shared" si="196"/>
        <v>0.17905615852129828</v>
      </c>
      <c r="AGS49" s="7">
        <f t="shared" si="197"/>
        <v>0.17028494034786001</v>
      </c>
      <c r="AGT49" s="7">
        <f t="shared" si="198"/>
        <v>0.13724235935204485</v>
      </c>
      <c r="AGU49" s="8">
        <f t="shared" si="199"/>
        <v>9.9059036163032327E-2</v>
      </c>
      <c r="AGV49" s="7">
        <f t="shared" si="200"/>
        <v>1.8879313437848898E-2</v>
      </c>
      <c r="AGW49" s="6" t="s">
        <v>613</v>
      </c>
      <c r="AGX49" s="7">
        <f t="shared" si="201"/>
        <v>0.28352853972791475</v>
      </c>
      <c r="AGY49" s="7">
        <f t="shared" si="202"/>
        <v>0.28768177883316698</v>
      </c>
      <c r="AGZ49" s="7">
        <f t="shared" si="203"/>
        <v>0.2930765535804658</v>
      </c>
      <c r="AHA49" s="7">
        <f t="shared" si="204"/>
        <v>0.29963833549046937</v>
      </c>
      <c r="AHB49" s="7">
        <f t="shared" si="205"/>
        <v>0.31249781909412472</v>
      </c>
      <c r="AHC49" s="8">
        <f t="shared" si="206"/>
        <v>0.29978926596651739</v>
      </c>
      <c r="AHD49" s="7">
        <f t="shared" si="207"/>
        <v>0.30280860578545116</v>
      </c>
      <c r="AHE49" s="6" t="s">
        <v>613</v>
      </c>
      <c r="AHF49" s="15">
        <f t="shared" si="306"/>
        <v>135.32201211425135</v>
      </c>
      <c r="AHG49" s="15">
        <f t="shared" si="307"/>
        <v>229.1130698005698</v>
      </c>
      <c r="AHH49" s="15">
        <f t="shared" si="308"/>
        <v>175.8770388123294</v>
      </c>
      <c r="AHI49" s="15">
        <f t="shared" si="309"/>
        <v>206.01250533764411</v>
      </c>
      <c r="AHJ49" s="15">
        <f t="shared" si="310"/>
        <v>97.424844763589689</v>
      </c>
      <c r="AHK49" s="16">
        <f t="shared" si="311"/>
        <v>101.58430219993949</v>
      </c>
      <c r="AHL49" s="15">
        <f t="shared" si="312"/>
        <v>235.59447364682484</v>
      </c>
      <c r="AHM49" s="6" t="s">
        <v>613</v>
      </c>
      <c r="AHN49" s="12">
        <f t="shared" si="208"/>
        <v>2.6972699732829368</v>
      </c>
      <c r="AHO49" s="12">
        <f t="shared" si="209"/>
        <v>1.5930998625164083</v>
      </c>
      <c r="AHP49" s="12">
        <f t="shared" si="210"/>
        <v>2.0753135398730209</v>
      </c>
      <c r="AHQ49" s="12">
        <f t="shared" si="211"/>
        <v>1.7717371059673459</v>
      </c>
      <c r="AHR49" s="12">
        <f t="shared" si="212"/>
        <v>3.7464776144699634</v>
      </c>
      <c r="AHS49" s="13">
        <f t="shared" si="213"/>
        <v>3.5930748363226677</v>
      </c>
      <c r="AHT49" s="12">
        <f t="shared" si="214"/>
        <v>1.5492723337269978</v>
      </c>
      <c r="AHU49" s="6" t="s">
        <v>613</v>
      </c>
      <c r="AHV49" s="15">
        <f t="shared" si="215"/>
        <v>2.0368994652674961</v>
      </c>
      <c r="AHW49" s="15">
        <f t="shared" si="216"/>
        <v>2.315818744341835</v>
      </c>
      <c r="AHX49" s="15">
        <f t="shared" si="217"/>
        <v>2.3221956697922095</v>
      </c>
      <c r="AHY49" s="15">
        <f t="shared" si="218"/>
        <v>2.2998288661240052</v>
      </c>
      <c r="AHZ49" s="15">
        <f t="shared" si="219"/>
        <v>1.9172039135053069</v>
      </c>
      <c r="AIA49" s="16">
        <f t="shared" si="220"/>
        <v>1.9404608185357768</v>
      </c>
      <c r="AIB49" s="15">
        <f t="shared" si="221"/>
        <v>1.4772504168923348</v>
      </c>
      <c r="AIC49" s="6" t="s">
        <v>613</v>
      </c>
      <c r="AID49" s="4">
        <f t="shared" si="222"/>
        <v>385698000000</v>
      </c>
      <c r="AIE49" s="4">
        <f t="shared" si="223"/>
        <v>-166073000000</v>
      </c>
      <c r="AIF49" s="4">
        <f t="shared" si="224"/>
        <v>-401014000000</v>
      </c>
      <c r="AIG49" s="4">
        <f t="shared" si="225"/>
        <v>-187114000000</v>
      </c>
      <c r="AIH49" s="4">
        <f t="shared" si="226"/>
        <v>-423572000000</v>
      </c>
      <c r="AII49" s="14">
        <f t="shared" si="227"/>
        <v>-140970000000</v>
      </c>
      <c r="AIJ49" s="4">
        <f t="shared" si="228"/>
        <v>72711000000</v>
      </c>
      <c r="AIK49" s="6" t="s">
        <v>613</v>
      </c>
      <c r="AIL49" s="15">
        <f t="shared" si="229"/>
        <v>25.660091574236837</v>
      </c>
      <c r="AIM49" s="15">
        <f t="shared" si="230"/>
        <v>-54.234541436597162</v>
      </c>
      <c r="AIN49" s="15">
        <f t="shared" si="231"/>
        <v>-19.763766352296926</v>
      </c>
      <c r="AIO49" s="15">
        <f t="shared" si="232"/>
        <v>-36.09738448218733</v>
      </c>
      <c r="AIP49" s="15">
        <f t="shared" si="233"/>
        <v>-13.260867101696997</v>
      </c>
      <c r="AIQ49" s="16">
        <f t="shared" si="234"/>
        <v>-33.345477761225794</v>
      </c>
      <c r="AIR49" s="15">
        <f t="shared" si="235"/>
        <v>45.614817565430265</v>
      </c>
      <c r="AIS49" s="6" t="s">
        <v>613</v>
      </c>
      <c r="AIT49" s="15">
        <f t="shared" si="236"/>
        <v>1.1490128475471284</v>
      </c>
      <c r="AIU49" s="15">
        <f t="shared" si="237"/>
        <v>0.93190977993566249</v>
      </c>
      <c r="AIV49" s="15">
        <f t="shared" si="238"/>
        <v>0.84077400982560802</v>
      </c>
      <c r="AIW49" s="15">
        <f t="shared" si="239"/>
        <v>0.90100736384504976</v>
      </c>
      <c r="AIX49" s="15">
        <f t="shared" si="240"/>
        <v>0.80482396824263147</v>
      </c>
      <c r="AIY49" s="16">
        <f t="shared" si="241"/>
        <v>0.91747960697884745</v>
      </c>
      <c r="AIZ49" s="15">
        <f t="shared" si="242"/>
        <v>1.0500898656733795</v>
      </c>
      <c r="AJA49" s="6" t="s">
        <v>613</v>
      </c>
      <c r="AJB49" s="15">
        <f t="shared" si="243"/>
        <v>0.69000646743065286</v>
      </c>
      <c r="AJC49" s="15">
        <f t="shared" si="244"/>
        <v>0.40424942210253817</v>
      </c>
      <c r="AJD49" s="15">
        <f t="shared" si="245"/>
        <v>0.32993888079551453</v>
      </c>
      <c r="AJE49" s="15">
        <f t="shared" si="246"/>
        <v>0.42588672724993004</v>
      </c>
      <c r="AJF49" s="15">
        <f t="shared" si="247"/>
        <v>0.48729313590190787</v>
      </c>
      <c r="AJG49" s="16">
        <f t="shared" si="248"/>
        <v>0.56503259078443258</v>
      </c>
      <c r="AJH49" s="15">
        <f t="shared" si="249"/>
        <v>0.69806442635113675</v>
      </c>
      <c r="AJI49" s="6" t="s">
        <v>613</v>
      </c>
      <c r="AJJ49" s="15" t="e">
        <f t="shared" si="154"/>
        <v>#DIV/0!</v>
      </c>
      <c r="AJK49" s="15" t="e">
        <f t="shared" si="154"/>
        <v>#DIV/0!</v>
      </c>
      <c r="AJL49" s="15" t="e">
        <f t="shared" si="154"/>
        <v>#DIV/0!</v>
      </c>
      <c r="AJM49" s="15" t="e">
        <f t="shared" si="154"/>
        <v>#DIV/0!</v>
      </c>
      <c r="AJN49" s="15" t="e">
        <f t="shared" si="154"/>
        <v>#DIV/0!</v>
      </c>
      <c r="AJO49" s="16" t="e">
        <f t="shared" si="154"/>
        <v>#DIV/0!</v>
      </c>
      <c r="AJP49" s="15" t="e">
        <f t="shared" si="154"/>
        <v>#DIV/0!</v>
      </c>
      <c r="AJQ49" s="6" t="s">
        <v>613</v>
      </c>
      <c r="AJX49" s="1">
        <v>30.681640000000002</v>
      </c>
      <c r="AJY49" s="1">
        <v>-10.29167</v>
      </c>
      <c r="AJZ49" s="1">
        <v>31.56062</v>
      </c>
      <c r="AKA49" s="1">
        <v>75.577799999999996</v>
      </c>
      <c r="AKB49" s="1">
        <v>131.81310999999999</v>
      </c>
      <c r="AKC49" s="1">
        <v>79.739279999999994</v>
      </c>
      <c r="AKD49" s="1">
        <v>18.914529999999999</v>
      </c>
      <c r="AKE49" s="1">
        <v>8.1570699999999992</v>
      </c>
      <c r="AKF49" s="1">
        <v>5.8776799999999998</v>
      </c>
      <c r="AKG49" s="1">
        <v>3.4975999999999998</v>
      </c>
      <c r="AKH49" s="2">
        <v>2.33249</v>
      </c>
      <c r="AKI49" s="1">
        <v>1.58588</v>
      </c>
      <c r="AKJ49" s="6" t="s">
        <v>613</v>
      </c>
      <c r="AKK49" s="15">
        <f t="shared" si="250"/>
        <v>2.6189981581927544</v>
      </c>
      <c r="AKL49" s="15">
        <f t="shared" si="251"/>
        <v>3.5160070766891436</v>
      </c>
      <c r="AKM49" s="15">
        <f t="shared" si="252"/>
        <v>21.429672930938136</v>
      </c>
      <c r="AKN49" s="15">
        <f t="shared" si="253"/>
        <v>-3.7586220135863582</v>
      </c>
      <c r="AKO49" s="15">
        <f t="shared" si="254"/>
        <v>-1.5168022067457334</v>
      </c>
      <c r="AKP49" s="16">
        <f t="shared" si="255"/>
        <v>-0.89641072626574847</v>
      </c>
      <c r="AKQ49" s="15">
        <f t="shared" si="256"/>
        <v>-0.70925221879822398</v>
      </c>
      <c r="AKR49" s="6" t="s">
        <v>613</v>
      </c>
      <c r="AKS49" s="15">
        <f t="shared" si="257"/>
        <v>0.37147101484818967</v>
      </c>
      <c r="AKT49" s="15">
        <f t="shared" si="258"/>
        <v>0.62302437154606849</v>
      </c>
      <c r="AKU49" s="15">
        <f t="shared" si="259"/>
        <v>4.3272385927679373</v>
      </c>
      <c r="AKV49" s="15">
        <f t="shared" si="260"/>
        <v>-2.0421514976221311</v>
      </c>
      <c r="AKW49" s="15">
        <f t="shared" si="261"/>
        <v>-1.5319942926133245</v>
      </c>
      <c r="AKX49" s="16">
        <f t="shared" si="262"/>
        <v>-1.2719018151555666</v>
      </c>
      <c r="AKY49" s="15">
        <f t="shared" si="263"/>
        <v>-1.2531819754135518</v>
      </c>
      <c r="AKZ49" s="6" t="s">
        <v>613</v>
      </c>
      <c r="ALA49" s="7">
        <f t="shared" si="264"/>
        <v>0.27085589912325519</v>
      </c>
      <c r="ALB49" s="7">
        <f t="shared" si="265"/>
        <v>0.38386630691970752</v>
      </c>
      <c r="ALC49" s="7">
        <f t="shared" si="266"/>
        <v>0.81228548663888211</v>
      </c>
      <c r="ALD49" s="7">
        <f t="shared" si="267"/>
        <v>1.9595533876616711</v>
      </c>
      <c r="ALE49" s="7">
        <f t="shared" si="268"/>
        <v>2.8797194140705593</v>
      </c>
      <c r="ALF49" s="8">
        <f t="shared" si="269"/>
        <v>4.677798176624373</v>
      </c>
      <c r="ALG49" s="7">
        <f t="shared" si="270"/>
        <v>4.9497282473074273</v>
      </c>
      <c r="ALH49" s="6" t="s">
        <v>613</v>
      </c>
      <c r="ALI49" s="7">
        <f t="shared" si="155"/>
        <v>4.61098079139299E-2</v>
      </c>
      <c r="ALJ49" s="7">
        <f t="shared" si="155"/>
        <v>0.17933201495615486</v>
      </c>
      <c r="ALK49" s="7">
        <f t="shared" si="155"/>
        <v>0.37069732522234183</v>
      </c>
      <c r="ALL49" s="7">
        <f t="shared" si="155"/>
        <v>0.19350549555760921</v>
      </c>
      <c r="ALM49" s="7">
        <f t="shared" si="155"/>
        <v>0.15308132305983979</v>
      </c>
      <c r="ALN49" s="20">
        <f t="shared" si="155"/>
        <v>0.15482889213662535</v>
      </c>
      <c r="ALO49" s="7">
        <f t="shared" si="155"/>
        <v>0.14245413411055743</v>
      </c>
      <c r="ALP49" s="6" t="s">
        <v>613</v>
      </c>
      <c r="ALQ49" s="17">
        <f t="shared" si="271"/>
        <v>0.27085589912325519</v>
      </c>
      <c r="ALR49" s="17">
        <f t="shared" si="272"/>
        <v>0.38386630691970752</v>
      </c>
      <c r="ALS49" s="17">
        <f t="shared" si="273"/>
        <v>0.81228548663888211</v>
      </c>
      <c r="ALT49" s="17">
        <f t="shared" si="274"/>
        <v>1.9595533876616711</v>
      </c>
      <c r="ALU49" s="17">
        <f t="shared" si="275"/>
        <v>2.8797194140705593</v>
      </c>
      <c r="ALV49" s="21">
        <f t="shared" si="276"/>
        <v>4.677798176624373</v>
      </c>
      <c r="ALW49" s="17">
        <f t="shared" si="277"/>
        <v>4.9497282473074273</v>
      </c>
      <c r="ALX49" s="6" t="s">
        <v>613</v>
      </c>
      <c r="ALY49" s="17">
        <f t="shared" si="278"/>
        <v>0.72914410087674475</v>
      </c>
      <c r="ALZ49" s="17">
        <f t="shared" si="279"/>
        <v>0.61613369308029253</v>
      </c>
      <c r="AMA49" s="17">
        <f t="shared" si="280"/>
        <v>0.18771451336111791</v>
      </c>
      <c r="AMB49" s="17">
        <f t="shared" si="281"/>
        <v>-0.95955338766167098</v>
      </c>
      <c r="AMC49" s="17">
        <f t="shared" si="282"/>
        <v>-1.8797194140705591</v>
      </c>
      <c r="AMD49" s="21">
        <f t="shared" si="283"/>
        <v>-3.6777981766243735</v>
      </c>
      <c r="AME49" s="17">
        <f t="shared" si="284"/>
        <v>-3.9497282473074273</v>
      </c>
      <c r="AMF49" s="6" t="s">
        <v>613</v>
      </c>
      <c r="AMM49" s="18">
        <v>4.5713591950970072</v>
      </c>
      <c r="AMN49" s="18">
        <v>6.1982279139587186</v>
      </c>
      <c r="AMO49" s="18">
        <v>6.218300505319057</v>
      </c>
      <c r="AMP49" s="18">
        <v>6.0281565269948612</v>
      </c>
      <c r="AMQ49" s="18">
        <v>6.8453170762465918</v>
      </c>
      <c r="AMR49" s="18">
        <v>7.4264531209904705</v>
      </c>
      <c r="AMS49" s="18">
        <v>7.1765482946952046</v>
      </c>
      <c r="AMT49" s="18">
        <v>5.8431999502304244</v>
      </c>
      <c r="AMU49" s="18">
        <v>4.5730186003318511</v>
      </c>
      <c r="AMV49" s="19">
        <v>5.7790687746391765</v>
      </c>
      <c r="AMW49" s="18">
        <v>6.1667526536031421</v>
      </c>
      <c r="AMX49" s="18">
        <v>10.561990087171512</v>
      </c>
      <c r="AMY49" s="18">
        <v>8.0313813664126421</v>
      </c>
      <c r="AMZ49" s="18">
        <v>11.291457076820459</v>
      </c>
      <c r="ANA49" s="18">
        <v>10.072101709964384</v>
      </c>
      <c r="ANB49" s="18">
        <v>8.1036149396627639</v>
      </c>
      <c r="ANH49" s="6" t="s">
        <v>613</v>
      </c>
      <c r="ANI49" s="7">
        <f t="shared" si="285"/>
        <v>6.8453170762465917E-2</v>
      </c>
      <c r="ANJ49" s="7">
        <f t="shared" si="286"/>
        <v>7.4264531209904699E-2</v>
      </c>
      <c r="ANK49" s="7">
        <f t="shared" si="287"/>
        <v>7.176548294695205E-2</v>
      </c>
      <c r="ANL49" s="7">
        <f t="shared" si="288"/>
        <v>5.8431999502304245E-2</v>
      </c>
      <c r="ANM49" s="7">
        <f t="shared" si="289"/>
        <v>4.5730186003318511E-2</v>
      </c>
      <c r="ANN49" s="20">
        <f t="shared" si="290"/>
        <v>5.7790687746391761E-2</v>
      </c>
      <c r="ANO49" s="7">
        <f t="shared" si="291"/>
        <v>6.1667526536031421E-2</v>
      </c>
      <c r="ANP49" s="6" t="s">
        <v>613</v>
      </c>
      <c r="ANW49" s="7">
        <v>-1.5137246404285265E-2</v>
      </c>
      <c r="ANX49" s="7">
        <v>2.5564672332883953E-2</v>
      </c>
      <c r="ANY49" s="7">
        <v>-1.0702546631930043E-2</v>
      </c>
      <c r="ANZ49" s="7">
        <v>0.20954451611318192</v>
      </c>
      <c r="AOA49" s="7">
        <v>0.18215498634196114</v>
      </c>
      <c r="AOB49" s="7">
        <v>-0.11152965043334617</v>
      </c>
      <c r="AOC49" s="7">
        <v>0.2194132077705182</v>
      </c>
      <c r="AOD49" s="7">
        <v>5.1688907023796915E-3</v>
      </c>
      <c r="AOE49" s="7">
        <v>0.14404568362117454</v>
      </c>
      <c r="AOF49" s="20">
        <v>5.3476746432414846E-2</v>
      </c>
      <c r="AOG49" s="7">
        <v>0.46856062067014981</v>
      </c>
      <c r="AOH49" s="7">
        <v>-0.46667980509208173</v>
      </c>
      <c r="AOI49" s="7">
        <v>0.53919448848064833</v>
      </c>
      <c r="AOJ49" s="7">
        <v>0.57657229599624027</v>
      </c>
      <c r="AOK49" s="7">
        <v>0.18054832872882143</v>
      </c>
      <c r="AOL49" s="7">
        <v>0.45513802777357104</v>
      </c>
      <c r="AOR49" s="6" t="s">
        <v>613</v>
      </c>
      <c r="AOY49" s="1">
        <v>30.681640000000002</v>
      </c>
      <c r="AOZ49" s="1">
        <v>-10.29167</v>
      </c>
      <c r="APA49" s="1">
        <v>31.56062</v>
      </c>
      <c r="APB49" s="1">
        <v>75.577799999999996</v>
      </c>
      <c r="APC49" s="1">
        <v>131.81310999999999</v>
      </c>
      <c r="APD49" s="1">
        <v>79.739279999999994</v>
      </c>
      <c r="APE49" s="1">
        <v>18.914529999999999</v>
      </c>
      <c r="APF49" s="1">
        <v>8.1570699999999992</v>
      </c>
      <c r="APG49" s="1">
        <v>5.8776799999999998</v>
      </c>
      <c r="APH49" s="1">
        <v>3.4975999999999998</v>
      </c>
      <c r="API49" s="2">
        <v>2.33249</v>
      </c>
      <c r="APJ49" s="1">
        <v>1.58588</v>
      </c>
      <c r="APK49" s="1">
        <v>-12.182589999999999</v>
      </c>
      <c r="APL49" s="1">
        <v>3.1404899999999998</v>
      </c>
      <c r="APM49" s="1">
        <v>1.7904199999999999</v>
      </c>
      <c r="APN49" s="1">
        <v>1.1819999999999999</v>
      </c>
      <c r="APO49" s="1">
        <v>0.98873</v>
      </c>
      <c r="APP49" s="1"/>
      <c r="APQ49" s="1"/>
      <c r="APR49" s="1"/>
      <c r="APW49" s="22">
        <v>9.6276671756070284E-2</v>
      </c>
      <c r="APX49" s="22">
        <v>3.2493124286633958E-2</v>
      </c>
      <c r="APY49" s="22">
        <v>0.42883993354706218</v>
      </c>
      <c r="APZ49" s="22">
        <v>1.5287310172839241</v>
      </c>
      <c r="AQA49" s="22">
        <v>0.29538264373510759</v>
      </c>
      <c r="AQB49" s="39" t="s">
        <v>613</v>
      </c>
      <c r="AQC49" s="22">
        <v>6.9184422007102384E-2</v>
      </c>
      <c r="AQD49" s="6" t="s">
        <v>613</v>
      </c>
      <c r="AQE49" s="4">
        <f t="shared" si="292"/>
        <v>514206000000</v>
      </c>
      <c r="AQF49" s="4">
        <f t="shared" si="293"/>
        <v>556800000000</v>
      </c>
      <c r="AQG49" s="4">
        <f t="shared" si="294"/>
        <v>664794000000</v>
      </c>
      <c r="AQH49" s="4">
        <f t="shared" si="295"/>
        <v>664708000000</v>
      </c>
      <c r="AQI49" s="4">
        <f t="shared" si="296"/>
        <v>813470000000</v>
      </c>
      <c r="AQJ49" s="5">
        <f t="shared" si="297"/>
        <v>775653000000</v>
      </c>
      <c r="AQK49" s="4">
        <f t="shared" si="298"/>
        <v>833595000000</v>
      </c>
      <c r="AQL49" s="6" t="s">
        <v>613</v>
      </c>
      <c r="AQM49" s="7">
        <f t="shared" si="299"/>
        <v>0.20292977930164083</v>
      </c>
      <c r="AQN49" s="7">
        <f t="shared" si="300"/>
        <v>0.23818812755384899</v>
      </c>
      <c r="AQO49" s="7">
        <f t="shared" si="301"/>
        <v>0.31901251108492107</v>
      </c>
      <c r="AQP49" s="7">
        <f t="shared" si="302"/>
        <v>0.36625693989865932</v>
      </c>
      <c r="AQQ49" s="7">
        <f t="shared" si="303"/>
        <v>0.51344051917788425</v>
      </c>
      <c r="AQR49" s="20">
        <f t="shared" si="304"/>
        <v>0.62487100227906045</v>
      </c>
      <c r="AQS49" s="7">
        <f t="shared" si="305"/>
        <v>0.93013148674643942</v>
      </c>
      <c r="AQT49" s="6" t="s">
        <v>613</v>
      </c>
      <c r="AQU49" s="9">
        <f t="shared" si="156"/>
        <v>7.9400003139082215E-2</v>
      </c>
      <c r="AQV49" s="9">
        <f t="shared" si="156"/>
        <v>6.822749777403711E-2</v>
      </c>
      <c r="AQW49" s="9">
        <f t="shared" si="156"/>
        <v>0.13508272344866507</v>
      </c>
      <c r="AQX49" s="9">
        <f t="shared" si="156"/>
        <v>-2.2992966997108753E-2</v>
      </c>
      <c r="AQY49" s="9">
        <f t="shared" si="156"/>
        <v>7.4770877609813491E-2</v>
      </c>
      <c r="AQZ49" s="10" t="e">
        <f t="shared" si="156"/>
        <v>#VALUE!</v>
      </c>
      <c r="ARA49" s="9">
        <f t="shared" si="156"/>
        <v>8.9818190072381898E-2</v>
      </c>
      <c r="ARB49" s="6" t="s">
        <v>613</v>
      </c>
      <c r="ARC49" s="17">
        <f t="shared" si="157"/>
        <v>6.7848744337027006E-2</v>
      </c>
      <c r="ARD49" s="17">
        <f t="shared" si="157"/>
        <v>9.4480022502751143E-2</v>
      </c>
      <c r="ARE49" s="17">
        <f t="shared" si="157"/>
        <v>0.2304105314198501</v>
      </c>
      <c r="ARF49" s="17">
        <f t="shared" si="157"/>
        <v>0.26236842927474757</v>
      </c>
      <c r="ARG49" s="17">
        <f t="shared" si="157"/>
        <v>7.3942357746605958E-2</v>
      </c>
      <c r="ARH49" s="21" t="e">
        <f t="shared" si="157"/>
        <v>#VALUE!</v>
      </c>
      <c r="ARI49" s="17">
        <f t="shared" si="157"/>
        <v>-0.30549250736359307</v>
      </c>
      <c r="ARJ49" s="6" t="s">
        <v>613</v>
      </c>
    </row>
    <row r="50" spans="1:1154" collapsed="1" x14ac:dyDescent="0.15">
      <c r="A50" s="26" t="s">
        <v>260</v>
      </c>
      <c r="B50" s="34">
        <v>40539</v>
      </c>
      <c r="C50" s="34">
        <v>40539</v>
      </c>
      <c r="D50" s="35">
        <v>1.8594355285002799</v>
      </c>
      <c r="E50" s="26" t="s">
        <v>261</v>
      </c>
      <c r="F50" s="26" t="s">
        <v>69</v>
      </c>
      <c r="G50" s="26" t="s">
        <v>155</v>
      </c>
      <c r="H50" s="26" t="s">
        <v>23</v>
      </c>
      <c r="I50" s="56" t="s">
        <v>448</v>
      </c>
      <c r="J50" s="26" t="s">
        <v>521</v>
      </c>
      <c r="K50" s="26" t="s">
        <v>427</v>
      </c>
      <c r="L50" s="26" t="s">
        <v>110</v>
      </c>
      <c r="M50" s="26" t="s">
        <v>127</v>
      </c>
      <c r="N50" s="26" t="s">
        <v>23</v>
      </c>
      <c r="O50" s="26"/>
      <c r="P50" s="26"/>
      <c r="Q50" s="26" t="s">
        <v>25</v>
      </c>
      <c r="R50" s="26" t="s">
        <v>122</v>
      </c>
      <c r="S50" s="35" t="s">
        <v>262</v>
      </c>
      <c r="T50" s="26" t="s">
        <v>27</v>
      </c>
      <c r="U50" s="26" t="s">
        <v>23</v>
      </c>
      <c r="V50" s="3">
        <v>2010</v>
      </c>
      <c r="W50" s="3">
        <f t="shared" si="165"/>
        <v>0</v>
      </c>
      <c r="AC50" s="35">
        <v>4080501930</v>
      </c>
      <c r="AD50" s="35">
        <v>14363247270</v>
      </c>
      <c r="AE50" s="35">
        <v>9495927460</v>
      </c>
      <c r="AF50" s="35">
        <v>6466554180</v>
      </c>
      <c r="AG50" s="35">
        <v>4040920690</v>
      </c>
      <c r="AH50" s="35">
        <v>1705330260</v>
      </c>
      <c r="AI50" s="4">
        <v>2111777770</v>
      </c>
      <c r="AJ50" s="4">
        <v>4830129600</v>
      </c>
      <c r="AK50" s="4">
        <v>5938722130</v>
      </c>
      <c r="AL50" s="4">
        <v>3485834750</v>
      </c>
      <c r="AM50" s="4">
        <v>3560988820</v>
      </c>
      <c r="AN50" s="5">
        <v>1769502800</v>
      </c>
      <c r="AO50" s="4">
        <v>1645225420</v>
      </c>
      <c r="AP50" s="4">
        <v>772638000</v>
      </c>
      <c r="AQ50" s="4">
        <v>904295000</v>
      </c>
      <c r="AR50" s="4">
        <v>788651000</v>
      </c>
      <c r="AS50" s="4">
        <v>611129000</v>
      </c>
      <c r="AT50" s="4">
        <v>621581000</v>
      </c>
      <c r="AU50" s="4">
        <v>1644837000</v>
      </c>
      <c r="AV50" s="4">
        <v>873094000</v>
      </c>
      <c r="AW50" s="4"/>
      <c r="AX50" s="4"/>
      <c r="AY50" s="4"/>
      <c r="AZ50" s="4"/>
      <c r="BA50" s="4"/>
      <c r="BB50" s="6" t="s">
        <v>613</v>
      </c>
      <c r="BC50" s="4"/>
      <c r="BD50" s="4"/>
      <c r="BE50" s="4"/>
      <c r="BF50" s="4"/>
      <c r="BG50" s="4"/>
      <c r="BH50" s="4">
        <v>32332258060</v>
      </c>
      <c r="BI50" s="4">
        <v>31114765900</v>
      </c>
      <c r="BJ50" s="4">
        <v>13754396120</v>
      </c>
      <c r="BK50" s="4">
        <v>9946256810</v>
      </c>
      <c r="BL50" s="4">
        <v>3111312320</v>
      </c>
      <c r="BM50" s="4">
        <v>2376950910</v>
      </c>
      <c r="BN50" s="4">
        <v>5383209040</v>
      </c>
      <c r="BO50" s="4">
        <v>4811150850</v>
      </c>
      <c r="BP50" s="4">
        <v>3765093400</v>
      </c>
      <c r="BQ50" s="4">
        <v>3297519990</v>
      </c>
      <c r="BR50" s="4">
        <v>2174883660</v>
      </c>
      <c r="BS50" s="5">
        <v>1706085710</v>
      </c>
      <c r="BT50" s="4">
        <v>1699751920</v>
      </c>
      <c r="BU50" s="4">
        <v>1799415000</v>
      </c>
      <c r="BV50" s="4">
        <v>1776302000</v>
      </c>
      <c r="BW50" s="4">
        <v>1294788000</v>
      </c>
      <c r="BX50" s="4">
        <v>1334677000</v>
      </c>
      <c r="BY50" s="4">
        <v>1546757000</v>
      </c>
      <c r="BZ50" s="4">
        <v>1732906000</v>
      </c>
      <c r="CA50" s="4">
        <v>1434351000</v>
      </c>
      <c r="CB50" s="4"/>
      <c r="CC50" s="4"/>
      <c r="CD50" s="4"/>
      <c r="CE50" s="4"/>
      <c r="CF50" s="4"/>
      <c r="CG50" s="6" t="s">
        <v>613</v>
      </c>
      <c r="CH50" s="4"/>
      <c r="CI50" s="4"/>
      <c r="CJ50" s="4"/>
      <c r="CK50" s="4"/>
      <c r="CL50" s="4"/>
      <c r="CM50" s="4">
        <v>248011233410</v>
      </c>
      <c r="CN50" s="4">
        <v>255560263820</v>
      </c>
      <c r="CO50" s="4">
        <v>103076532440</v>
      </c>
      <c r="CP50" s="4">
        <v>59874019400</v>
      </c>
      <c r="CQ50" s="4">
        <v>71867656020</v>
      </c>
      <c r="CR50" s="4">
        <v>51114128510</v>
      </c>
      <c r="CS50" s="4">
        <v>42793453320</v>
      </c>
      <c r="CT50" s="4">
        <v>39587260080</v>
      </c>
      <c r="CU50" s="4">
        <v>29209402730</v>
      </c>
      <c r="CV50" s="4">
        <v>32138675220</v>
      </c>
      <c r="CW50" s="4">
        <v>27205416250</v>
      </c>
      <c r="CX50" s="5">
        <v>27715808950</v>
      </c>
      <c r="CY50" s="4">
        <v>19355600150</v>
      </c>
      <c r="CZ50" s="4">
        <v>18350014000</v>
      </c>
      <c r="DA50" s="4">
        <v>11369585000</v>
      </c>
      <c r="DB50" s="4">
        <v>14134531000</v>
      </c>
      <c r="DC50" s="4">
        <v>13732990000</v>
      </c>
      <c r="DD50" s="4">
        <v>5314799000</v>
      </c>
      <c r="DE50" s="4">
        <v>4464585000</v>
      </c>
      <c r="DF50" s="4">
        <v>3475217000</v>
      </c>
      <c r="DG50" s="4"/>
      <c r="DH50" s="4"/>
      <c r="DI50" s="4"/>
      <c r="DJ50" s="4"/>
      <c r="DK50" s="4"/>
      <c r="DL50" s="6" t="s">
        <v>613</v>
      </c>
      <c r="DM50" s="4"/>
      <c r="DN50" s="4"/>
      <c r="DO50" s="4"/>
      <c r="DP50" s="4"/>
      <c r="DQ50" s="4"/>
      <c r="DR50" s="4">
        <v>1785791829567</v>
      </c>
      <c r="DS50" s="4">
        <v>1761230920632</v>
      </c>
      <c r="DT50" s="4">
        <v>994892026750</v>
      </c>
      <c r="DU50" s="4">
        <v>883810096621</v>
      </c>
      <c r="DV50" s="4">
        <v>829216584975</v>
      </c>
      <c r="DW50" s="4">
        <v>794414083983</v>
      </c>
      <c r="DX50" s="4">
        <v>762521218182</v>
      </c>
      <c r="DY50" s="4">
        <v>740147262203</v>
      </c>
      <c r="DZ50" s="4">
        <v>705333724081</v>
      </c>
      <c r="EA50" s="4">
        <v>669078607476</v>
      </c>
      <c r="EB50" s="4">
        <v>653019389631</v>
      </c>
      <c r="EC50" s="5">
        <v>617996561746</v>
      </c>
      <c r="ED50" s="4">
        <v>607094188472</v>
      </c>
      <c r="EE50" s="4">
        <v>601054284000</v>
      </c>
      <c r="EF50" s="4">
        <v>620624325000</v>
      </c>
      <c r="EG50" s="4">
        <v>622196753000</v>
      </c>
      <c r="EH50" s="4">
        <v>470885406000</v>
      </c>
      <c r="EI50" s="4">
        <v>500631327000</v>
      </c>
      <c r="EJ50" s="4">
        <v>524354890000</v>
      </c>
      <c r="EK50" s="4">
        <v>531454989000</v>
      </c>
      <c r="EL50" s="4"/>
      <c r="EM50" s="4"/>
      <c r="EN50" s="4"/>
      <c r="EO50" s="4"/>
      <c r="EP50" s="4"/>
      <c r="EQ50" s="6" t="s">
        <v>613</v>
      </c>
      <c r="ER50" s="4"/>
      <c r="ES50" s="4"/>
      <c r="ET50" s="4"/>
      <c r="EU50" s="4"/>
      <c r="EV50" s="4"/>
      <c r="EW50" s="4">
        <v>165896265450</v>
      </c>
      <c r="EX50" s="4">
        <v>126678200600</v>
      </c>
      <c r="EY50" s="4">
        <v>67243886600</v>
      </c>
      <c r="EZ50" s="4">
        <v>52618091860</v>
      </c>
      <c r="FA50" s="4">
        <v>68164221030</v>
      </c>
      <c r="FB50" s="4">
        <v>52978799560</v>
      </c>
      <c r="FC50" s="4">
        <v>45652395790</v>
      </c>
      <c r="FD50" s="4">
        <v>39932076010</v>
      </c>
      <c r="FE50" s="4">
        <v>28864573170</v>
      </c>
      <c r="FF50" s="4">
        <v>30311397450</v>
      </c>
      <c r="FG50" s="4">
        <v>26471797630</v>
      </c>
      <c r="FH50" s="5">
        <v>18885507520</v>
      </c>
      <c r="FI50" s="4">
        <v>10407202690</v>
      </c>
      <c r="FJ50" s="4">
        <v>6980879000</v>
      </c>
      <c r="FK50" s="4">
        <v>5664725000</v>
      </c>
      <c r="FL50" s="4">
        <v>4842053000</v>
      </c>
      <c r="FM50" s="4">
        <v>5031967000</v>
      </c>
      <c r="FN50" s="4">
        <v>25690830000</v>
      </c>
      <c r="FO50" s="4">
        <v>31478709000</v>
      </c>
      <c r="FP50" s="4">
        <v>737718075000</v>
      </c>
      <c r="FQ50" s="4"/>
      <c r="FR50" s="4"/>
      <c r="FS50" s="4"/>
      <c r="FT50" s="4"/>
      <c r="FU50" s="4"/>
      <c r="FV50" s="6" t="s">
        <v>613</v>
      </c>
      <c r="FW50" s="4"/>
      <c r="FX50" s="4"/>
      <c r="FY50" s="4"/>
      <c r="FZ50" s="4"/>
      <c r="GA50" s="4"/>
      <c r="GB50" s="4">
        <v>312926153340</v>
      </c>
      <c r="GC50" s="4">
        <v>306559299250</v>
      </c>
      <c r="GD50" s="4">
        <v>247581233850</v>
      </c>
      <c r="GE50" s="4">
        <v>129414815690</v>
      </c>
      <c r="GF50" s="4">
        <v>146871404740</v>
      </c>
      <c r="GG50" s="4">
        <v>137393162950</v>
      </c>
      <c r="GH50" s="4">
        <v>127833280710</v>
      </c>
      <c r="GI50" s="4">
        <v>111518921500</v>
      </c>
      <c r="GJ50" s="4">
        <v>84286113020</v>
      </c>
      <c r="GK50" s="4">
        <v>52600941280</v>
      </c>
      <c r="GL50" s="4">
        <v>39648420800</v>
      </c>
      <c r="GM50" s="5">
        <v>9830242070</v>
      </c>
      <c r="GN50" s="4">
        <v>2470238100</v>
      </c>
      <c r="GO50" s="4">
        <v>3155329000</v>
      </c>
      <c r="GP50" s="4">
        <v>3155329000</v>
      </c>
      <c r="GQ50" s="4">
        <v>18155329000</v>
      </c>
      <c r="GR50" s="4">
        <v>18259346000</v>
      </c>
      <c r="GS50" s="4">
        <v>10005889000</v>
      </c>
      <c r="GT50" s="4">
        <v>106805217000</v>
      </c>
      <c r="GU50" s="4">
        <v>431743508000</v>
      </c>
      <c r="GV50" s="4"/>
      <c r="GW50" s="4"/>
      <c r="GX50" s="4"/>
      <c r="GY50" s="4"/>
      <c r="GZ50" s="4"/>
      <c r="HA50" s="6" t="s">
        <v>613</v>
      </c>
      <c r="HB50" s="4"/>
      <c r="HC50" s="4"/>
      <c r="HD50" s="4"/>
      <c r="HE50" s="4"/>
      <c r="HF50" s="4"/>
      <c r="HG50" s="4">
        <v>1282828988950</v>
      </c>
      <c r="HH50" s="4">
        <v>1343506156390</v>
      </c>
      <c r="HI50" s="4">
        <v>635445731340</v>
      </c>
      <c r="HJ50" s="4">
        <v>634361428160</v>
      </c>
      <c r="HK50" s="4">
        <v>613192839660</v>
      </c>
      <c r="HL50" s="4">
        <v>591934835750</v>
      </c>
      <c r="HM50" s="4">
        <v>591746977840</v>
      </c>
      <c r="HN50" s="4">
        <v>588524086150</v>
      </c>
      <c r="HO50" s="4">
        <v>585922518400</v>
      </c>
      <c r="HP50" s="4">
        <v>583609063840</v>
      </c>
      <c r="HQ50" s="4">
        <v>582050375600</v>
      </c>
      <c r="HR50" s="5">
        <v>580957153980</v>
      </c>
      <c r="HS50" s="4">
        <v>577944260350</v>
      </c>
      <c r="HT50" s="4">
        <v>574507121000</v>
      </c>
      <c r="HU50" s="4">
        <v>606572996000</v>
      </c>
      <c r="HV50" s="4">
        <v>594233249000</v>
      </c>
      <c r="HW50" s="4">
        <v>443167387000</v>
      </c>
      <c r="HX50" s="4">
        <v>-117885057000</v>
      </c>
      <c r="HY50" s="4">
        <v>-305267003000</v>
      </c>
      <c r="HZ50" s="4">
        <v>-337305658000</v>
      </c>
      <c r="IA50" s="4"/>
      <c r="IB50" s="4"/>
      <c r="IC50" s="4"/>
      <c r="ID50" s="4"/>
      <c r="IE50" s="4"/>
      <c r="IF50" s="6" t="s">
        <v>613</v>
      </c>
      <c r="IG50" s="4"/>
      <c r="IH50" s="4"/>
      <c r="II50" s="4"/>
      <c r="IJ50" s="4"/>
      <c r="IK50" s="4"/>
      <c r="IL50" s="4">
        <v>41707787680</v>
      </c>
      <c r="IM50" s="4">
        <v>126737094980</v>
      </c>
      <c r="IN50" s="4">
        <v>120719047380</v>
      </c>
      <c r="IO50" s="4">
        <v>112615094150</v>
      </c>
      <c r="IP50" s="4">
        <v>86594052790</v>
      </c>
      <c r="IQ50" s="4">
        <v>78168225710</v>
      </c>
      <c r="IR50" s="4">
        <v>82616976860</v>
      </c>
      <c r="IS50" s="4">
        <v>80229572460</v>
      </c>
      <c r="IT50" s="4">
        <v>74020656400</v>
      </c>
      <c r="IU50" s="4">
        <v>72583334710</v>
      </c>
      <c r="IV50" s="4">
        <v>58915619700</v>
      </c>
      <c r="IW50" s="5">
        <v>57035360830</v>
      </c>
      <c r="IX50" s="4">
        <v>50097924000</v>
      </c>
      <c r="IY50" s="4">
        <v>41265271000</v>
      </c>
      <c r="IZ50" s="4">
        <v>41042586000</v>
      </c>
      <c r="JA50" s="4">
        <v>40003155000</v>
      </c>
      <c r="JB50" s="4">
        <v>36072792000</v>
      </c>
      <c r="JC50" s="4">
        <v>35452916000</v>
      </c>
      <c r="JD50" s="4">
        <v>31334907000</v>
      </c>
      <c r="JE50" s="4">
        <v>25469431000</v>
      </c>
      <c r="JF50" s="4"/>
      <c r="JG50" s="4"/>
      <c r="JH50" s="4"/>
      <c r="JI50" s="4"/>
      <c r="JJ50" s="4"/>
      <c r="JK50" s="6" t="s">
        <v>613</v>
      </c>
      <c r="JL50" s="4"/>
      <c r="JM50" s="4"/>
      <c r="JN50" s="4"/>
      <c r="JO50" s="4"/>
      <c r="JP50" s="4"/>
      <c r="JQ50" s="4">
        <v>-48788354370</v>
      </c>
      <c r="JR50" s="4">
        <v>18145119160</v>
      </c>
      <c r="JS50" s="4">
        <v>20467574090</v>
      </c>
      <c r="JT50" s="4">
        <v>36295478120</v>
      </c>
      <c r="JU50" s="4">
        <v>28639317710</v>
      </c>
      <c r="JV50" s="4">
        <v>9235960270</v>
      </c>
      <c r="JW50" s="4">
        <v>10457830830</v>
      </c>
      <c r="JX50" s="4">
        <v>10243961270</v>
      </c>
      <c r="JY50" s="4">
        <v>8040200260</v>
      </c>
      <c r="JZ50" s="4">
        <v>8715631790</v>
      </c>
      <c r="KA50" s="4">
        <v>4303861260</v>
      </c>
      <c r="KB50" s="5">
        <v>4591607100</v>
      </c>
      <c r="KC50" s="4">
        <v>3926395000</v>
      </c>
      <c r="KD50" s="4">
        <v>3623449000</v>
      </c>
      <c r="KE50" s="4">
        <v>3247826000</v>
      </c>
      <c r="KF50" s="4">
        <v>5411618000</v>
      </c>
      <c r="KG50" s="4">
        <v>951478000</v>
      </c>
      <c r="KH50" s="4">
        <v>1637485000</v>
      </c>
      <c r="KI50" s="4">
        <v>193907000</v>
      </c>
      <c r="KJ50" s="4">
        <v>-5080590000</v>
      </c>
      <c r="KK50" s="4"/>
      <c r="KL50" s="4"/>
      <c r="KM50" s="4"/>
      <c r="KN50" s="4"/>
      <c r="KO50" s="4"/>
      <c r="KP50" s="6" t="s">
        <v>613</v>
      </c>
      <c r="KQ50" s="4"/>
      <c r="KR50" s="4"/>
      <c r="KS50" s="4"/>
      <c r="KT50" s="4"/>
      <c r="KU50" s="4"/>
      <c r="KV50" s="4">
        <v>-62847907341</v>
      </c>
      <c r="KW50" s="4">
        <v>149358118</v>
      </c>
      <c r="KX50" s="4">
        <v>3921593546</v>
      </c>
      <c r="KY50" s="4">
        <v>21753416542</v>
      </c>
      <c r="KZ50" s="4">
        <v>19255029532</v>
      </c>
      <c r="LA50" s="4">
        <v>2144676525</v>
      </c>
      <c r="LB50" s="4">
        <v>3611844676</v>
      </c>
      <c r="LC50" s="4">
        <v>2576145590</v>
      </c>
      <c r="LD50" s="4">
        <v>2341149073</v>
      </c>
      <c r="LE50" s="4">
        <v>1564470850</v>
      </c>
      <c r="LF50" s="4">
        <v>1093221621</v>
      </c>
      <c r="LG50" s="5">
        <v>3012893628</v>
      </c>
      <c r="LH50" s="4">
        <v>3437140000</v>
      </c>
      <c r="LI50" s="4">
        <v>-49149533000</v>
      </c>
      <c r="LJ50" s="4">
        <v>12339746000</v>
      </c>
      <c r="LK50" s="4">
        <v>4795863000</v>
      </c>
      <c r="LL50" s="4">
        <v>-76609039000</v>
      </c>
      <c r="LM50" s="4">
        <v>95150946000</v>
      </c>
      <c r="LN50" s="4">
        <v>15038656000</v>
      </c>
      <c r="LO50" s="4">
        <v>-48200963000</v>
      </c>
      <c r="LP50" s="4"/>
      <c r="LQ50" s="4"/>
      <c r="LR50" s="4"/>
      <c r="LS50" s="4"/>
      <c r="LT50" s="4"/>
      <c r="LU50" s="6" t="s">
        <v>613</v>
      </c>
      <c r="LV50" s="4"/>
      <c r="LW50" s="4"/>
      <c r="LX50" s="4"/>
      <c r="LY50" s="4"/>
      <c r="LZ50" s="4"/>
      <c r="MA50" s="4">
        <v>-36729281250</v>
      </c>
      <c r="MB50" s="4">
        <v>35099415770</v>
      </c>
      <c r="MC50" s="4">
        <v>33432964560</v>
      </c>
      <c r="MD50" s="4">
        <v>52676478120</v>
      </c>
      <c r="ME50" s="4">
        <v>42730426620</v>
      </c>
      <c r="MF50" s="4">
        <v>19525416150</v>
      </c>
      <c r="ML50" s="1">
        <v>-81225298710</v>
      </c>
      <c r="MM50" s="1">
        <v>3601834130</v>
      </c>
      <c r="MN50" s="1">
        <v>5591762500</v>
      </c>
      <c r="MO50" s="1">
        <v>22607547930</v>
      </c>
      <c r="MP50" s="1">
        <v>19552048260</v>
      </c>
      <c r="MQ50" s="1">
        <v>3416582980</v>
      </c>
      <c r="MR50" s="4">
        <v>5141590910</v>
      </c>
      <c r="MS50" s="4">
        <v>4042041310</v>
      </c>
      <c r="MT50" s="4">
        <v>3332883000</v>
      </c>
      <c r="MU50" s="4">
        <v>2405045310</v>
      </c>
      <c r="MV50" s="4">
        <v>1929175100</v>
      </c>
      <c r="MW50" s="5">
        <v>3648643950</v>
      </c>
      <c r="MX50" s="4">
        <v>4037610000</v>
      </c>
      <c r="MY50" s="1">
        <v>3992019000</v>
      </c>
      <c r="MZ50" s="1">
        <v>18638066000</v>
      </c>
      <c r="NA50" s="1">
        <v>7850080000</v>
      </c>
      <c r="NB50" s="1">
        <v>-19622021000</v>
      </c>
      <c r="NC50" s="1">
        <v>138575267000</v>
      </c>
      <c r="ND50" s="1">
        <v>23282063000</v>
      </c>
      <c r="NE50" s="1">
        <v>-68240935000</v>
      </c>
      <c r="NK50" s="6" t="s">
        <v>613</v>
      </c>
      <c r="NQ50" s="35">
        <v>-62847907340</v>
      </c>
      <c r="NR50" s="35">
        <v>149358120</v>
      </c>
      <c r="NS50" s="35">
        <v>3921593550</v>
      </c>
      <c r="NT50" s="35">
        <v>21753416540</v>
      </c>
      <c r="NU50" s="35">
        <v>19255029530</v>
      </c>
      <c r="NV50" s="35">
        <v>2144676530</v>
      </c>
      <c r="NW50" s="47">
        <v>3611844680</v>
      </c>
      <c r="NX50" s="47">
        <v>2576145590</v>
      </c>
      <c r="NY50" s="47">
        <v>2341149070</v>
      </c>
      <c r="NZ50" s="47">
        <v>1564470850</v>
      </c>
      <c r="OA50" s="47">
        <v>1093221620</v>
      </c>
      <c r="OB50" s="48">
        <v>3012893630</v>
      </c>
      <c r="OC50" s="47">
        <v>3437140000</v>
      </c>
      <c r="OD50" s="35">
        <v>-49149533000</v>
      </c>
      <c r="OE50" s="35">
        <v>12339746000</v>
      </c>
      <c r="OF50" s="35">
        <v>4795863000</v>
      </c>
      <c r="OG50" s="35">
        <v>-76609039000</v>
      </c>
      <c r="OH50" s="35">
        <v>95150946000</v>
      </c>
      <c r="OI50" s="35">
        <v>15038656000</v>
      </c>
      <c r="OJ50" s="35">
        <v>-48200963000</v>
      </c>
      <c r="OP50" s="6" t="s">
        <v>613</v>
      </c>
      <c r="OQ50" s="4">
        <v>20802325570</v>
      </c>
      <c r="OR50" s="4">
        <v>22001071100</v>
      </c>
      <c r="OS50" s="4">
        <v>18614474060</v>
      </c>
      <c r="OT50" s="4">
        <v>17996453950</v>
      </c>
      <c r="OU50" s="4">
        <v>12819343370</v>
      </c>
      <c r="OV50" s="5">
        <v>12518240400</v>
      </c>
      <c r="OW50" s="4">
        <v>11018234000</v>
      </c>
      <c r="OX50" s="4">
        <v>10062264000</v>
      </c>
      <c r="OY50" s="4">
        <v>9510860000</v>
      </c>
      <c r="OZ50" s="4">
        <v>9945935000</v>
      </c>
      <c r="PA50" s="4">
        <v>5397058000</v>
      </c>
      <c r="PB50" s="4">
        <v>5829976000</v>
      </c>
      <c r="PC50" s="4">
        <v>4379138000</v>
      </c>
      <c r="PD50" s="4">
        <v>-1066241000</v>
      </c>
      <c r="PE50" s="4"/>
      <c r="PF50" s="4"/>
      <c r="PG50" s="4"/>
      <c r="PH50" s="4"/>
      <c r="PI50" s="4"/>
      <c r="PJ50" s="6" t="s">
        <v>613</v>
      </c>
      <c r="PK50" s="4"/>
      <c r="PL50" s="4"/>
      <c r="PM50" s="4"/>
      <c r="PN50" s="4"/>
      <c r="PO50" s="4"/>
      <c r="PP50" s="4">
        <v>-32479910240</v>
      </c>
      <c r="PQ50" s="4">
        <v>-14687468980</v>
      </c>
      <c r="PR50" s="4">
        <v>-14979459780</v>
      </c>
      <c r="PS50" s="4">
        <v>-13747000490</v>
      </c>
      <c r="PT50" s="4">
        <v>-9101133200</v>
      </c>
      <c r="PU50" s="4">
        <v>-6756938190</v>
      </c>
      <c r="PV50" s="4"/>
      <c r="PW50" s="4">
        <v>-8882096730</v>
      </c>
      <c r="PX50" s="4"/>
      <c r="PY50" s="4"/>
      <c r="PZ50" s="4"/>
      <c r="QA50" s="5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6" t="s">
        <v>613</v>
      </c>
      <c r="QP50" s="4"/>
      <c r="QQ50" s="4"/>
      <c r="QR50" s="4"/>
      <c r="QS50" s="4"/>
      <c r="QT50" s="4"/>
      <c r="QU50" s="4">
        <v>-55677717841</v>
      </c>
      <c r="QV50" s="4">
        <v>232240594887</v>
      </c>
      <c r="QW50" s="4">
        <v>-56354022608</v>
      </c>
      <c r="QX50" s="4">
        <v>29792214495</v>
      </c>
      <c r="QY50" s="4">
        <v>18906958305</v>
      </c>
      <c r="QZ50" s="4">
        <v>19321115424</v>
      </c>
      <c r="RA50" s="4">
        <v>15780629993</v>
      </c>
      <c r="RB50" s="4">
        <v>-22583663917</v>
      </c>
      <c r="RC50" s="4">
        <v>17104842739</v>
      </c>
      <c r="RD50" s="4">
        <v>3003167909</v>
      </c>
      <c r="RE50" s="4">
        <v>6388899867</v>
      </c>
      <c r="RF50" s="5">
        <v>5296794048</v>
      </c>
      <c r="RG50" s="4">
        <v>14190756000</v>
      </c>
      <c r="RH50" s="4">
        <v>4764391000</v>
      </c>
      <c r="RI50" s="4">
        <v>6108336000</v>
      </c>
      <c r="RJ50" s="4">
        <v>5122531000</v>
      </c>
      <c r="RK50" s="4">
        <v>17908284000</v>
      </c>
      <c r="RL50" s="4">
        <v>3585871000</v>
      </c>
      <c r="RM50" s="4">
        <v>5068219000</v>
      </c>
      <c r="RN50" s="4">
        <v>646456000</v>
      </c>
      <c r="RO50" s="4"/>
      <c r="RP50" s="4"/>
      <c r="RQ50" s="4"/>
      <c r="RR50" s="4"/>
      <c r="RS50" s="4"/>
      <c r="RT50" s="6" t="s">
        <v>613</v>
      </c>
      <c r="RU50" s="4"/>
      <c r="RV50" s="4"/>
      <c r="RW50" s="4"/>
      <c r="RX50" s="4"/>
      <c r="RY50" s="4"/>
      <c r="RZ50" s="4">
        <v>-17934372840</v>
      </c>
      <c r="SA50" s="4">
        <v>-499800000000</v>
      </c>
      <c r="SB50" s="4">
        <v>-58434335200</v>
      </c>
      <c r="SC50" s="4">
        <v>-51616799630</v>
      </c>
      <c r="SD50" s="4">
        <v>-28140082400</v>
      </c>
      <c r="SE50" s="4">
        <v>-44988824810</v>
      </c>
      <c r="SF50" s="4">
        <v>-40305275550</v>
      </c>
      <c r="SG50" s="4">
        <v>-5224846380</v>
      </c>
      <c r="SH50" s="4">
        <v>-49482965180</v>
      </c>
      <c r="SI50" s="4">
        <v>-20610697770</v>
      </c>
      <c r="SJ50" s="4">
        <v>-34486762290</v>
      </c>
      <c r="SK50" s="5">
        <v>-9628272160</v>
      </c>
      <c r="SL50" s="4">
        <v>-11846928000</v>
      </c>
      <c r="SM50" s="4">
        <v>-4646517000</v>
      </c>
      <c r="SN50" s="4">
        <v>-5517794000</v>
      </c>
      <c r="SO50" s="4">
        <v>-4617084000</v>
      </c>
      <c r="SP50" s="4">
        <v>-7912846000</v>
      </c>
      <c r="SQ50" s="4">
        <v>-4464128000</v>
      </c>
      <c r="SR50" s="4">
        <v>-4079472000</v>
      </c>
      <c r="SS50" s="4">
        <v>-267075000</v>
      </c>
      <c r="ST50" s="4"/>
      <c r="SU50" s="4"/>
      <c r="SV50" s="4"/>
      <c r="SW50" s="4"/>
      <c r="SX50" s="4"/>
      <c r="SY50" s="6" t="s">
        <v>613</v>
      </c>
      <c r="SZ50" s="4"/>
      <c r="TA50" s="4"/>
      <c r="TB50" s="4"/>
      <c r="TC50" s="4"/>
      <c r="TD50" s="4"/>
      <c r="TE50" s="4">
        <v>63329345350</v>
      </c>
      <c r="TF50" s="4">
        <v>272426724920</v>
      </c>
      <c r="TG50" s="4">
        <v>120014731090</v>
      </c>
      <c r="TH50" s="4">
        <v>22053218630</v>
      </c>
      <c r="TI50" s="4">
        <v>11568714520</v>
      </c>
      <c r="TJ50" s="4">
        <v>25261261880</v>
      </c>
      <c r="TK50" s="4">
        <v>16814859200</v>
      </c>
      <c r="TL50" s="4">
        <v>26699917760</v>
      </c>
      <c r="TM50" s="4">
        <v>34831009820</v>
      </c>
      <c r="TN50" s="4">
        <v>17532375790</v>
      </c>
      <c r="TO50" s="4">
        <v>26724123310</v>
      </c>
      <c r="TP50" s="5">
        <v>3495846840</v>
      </c>
      <c r="TQ50" s="4">
        <v>-1471240000</v>
      </c>
      <c r="TR50" s="35">
        <v>-249530000</v>
      </c>
      <c r="TS50" s="35">
        <v>-474898000</v>
      </c>
      <c r="TT50" s="35">
        <v>-327924000</v>
      </c>
      <c r="TU50" s="35">
        <v>-10005889000</v>
      </c>
      <c r="TV50" s="35">
        <v>-145000000</v>
      </c>
      <c r="TW50" s="35">
        <v>-217003000</v>
      </c>
      <c r="TX50" s="35">
        <v>0</v>
      </c>
      <c r="UD50" s="6" t="s">
        <v>613</v>
      </c>
      <c r="UJ50" s="37">
        <v>0.32099098624419498</v>
      </c>
      <c r="UK50" s="37">
        <v>0.32099098624419498</v>
      </c>
      <c r="UL50" s="37">
        <v>0.10671336376484801</v>
      </c>
      <c r="UM50" s="37">
        <v>0.32471300593039698</v>
      </c>
      <c r="UN50" s="37">
        <v>0.25589490289446398</v>
      </c>
      <c r="UO50" s="37">
        <v>0.47507912418442499</v>
      </c>
      <c r="UP50" s="9">
        <v>0.54435495622243102</v>
      </c>
      <c r="UQ50" s="9"/>
      <c r="UR50" s="9"/>
      <c r="US50" s="9"/>
      <c r="UT50" s="9"/>
      <c r="UU50" s="10"/>
      <c r="UV50" s="9"/>
      <c r="UW50" s="6" t="s">
        <v>613</v>
      </c>
      <c r="VC50" s="9">
        <v>2.07657272392354E-2</v>
      </c>
      <c r="VD50" s="9">
        <v>1.84845835121508E-2</v>
      </c>
      <c r="VE50" s="9">
        <v>4.5739046511904607E-2</v>
      </c>
      <c r="VF50" s="9">
        <v>3.4514795823022401E-2</v>
      </c>
      <c r="VG50" s="9">
        <v>2.65152621911534E-2</v>
      </c>
      <c r="VH50" s="9">
        <v>2.4632618332883299E-2</v>
      </c>
      <c r="VI50" s="9">
        <v>2.4254704521182103E-2</v>
      </c>
      <c r="VJ50" s="9"/>
      <c r="VK50" s="9"/>
      <c r="VL50" s="9"/>
      <c r="VM50" s="9"/>
      <c r="VN50" s="10"/>
      <c r="VO50" s="9"/>
      <c r="VP50" s="6" t="s">
        <v>613</v>
      </c>
      <c r="VV50" s="9">
        <v>0.67900901375580502</v>
      </c>
      <c r="VW50" s="9">
        <v>0.67900901375580502</v>
      </c>
      <c r="VX50" s="9">
        <v>0.89328663623515192</v>
      </c>
      <c r="VY50" s="9">
        <v>0.67528699406960302</v>
      </c>
      <c r="VZ50" s="9">
        <v>0.74410509710553596</v>
      </c>
      <c r="WA50" s="9">
        <v>0.52492087581557501</v>
      </c>
      <c r="WB50" s="52">
        <v>0.45564504377756898</v>
      </c>
      <c r="WG50" s="53"/>
      <c r="WI50" s="54" t="s">
        <v>613</v>
      </c>
      <c r="WO50" s="9">
        <v>-2.3180589358875001E-2</v>
      </c>
      <c r="WP50" s="9">
        <v>-2.5303656961732899E-2</v>
      </c>
      <c r="WQ50" s="9">
        <v>-5.1322074168943396E-2</v>
      </c>
      <c r="WR50" s="9">
        <v>9.9369474448225401E-2</v>
      </c>
      <c r="WS50" s="9">
        <v>6.2051233568890696E-2</v>
      </c>
      <c r="WT50" s="9">
        <v>6.7234611941738701E-2</v>
      </c>
      <c r="WU50" s="9">
        <v>5.8295750209930997E-2</v>
      </c>
      <c r="WV50" s="9"/>
      <c r="WW50" s="9"/>
      <c r="WX50" s="9"/>
      <c r="WY50" s="9"/>
      <c r="WZ50" s="10"/>
      <c r="XA50" s="9"/>
      <c r="XB50" s="6" t="s">
        <v>613</v>
      </c>
      <c r="XH50" s="9">
        <v>0.2282508</v>
      </c>
      <c r="XI50" s="9">
        <v>0.24821459999999998</v>
      </c>
      <c r="XJ50" s="9">
        <v>0.23403591896935999</v>
      </c>
      <c r="XK50" s="9">
        <v>0.26799258067839998</v>
      </c>
      <c r="XL50" s="9">
        <v>0.26844977744631998</v>
      </c>
      <c r="XM50" s="9">
        <v>0.3495046</v>
      </c>
      <c r="XN50" s="9">
        <v>0.3495046</v>
      </c>
      <c r="XO50" s="9"/>
      <c r="XP50" s="9"/>
      <c r="XQ50" s="9"/>
      <c r="XR50" s="9"/>
      <c r="XS50" s="10"/>
      <c r="XT50" s="9"/>
      <c r="XU50" s="6" t="s">
        <v>613</v>
      </c>
      <c r="XV50" s="59">
        <f t="shared" si="153"/>
        <v>9093765939.1304359</v>
      </c>
      <c r="XW50" s="59">
        <f t="shared" si="153"/>
        <v>1687824071.1907246</v>
      </c>
      <c r="XX50" s="59">
        <f t="shared" si="153"/>
        <v>3151301941.294745</v>
      </c>
      <c r="XY50" s="59">
        <f t="shared" si="153"/>
        <v>11851391455.106674</v>
      </c>
      <c r="XZ50" s="59">
        <f t="shared" si="153"/>
        <v>3658719287.9549103</v>
      </c>
      <c r="YA50" s="59">
        <f t="shared" si="153"/>
        <v>1117595382.2225792</v>
      </c>
      <c r="YB50" s="59">
        <f t="shared" si="153"/>
        <v>54455996.879982516</v>
      </c>
      <c r="YC50" s="6" t="s">
        <v>613</v>
      </c>
      <c r="YD50" s="4"/>
      <c r="YE50" s="4"/>
      <c r="YF50" s="4"/>
      <c r="YG50" s="4"/>
      <c r="YH50" s="4"/>
      <c r="YI50" s="4">
        <v>-55677717841</v>
      </c>
      <c r="YJ50" s="4">
        <v>232240594887</v>
      </c>
      <c r="YK50" s="4">
        <v>-56354022608</v>
      </c>
      <c r="YL50" s="4">
        <v>29792214495</v>
      </c>
      <c r="YM50" s="4">
        <v>18906958305</v>
      </c>
      <c r="YN50" s="4">
        <v>19321115424</v>
      </c>
      <c r="YO50" s="4">
        <v>15780629993</v>
      </c>
      <c r="YP50" s="4">
        <v>-22583663917</v>
      </c>
      <c r="YQ50" s="4">
        <v>17104842739</v>
      </c>
      <c r="YR50" s="4">
        <v>3003167909</v>
      </c>
      <c r="YS50" s="4">
        <v>6388899867</v>
      </c>
      <c r="YT50" s="5">
        <v>5296794048</v>
      </c>
      <c r="YU50" s="4">
        <v>14190756000</v>
      </c>
      <c r="YV50" s="4">
        <v>4764391000</v>
      </c>
      <c r="YW50" s="4">
        <v>6108336000</v>
      </c>
      <c r="YX50" s="4">
        <v>5122531000</v>
      </c>
      <c r="YY50" s="4">
        <v>17908284000</v>
      </c>
      <c r="YZ50" s="4">
        <v>3585871000</v>
      </c>
      <c r="ZA50" s="4">
        <v>5068219000</v>
      </c>
      <c r="ZB50" s="4">
        <v>646456000</v>
      </c>
      <c r="ZC50" s="4"/>
      <c r="ZD50" s="4"/>
      <c r="ZE50" s="4"/>
      <c r="ZF50" s="4"/>
      <c r="ZG50" s="4"/>
      <c r="ZH50" s="6" t="s">
        <v>613</v>
      </c>
      <c r="ZI50" s="4"/>
      <c r="ZJ50" s="4"/>
      <c r="ZK50" s="4"/>
      <c r="ZL50" s="4"/>
      <c r="ZM50" s="4"/>
      <c r="ZN50" s="4">
        <v>-17934372840</v>
      </c>
      <c r="ZO50" s="4">
        <v>-499800000000</v>
      </c>
      <c r="ZP50" s="4">
        <v>-58434335200</v>
      </c>
      <c r="ZQ50" s="4">
        <v>-51616799630</v>
      </c>
      <c r="ZR50" s="4">
        <v>-28140082400</v>
      </c>
      <c r="ZS50" s="4">
        <v>-44988824810</v>
      </c>
      <c r="ZT50" s="4">
        <v>-40305275550</v>
      </c>
      <c r="ZU50" s="4">
        <v>-5224846380</v>
      </c>
      <c r="ZV50" s="4">
        <v>-49482965180</v>
      </c>
      <c r="ZW50" s="4">
        <v>-20610697770</v>
      </c>
      <c r="ZX50" s="4">
        <v>-34486762290</v>
      </c>
      <c r="ZY50" s="5">
        <v>-9628272160</v>
      </c>
      <c r="ZZ50" s="4">
        <v>-11846928000</v>
      </c>
      <c r="AAA50" s="4">
        <v>-4646517000</v>
      </c>
      <c r="AAB50" s="4">
        <v>-5517794000</v>
      </c>
      <c r="AAC50" s="4">
        <v>-4617084000</v>
      </c>
      <c r="AAD50" s="4">
        <v>-7912846000</v>
      </c>
      <c r="AAE50" s="4">
        <v>-4464128000</v>
      </c>
      <c r="AAF50" s="4">
        <v>-4079472000</v>
      </c>
      <c r="AAG50" s="4">
        <v>-267075000</v>
      </c>
      <c r="AAH50" s="4"/>
      <c r="AAI50" s="4"/>
      <c r="AAJ50" s="4"/>
      <c r="AAK50" s="4"/>
      <c r="AAL50" s="4"/>
      <c r="AAM50" s="6" t="s">
        <v>613</v>
      </c>
      <c r="AAN50" s="4"/>
      <c r="AAO50" s="4"/>
      <c r="AAP50" s="4"/>
      <c r="AAQ50" s="4"/>
      <c r="AAR50" s="4"/>
      <c r="AAS50" s="4">
        <v>63329345350</v>
      </c>
      <c r="AAT50" s="4">
        <v>272426724920</v>
      </c>
      <c r="AAU50" s="4">
        <v>120014731090</v>
      </c>
      <c r="AAV50" s="4">
        <v>22053218630</v>
      </c>
      <c r="AAW50" s="4">
        <v>11568714520</v>
      </c>
      <c r="AAX50" s="4">
        <v>25261261880</v>
      </c>
      <c r="AAY50" s="4">
        <v>16814859200</v>
      </c>
      <c r="AAZ50" s="4">
        <v>26699917760</v>
      </c>
      <c r="ABA50" s="4">
        <v>34831009820</v>
      </c>
      <c r="ABB50" s="4">
        <v>17532375790</v>
      </c>
      <c r="ABC50" s="4">
        <v>26724123310</v>
      </c>
      <c r="ABD50" s="5">
        <v>3495846840</v>
      </c>
      <c r="ABE50" s="4">
        <v>-1471240000</v>
      </c>
      <c r="ABF50" s="35">
        <v>-249530000</v>
      </c>
      <c r="ABG50" s="35">
        <v>-474898000</v>
      </c>
      <c r="ABH50" s="35">
        <v>-327924000</v>
      </c>
      <c r="ABI50" s="35">
        <v>-10005889000</v>
      </c>
      <c r="ABJ50" s="35">
        <v>-145000000</v>
      </c>
      <c r="ABK50" s="35">
        <v>-217003000</v>
      </c>
      <c r="ABL50" s="35">
        <v>0</v>
      </c>
      <c r="ABR50" s="6" t="s">
        <v>613</v>
      </c>
      <c r="ABX50" s="37">
        <v>0.32099098624419498</v>
      </c>
      <c r="ABY50" s="37">
        <v>0.32099098624419498</v>
      </c>
      <c r="ABZ50" s="37">
        <v>0.10671336376484801</v>
      </c>
      <c r="ACA50" s="37">
        <v>0.32471300593039698</v>
      </c>
      <c r="ACB50" s="37">
        <v>0.25589490289446398</v>
      </c>
      <c r="ACC50" s="37">
        <v>0.47507912418442499</v>
      </c>
      <c r="ACD50" s="9">
        <v>0.54435495622243102</v>
      </c>
      <c r="ACE50" s="9"/>
      <c r="ACF50" s="9"/>
      <c r="ACG50" s="9"/>
      <c r="ACH50" s="9"/>
      <c r="ACI50" s="10"/>
      <c r="ACJ50" s="9"/>
      <c r="ACK50" s="6" t="s">
        <v>613</v>
      </c>
      <c r="ACQ50" s="9">
        <v>2.07657272392354E-2</v>
      </c>
      <c r="ACR50" s="9">
        <v>1.84845835121508E-2</v>
      </c>
      <c r="ACS50" s="9">
        <v>4.5739046511904607E-2</v>
      </c>
      <c r="ACT50" s="9">
        <v>3.4514795823022401E-2</v>
      </c>
      <c r="ACU50" s="9">
        <v>2.65152621911534E-2</v>
      </c>
      <c r="ACV50" s="9">
        <v>2.4632618332883299E-2</v>
      </c>
      <c r="ACW50" s="9">
        <v>2.4254704521182103E-2</v>
      </c>
      <c r="ACX50" s="9"/>
      <c r="ACY50" s="9"/>
      <c r="ACZ50" s="9"/>
      <c r="ADA50" s="9"/>
      <c r="ADB50" s="10"/>
      <c r="ADC50" s="9"/>
      <c r="ADD50" s="6" t="s">
        <v>613</v>
      </c>
      <c r="ADJ50" s="9">
        <v>0.67900901375580502</v>
      </c>
      <c r="ADK50" s="9">
        <v>0.67900901375580502</v>
      </c>
      <c r="ADL50" s="9">
        <v>0.89328663623515192</v>
      </c>
      <c r="ADM50" s="9">
        <v>0.67528699406960302</v>
      </c>
      <c r="ADN50" s="9">
        <v>0.74410509710553596</v>
      </c>
      <c r="ADO50" s="9">
        <v>0.52492087581557501</v>
      </c>
      <c r="ADP50" s="52">
        <v>0.45564504377756898</v>
      </c>
      <c r="ADU50" s="53"/>
      <c r="ADW50" s="54" t="s">
        <v>613</v>
      </c>
      <c r="AEC50" s="9">
        <v>-2.3180589358875001E-2</v>
      </c>
      <c r="AED50" s="9">
        <v>-2.5303656961732899E-2</v>
      </c>
      <c r="AEE50" s="9">
        <v>-5.1322074168943396E-2</v>
      </c>
      <c r="AEF50" s="9">
        <v>9.9369474448225401E-2</v>
      </c>
      <c r="AEG50" s="9">
        <v>6.2051233568890696E-2</v>
      </c>
      <c r="AEH50" s="9">
        <v>6.7234611941738701E-2</v>
      </c>
      <c r="AEI50" s="9">
        <v>5.8295750209930997E-2</v>
      </c>
      <c r="AEJ50" s="9"/>
      <c r="AEK50" s="9"/>
      <c r="AEL50" s="9"/>
      <c r="AEM50" s="9"/>
      <c r="AEN50" s="10"/>
      <c r="AEO50" s="9"/>
      <c r="AEP50" s="6" t="s">
        <v>613</v>
      </c>
      <c r="AEV50" s="9">
        <v>0.2282508</v>
      </c>
      <c r="AEW50" s="9">
        <v>0.24821459999999998</v>
      </c>
      <c r="AEX50" s="9">
        <v>0.23403591896935999</v>
      </c>
      <c r="AEY50" s="9">
        <v>0.26799258067839998</v>
      </c>
      <c r="AEZ50" s="9">
        <v>0.26844977744631998</v>
      </c>
      <c r="AFA50" s="9">
        <v>0.3495046</v>
      </c>
      <c r="AFB50" s="9">
        <v>0.3495046</v>
      </c>
      <c r="AFC50" s="9"/>
      <c r="AFD50" s="9"/>
      <c r="AFE50" s="9"/>
      <c r="AFF50" s="9"/>
      <c r="AFG50" s="10"/>
      <c r="AFH50" s="9"/>
      <c r="AFI50" s="6" t="s">
        <v>613</v>
      </c>
      <c r="AFJ50" s="7">
        <f t="shared" si="166"/>
        <v>4.7367136676030415E-3</v>
      </c>
      <c r="AFK50" s="7">
        <f t="shared" si="167"/>
        <v>3.4805851775122033E-3</v>
      </c>
      <c r="AFL50" s="7">
        <f t="shared" si="168"/>
        <v>3.3192076219669656E-3</v>
      </c>
      <c r="AFM50" s="7">
        <f t="shared" si="169"/>
        <v>2.3382467060211872E-3</v>
      </c>
      <c r="AFN50" s="7">
        <f t="shared" si="170"/>
        <v>1.6741028495612419E-3</v>
      </c>
      <c r="AFO50" s="8">
        <f t="shared" si="171"/>
        <v>4.8752595313601692E-3</v>
      </c>
      <c r="AFP50" s="7">
        <f t="shared" si="172"/>
        <v>5.661625601541276E-3</v>
      </c>
      <c r="AFQ50" s="6" t="s">
        <v>613</v>
      </c>
      <c r="AFR50" s="7">
        <f t="shared" si="173"/>
        <v>6.1036977141547674E-3</v>
      </c>
      <c r="AFS50" s="7">
        <f t="shared" si="174"/>
        <v>4.3772984838268882E-3</v>
      </c>
      <c r="AFT50" s="7">
        <f t="shared" si="175"/>
        <v>3.9956632480913365E-3</v>
      </c>
      <c r="AFU50" s="7">
        <f t="shared" si="176"/>
        <v>2.6806829210399468E-3</v>
      </c>
      <c r="AFV50" s="7">
        <f t="shared" si="177"/>
        <v>1.8782250932714629E-3</v>
      </c>
      <c r="AFW50" s="8">
        <f t="shared" si="178"/>
        <v>5.1860857678735495E-3</v>
      </c>
      <c r="AFX50" s="7">
        <f t="shared" si="179"/>
        <v>5.9471825153492933E-3</v>
      </c>
      <c r="AFY50" s="6" t="s">
        <v>613</v>
      </c>
      <c r="AFZ50" s="1">
        <f t="shared" si="180"/>
        <v>719580258550</v>
      </c>
      <c r="AGA50" s="1">
        <f t="shared" si="181"/>
        <v>700043007650</v>
      </c>
      <c r="AGB50" s="1">
        <f t="shared" si="182"/>
        <v>670208631420</v>
      </c>
      <c r="AGC50" s="1">
        <f t="shared" si="183"/>
        <v>636210005120</v>
      </c>
      <c r="AGD50" s="1">
        <f t="shared" si="184"/>
        <v>621698796400</v>
      </c>
      <c r="AGE50" s="2">
        <f t="shared" si="185"/>
        <v>590787396050</v>
      </c>
      <c r="AGF50" s="1">
        <f t="shared" si="186"/>
        <v>580414498450</v>
      </c>
      <c r="AGG50" s="6" t="s">
        <v>613</v>
      </c>
      <c r="AGH50" s="7">
        <f t="shared" si="187"/>
        <v>1.4533237544722523E-2</v>
      </c>
      <c r="AGI50" s="7">
        <f t="shared" si="188"/>
        <v>1.463333132115458E-2</v>
      </c>
      <c r="AGJ50" s="7">
        <f t="shared" si="189"/>
        <v>1.199656328353289E-2</v>
      </c>
      <c r="AGK50" s="7">
        <f t="shared" si="190"/>
        <v>1.3699300105090432E-2</v>
      </c>
      <c r="AGL50" s="7">
        <f t="shared" si="191"/>
        <v>6.9227434328679362E-3</v>
      </c>
      <c r="AGM50" s="8">
        <f t="shared" si="192"/>
        <v>7.7720126236603048E-3</v>
      </c>
      <c r="AGN50" s="7">
        <f t="shared" si="193"/>
        <v>6.764812061872091E-3</v>
      </c>
      <c r="AGO50" s="6" t="s">
        <v>613</v>
      </c>
      <c r="AGP50" s="7">
        <f t="shared" si="194"/>
        <v>4.3717947730289294E-2</v>
      </c>
      <c r="AGQ50" s="7">
        <f t="shared" si="195"/>
        <v>3.2109676158182034E-2</v>
      </c>
      <c r="AGR50" s="7">
        <f t="shared" si="196"/>
        <v>3.1628320888545919E-2</v>
      </c>
      <c r="AGS50" s="7">
        <f t="shared" si="197"/>
        <v>2.1554133001062827E-2</v>
      </c>
      <c r="AGT50" s="7">
        <f t="shared" si="198"/>
        <v>1.8555717932981362E-2</v>
      </c>
      <c r="AGU50" s="8">
        <f t="shared" si="199"/>
        <v>5.2825012135546086E-2</v>
      </c>
      <c r="AGV50" s="7">
        <f t="shared" si="200"/>
        <v>6.8608431758569483E-2</v>
      </c>
      <c r="AGW50" s="6" t="s">
        <v>613</v>
      </c>
      <c r="AGX50" s="7">
        <f t="shared" si="201"/>
        <v>0.25179238409135851</v>
      </c>
      <c r="AGY50" s="7">
        <f t="shared" si="202"/>
        <v>0.2742264532316816</v>
      </c>
      <c r="AGZ50" s="7">
        <f t="shared" si="203"/>
        <v>0.25147674940099557</v>
      </c>
      <c r="AHA50" s="7">
        <f t="shared" si="204"/>
        <v>0.24794195557290344</v>
      </c>
      <c r="AHB50" s="7">
        <f t="shared" si="205"/>
        <v>0.21758819537631036</v>
      </c>
      <c r="AHC50" s="8">
        <f t="shared" si="206"/>
        <v>0.21948209352636439</v>
      </c>
      <c r="AHD50" s="7">
        <f t="shared" si="207"/>
        <v>0.21993394376980571</v>
      </c>
      <c r="AHE50" s="6" t="s">
        <v>613</v>
      </c>
      <c r="AHF50" s="15">
        <f t="shared" si="306"/>
        <v>15.347161190678934</v>
      </c>
      <c r="AHG50" s="15">
        <f t="shared" si="307"/>
        <v>16.675754920467728</v>
      </c>
      <c r="AHH50" s="15">
        <f t="shared" si="308"/>
        <v>19.659713195959494</v>
      </c>
      <c r="AHI50" s="15">
        <f t="shared" si="309"/>
        <v>22.011491948529475</v>
      </c>
      <c r="AHJ50" s="15">
        <f t="shared" si="310"/>
        <v>27.089090227474511</v>
      </c>
      <c r="AHK50" s="16">
        <f t="shared" si="311"/>
        <v>33.430536634645392</v>
      </c>
      <c r="AHL50" s="15">
        <f t="shared" si="312"/>
        <v>29.473668133876853</v>
      </c>
      <c r="AHM50" s="6" t="s">
        <v>613</v>
      </c>
      <c r="AHN50" s="12">
        <f t="shared" si="208"/>
        <v>23.78290000770188</v>
      </c>
      <c r="AHO50" s="12">
        <f t="shared" si="209"/>
        <v>21.888064542853233</v>
      </c>
      <c r="AHP50" s="12">
        <f t="shared" si="210"/>
        <v>18.565886305758294</v>
      </c>
      <c r="AHQ50" s="12">
        <f t="shared" si="211"/>
        <v>16.582247166775289</v>
      </c>
      <c r="AHR50" s="12">
        <f t="shared" si="212"/>
        <v>13.474059000689762</v>
      </c>
      <c r="AHS50" s="13">
        <f t="shared" si="213"/>
        <v>10.918161559564558</v>
      </c>
      <c r="AHT50" s="12">
        <f t="shared" si="214"/>
        <v>12.383935326342066</v>
      </c>
      <c r="AHU50" s="6" t="s">
        <v>613</v>
      </c>
      <c r="AHV50" s="15">
        <f t="shared" si="215"/>
        <v>0.10834711859818807</v>
      </c>
      <c r="AHW50" s="15">
        <f t="shared" si="216"/>
        <v>0.10839676988225548</v>
      </c>
      <c r="AHX50" s="15">
        <f t="shared" si="217"/>
        <v>0.10494416171074719</v>
      </c>
      <c r="AHY50" s="15">
        <f t="shared" si="218"/>
        <v>0.10848252193237785</v>
      </c>
      <c r="AHZ50" s="15">
        <f t="shared" si="219"/>
        <v>9.0220322145857415E-2</v>
      </c>
      <c r="AIA50" s="16">
        <f t="shared" si="220"/>
        <v>9.2290741341441065E-2</v>
      </c>
      <c r="AIB50" s="15">
        <f t="shared" si="221"/>
        <v>8.2520842648966627E-2</v>
      </c>
      <c r="AIC50" s="6" t="s">
        <v>613</v>
      </c>
      <c r="AID50" s="4">
        <f t="shared" si="222"/>
        <v>-2858942470</v>
      </c>
      <c r="AIE50" s="4">
        <f t="shared" si="223"/>
        <v>-344815930</v>
      </c>
      <c r="AIF50" s="4">
        <f t="shared" si="224"/>
        <v>344829560</v>
      </c>
      <c r="AIG50" s="4">
        <f t="shared" si="225"/>
        <v>1827277770</v>
      </c>
      <c r="AIH50" s="4">
        <f t="shared" si="226"/>
        <v>733618620</v>
      </c>
      <c r="AII50" s="14">
        <f t="shared" si="227"/>
        <v>8830301430</v>
      </c>
      <c r="AIJ50" s="4">
        <f t="shared" si="228"/>
        <v>8948397460</v>
      </c>
      <c r="AIK50" s="6" t="s">
        <v>613</v>
      </c>
      <c r="AIL50" s="15">
        <f t="shared" si="229"/>
        <v>-28.897740240292418</v>
      </c>
      <c r="AIM50" s="15">
        <f t="shared" si="230"/>
        <v>-232.67362520055266</v>
      </c>
      <c r="AIN50" s="15">
        <f t="shared" si="231"/>
        <v>214.65867485374514</v>
      </c>
      <c r="AIO50" s="15">
        <f t="shared" si="232"/>
        <v>39.722113354446378</v>
      </c>
      <c r="AIP50" s="15">
        <f t="shared" si="233"/>
        <v>80.308239313773143</v>
      </c>
      <c r="AIQ50" s="16">
        <f t="shared" si="234"/>
        <v>6.4590502693632281</v>
      </c>
      <c r="AIR50" s="15">
        <f t="shared" si="235"/>
        <v>5.5985358522508006</v>
      </c>
      <c r="AIS50" s="6" t="s">
        <v>613</v>
      </c>
      <c r="AIT50" s="15">
        <f t="shared" si="236"/>
        <v>0.93737585025874504</v>
      </c>
      <c r="AIU50" s="15">
        <f t="shared" si="237"/>
        <v>0.99136493855431784</v>
      </c>
      <c r="AIV50" s="15">
        <f t="shared" si="238"/>
        <v>1.0119464631598432</v>
      </c>
      <c r="AIW50" s="15">
        <f t="shared" si="239"/>
        <v>1.06028352117431</v>
      </c>
      <c r="AIX50" s="15">
        <f t="shared" si="240"/>
        <v>1.0277132150318573</v>
      </c>
      <c r="AIY50" s="16">
        <f t="shared" si="241"/>
        <v>1.4675702477494235</v>
      </c>
      <c r="AIZ50" s="15">
        <f t="shared" si="242"/>
        <v>1.8598273452095129</v>
      </c>
      <c r="AJA50" s="6" t="s">
        <v>613</v>
      </c>
      <c r="AJB50" s="15">
        <f t="shared" si="243"/>
        <v>0.16417510363479657</v>
      </c>
      <c r="AJC50" s="15">
        <f t="shared" si="244"/>
        <v>0.24144200385638803</v>
      </c>
      <c r="AJD50" s="15">
        <f t="shared" si="245"/>
        <v>0.33618427242449328</v>
      </c>
      <c r="AJE50" s="15">
        <f t="shared" si="246"/>
        <v>0.22378891475358223</v>
      </c>
      <c r="AJF50" s="15">
        <f t="shared" si="247"/>
        <v>0.2166786162455262</v>
      </c>
      <c r="AJG50" s="16">
        <f t="shared" si="248"/>
        <v>0.18403468936798792</v>
      </c>
      <c r="AJH50" s="15">
        <f t="shared" si="249"/>
        <v>0.32140983890071617</v>
      </c>
      <c r="AJI50" s="6" t="s">
        <v>613</v>
      </c>
      <c r="AJJ50" s="15" t="e">
        <f t="shared" si="154"/>
        <v>#DIV/0!</v>
      </c>
      <c r="AJK50" s="15">
        <f t="shared" si="154"/>
        <v>1.1533269205907422</v>
      </c>
      <c r="AJL50" s="15" t="e">
        <f t="shared" si="154"/>
        <v>#DIV/0!</v>
      </c>
      <c r="AJM50" s="15" t="e">
        <f t="shared" si="154"/>
        <v>#DIV/0!</v>
      </c>
      <c r="AJN50" s="15" t="e">
        <f t="shared" si="154"/>
        <v>#DIV/0!</v>
      </c>
      <c r="AJO50" s="16" t="e">
        <f t="shared" si="154"/>
        <v>#DIV/0!</v>
      </c>
      <c r="AJP50" s="15" t="e">
        <f t="shared" si="154"/>
        <v>#DIV/0!</v>
      </c>
      <c r="AJQ50" s="6" t="s">
        <v>613</v>
      </c>
      <c r="AJW50" s="1">
        <v>-1.5021100000000001</v>
      </c>
      <c r="AJX50" s="1">
        <v>1.2354099999999999</v>
      </c>
      <c r="AJY50" s="1">
        <v>1.37863</v>
      </c>
      <c r="AJZ50" s="1">
        <v>2.65096</v>
      </c>
      <c r="AKA50" s="1">
        <v>3.1741999999999999</v>
      </c>
      <c r="AKB50" s="1">
        <v>1.36954</v>
      </c>
      <c r="AKC50" s="1">
        <v>1.1499999999999999</v>
      </c>
      <c r="AKD50" s="1">
        <v>6.0693299999999999</v>
      </c>
      <c r="AKE50" s="1">
        <v>2.55139</v>
      </c>
      <c r="AKF50" s="1">
        <v>0.73541000000000001</v>
      </c>
      <c r="AKG50" s="1">
        <v>1.1763300000000001</v>
      </c>
      <c r="AKH50" s="2">
        <v>4.1084699999999996</v>
      </c>
      <c r="AKI50" s="1">
        <v>72.102159999999998</v>
      </c>
      <c r="AKJ50" s="6" t="s">
        <v>613</v>
      </c>
      <c r="AKK50" s="15">
        <f t="shared" si="250"/>
        <v>1.2885933460367835</v>
      </c>
      <c r="AKL50" s="15">
        <f t="shared" si="251"/>
        <v>1.2576329153236305</v>
      </c>
      <c r="AKM50" s="15">
        <f t="shared" si="252"/>
        <v>1.2038003352509485</v>
      </c>
      <c r="AKN50" s="15">
        <f t="shared" si="253"/>
        <v>1.14644999355156</v>
      </c>
      <c r="AKO50" s="15">
        <f t="shared" si="254"/>
        <v>1.1219293329341853</v>
      </c>
      <c r="AKP50" s="16">
        <f t="shared" si="255"/>
        <v>1.0637558338205353</v>
      </c>
      <c r="AKQ50" s="15">
        <f t="shared" si="256"/>
        <v>1.0504372655320549</v>
      </c>
      <c r="AKR50" s="6" t="s">
        <v>613</v>
      </c>
      <c r="AKS50" s="15">
        <f t="shared" si="257"/>
        <v>0.21602692619845421</v>
      </c>
      <c r="AKT50" s="15">
        <f t="shared" si="258"/>
        <v>0.18948913752966881</v>
      </c>
      <c r="AKU50" s="15">
        <f t="shared" si="259"/>
        <v>0.14385197764742541</v>
      </c>
      <c r="AKV50" s="15">
        <f t="shared" si="260"/>
        <v>9.0130439259971593E-2</v>
      </c>
      <c r="AKW50" s="15">
        <f t="shared" si="261"/>
        <v>6.8118538295124154E-2</v>
      </c>
      <c r="AKX50" s="16">
        <f t="shared" si="262"/>
        <v>1.6920769462352495E-2</v>
      </c>
      <c r="AKY50" s="15">
        <f t="shared" si="263"/>
        <v>4.2741805213257706E-3</v>
      </c>
      <c r="AKZ50" s="6" t="s">
        <v>613</v>
      </c>
      <c r="ALA50" s="7">
        <f t="shared" si="264"/>
        <v>0.17764978845805496</v>
      </c>
      <c r="ALB50" s="7">
        <f t="shared" si="265"/>
        <v>0.15930295750594231</v>
      </c>
      <c r="ALC50" s="7">
        <f t="shared" si="266"/>
        <v>0.1257610079437792</v>
      </c>
      <c r="ALD50" s="7">
        <f t="shared" si="267"/>
        <v>8.2678582318237145E-2</v>
      </c>
      <c r="ALE50" s="7">
        <f t="shared" si="268"/>
        <v>6.3774324527548665E-2</v>
      </c>
      <c r="ALF50" s="8">
        <f t="shared" si="269"/>
        <v>1.663922103911648E-2</v>
      </c>
      <c r="ALG50" s="7">
        <f t="shared" si="270"/>
        <v>4.2559896532508822E-3</v>
      </c>
      <c r="ALH50" s="6" t="s">
        <v>613</v>
      </c>
      <c r="ALI50" s="7">
        <f t="shared" si="155"/>
        <v>7.1137702862843433E-2</v>
      </c>
      <c r="ALJ50" s="7">
        <f t="shared" si="155"/>
        <v>1.5134867235877317E-2</v>
      </c>
      <c r="ALK50" s="7">
        <f t="shared" si="155"/>
        <v>3.7388151243218225E-2</v>
      </c>
      <c r="ALL50" s="7">
        <f t="shared" si="155"/>
        <v>0.22530759272957776</v>
      </c>
      <c r="ALM50" s="7">
        <f t="shared" si="155"/>
        <v>9.2279067214573907E-2</v>
      </c>
      <c r="ALN50" s="20">
        <f t="shared" si="155"/>
        <v>0.11368950777247536</v>
      </c>
      <c r="ALO50" s="7">
        <f t="shared" si="155"/>
        <v>2.2044837248677573E-2</v>
      </c>
      <c r="ALP50" s="6" t="s">
        <v>613</v>
      </c>
      <c r="ALQ50" s="17">
        <f t="shared" si="271"/>
        <v>0.17764978845805496</v>
      </c>
      <c r="ALR50" s="17">
        <f t="shared" si="272"/>
        <v>0.15930295750594231</v>
      </c>
      <c r="ALS50" s="17">
        <f t="shared" si="273"/>
        <v>0.1257610079437792</v>
      </c>
      <c r="ALT50" s="17">
        <f t="shared" si="274"/>
        <v>8.2678582318237145E-2</v>
      </c>
      <c r="ALU50" s="17">
        <f t="shared" si="275"/>
        <v>6.3774324527548665E-2</v>
      </c>
      <c r="ALV50" s="21">
        <f t="shared" si="276"/>
        <v>1.663922103911648E-2</v>
      </c>
      <c r="ALW50" s="17">
        <f t="shared" si="277"/>
        <v>4.2559896532508822E-3</v>
      </c>
      <c r="ALX50" s="6" t="s">
        <v>613</v>
      </c>
      <c r="ALY50" s="17">
        <f t="shared" si="278"/>
        <v>0.82235021154194499</v>
      </c>
      <c r="ALZ50" s="17">
        <f t="shared" si="279"/>
        <v>0.84069704249405763</v>
      </c>
      <c r="AMA50" s="17">
        <f t="shared" si="280"/>
        <v>0.8742389920562208</v>
      </c>
      <c r="AMB50" s="17">
        <f t="shared" si="281"/>
        <v>0.9173214176817629</v>
      </c>
      <c r="AMC50" s="17">
        <f t="shared" si="282"/>
        <v>0.93622567547245139</v>
      </c>
      <c r="AMD50" s="21">
        <f t="shared" si="283"/>
        <v>0.98336077896088347</v>
      </c>
      <c r="AME50" s="17">
        <f t="shared" si="284"/>
        <v>0.99574401034674909</v>
      </c>
      <c r="AMF50" s="6" t="s">
        <v>613</v>
      </c>
      <c r="AML50" s="18">
        <v>4.5713591950970072</v>
      </c>
      <c r="AMM50" s="18">
        <v>6.1982279139587186</v>
      </c>
      <c r="AMN50" s="18">
        <v>6.218300505319057</v>
      </c>
      <c r="AMO50" s="18">
        <v>6.0281565269948612</v>
      </c>
      <c r="AMP50" s="18">
        <v>6.8453170762465918</v>
      </c>
      <c r="AMQ50" s="18">
        <v>7.4264531209904705</v>
      </c>
      <c r="AMR50" s="18">
        <v>7.1765482946952046</v>
      </c>
      <c r="AMS50" s="18">
        <v>5.8431999502304244</v>
      </c>
      <c r="AMT50" s="18">
        <v>4.5730186003318511</v>
      </c>
      <c r="AMU50" s="18">
        <v>5.7790687746391765</v>
      </c>
      <c r="AMV50" s="19">
        <v>6.1667526536031421</v>
      </c>
      <c r="AMW50" s="18">
        <v>8.2581800191838628</v>
      </c>
      <c r="AMX50" s="18">
        <v>10.561990087171512</v>
      </c>
      <c r="AMY50" s="18">
        <v>8.0313813664126421</v>
      </c>
      <c r="AMZ50" s="18">
        <v>11.291457076820459</v>
      </c>
      <c r="ANA50" s="18">
        <v>10.072101709964384</v>
      </c>
      <c r="ANB50" s="18">
        <v>8.1036149396627639</v>
      </c>
      <c r="ANH50" s="6" t="s">
        <v>613</v>
      </c>
      <c r="ANI50" s="7">
        <f t="shared" si="285"/>
        <v>7.4264531209904699E-2</v>
      </c>
      <c r="ANJ50" s="7">
        <f t="shared" si="286"/>
        <v>7.176548294695205E-2</v>
      </c>
      <c r="ANK50" s="7">
        <f t="shared" si="287"/>
        <v>5.8431999502304245E-2</v>
      </c>
      <c r="ANL50" s="7">
        <f t="shared" si="288"/>
        <v>4.5730186003318511E-2</v>
      </c>
      <c r="ANM50" s="7">
        <f t="shared" si="289"/>
        <v>5.7790687746391761E-2</v>
      </c>
      <c r="ANN50" s="20">
        <f t="shared" si="290"/>
        <v>6.1667526536031421E-2</v>
      </c>
      <c r="ANO50" s="7">
        <f t="shared" si="291"/>
        <v>8.2581800191838625E-2</v>
      </c>
      <c r="ANP50" s="6" t="s">
        <v>613</v>
      </c>
      <c r="ANV50" s="7">
        <v>-1.5137246404285265E-2</v>
      </c>
      <c r="ANW50" s="7">
        <v>2.5564672332883953E-2</v>
      </c>
      <c r="ANX50" s="7">
        <v>-1.0702546631930043E-2</v>
      </c>
      <c r="ANY50" s="7">
        <v>0.20954451611318192</v>
      </c>
      <c r="ANZ50" s="7">
        <v>0.18215498634196114</v>
      </c>
      <c r="AOA50" s="7">
        <v>-0.11152965043334617</v>
      </c>
      <c r="AOB50" s="7">
        <v>0.2194132077705182</v>
      </c>
      <c r="AOC50" s="7">
        <v>5.1688907023796915E-3</v>
      </c>
      <c r="AOD50" s="7">
        <v>0.14404568362117454</v>
      </c>
      <c r="AOE50" s="7">
        <v>5.3476746432414846E-2</v>
      </c>
      <c r="AOF50" s="20">
        <v>0.46856062067014981</v>
      </c>
      <c r="AOG50" s="7">
        <v>0.81701072071858527</v>
      </c>
      <c r="AOH50" s="7">
        <v>-0.46667980509208173</v>
      </c>
      <c r="AOI50" s="7">
        <v>0.53919448848064833</v>
      </c>
      <c r="AOJ50" s="7">
        <v>0.57657229599624027</v>
      </c>
      <c r="AOK50" s="7">
        <v>0.18054832872882143</v>
      </c>
      <c r="AOL50" s="7">
        <v>0.45513802777357104</v>
      </c>
      <c r="AOR50" s="6" t="s">
        <v>613</v>
      </c>
      <c r="AOX50" s="1">
        <v>-1.5021100000000001</v>
      </c>
      <c r="AOY50" s="1">
        <v>1.2354099999999999</v>
      </c>
      <c r="AOZ50" s="1">
        <v>1.37863</v>
      </c>
      <c r="APA50" s="1">
        <v>2.65096</v>
      </c>
      <c r="APB50" s="1">
        <v>3.1741999999999999</v>
      </c>
      <c r="APC50" s="1">
        <v>1.36954</v>
      </c>
      <c r="APD50" s="1"/>
      <c r="APE50" s="1">
        <v>6.0693299999999999</v>
      </c>
      <c r="APF50" s="1">
        <v>2.55139</v>
      </c>
      <c r="APG50" s="1">
        <v>0.73541000000000001</v>
      </c>
      <c r="APH50" s="1">
        <v>1.1763300000000001</v>
      </c>
      <c r="API50" s="2">
        <v>4.1084699999999996</v>
      </c>
      <c r="APJ50" s="1">
        <v>72.102159999999998</v>
      </c>
      <c r="APK50" s="1">
        <v>67.533619999999999</v>
      </c>
      <c r="APL50" s="1">
        <v>132.22970000000001</v>
      </c>
      <c r="APM50" s="1">
        <v>215.13091</v>
      </c>
      <c r="APN50" s="1">
        <v>7.78254</v>
      </c>
      <c r="APO50" s="1">
        <v>1.3273299999999999</v>
      </c>
      <c r="APP50" s="1">
        <v>5.45E-3</v>
      </c>
      <c r="APQ50" s="1">
        <v>-0.11418</v>
      </c>
      <c r="APW50" s="22">
        <v>-0.26279271172223706</v>
      </c>
      <c r="APX50" s="22">
        <v>-0.14626342056418379</v>
      </c>
      <c r="APY50" s="22">
        <v>-0.22710693990472064</v>
      </c>
      <c r="APZ50" s="22">
        <v>-2.613634475099099E-2</v>
      </c>
      <c r="AQA50" s="22">
        <v>-2.613634475099099E-2</v>
      </c>
      <c r="AQB50" s="39" t="s">
        <v>613</v>
      </c>
      <c r="AQC50" s="22">
        <v>-2.613634475099099E-2</v>
      </c>
      <c r="AQD50" s="6" t="s">
        <v>613</v>
      </c>
      <c r="AQE50" s="4">
        <f t="shared" si="292"/>
        <v>6845986154</v>
      </c>
      <c r="AQF50" s="4">
        <f t="shared" si="293"/>
        <v>7667815680</v>
      </c>
      <c r="AQG50" s="4">
        <f t="shared" si="294"/>
        <v>5699051187</v>
      </c>
      <c r="AQH50" s="4">
        <f t="shared" si="295"/>
        <v>7151160940</v>
      </c>
      <c r="AQI50" s="4">
        <f t="shared" si="296"/>
        <v>3210639639</v>
      </c>
      <c r="AQJ50" s="5">
        <f t="shared" si="297"/>
        <v>1578713472</v>
      </c>
      <c r="AQK50" s="4">
        <f t="shared" si="298"/>
        <v>489255000</v>
      </c>
      <c r="AQL50" s="6" t="s">
        <v>613</v>
      </c>
      <c r="AQM50" s="7">
        <f t="shared" si="299"/>
        <v>0.65462773927850959</v>
      </c>
      <c r="AQN50" s="7">
        <f t="shared" si="300"/>
        <v>0.74852056522857202</v>
      </c>
      <c r="AQO50" s="7">
        <f t="shared" si="301"/>
        <v>0.70881955706411726</v>
      </c>
      <c r="AQP50" s="7">
        <f t="shared" si="302"/>
        <v>0.82049828541460212</v>
      </c>
      <c r="AQQ50" s="7">
        <f t="shared" si="303"/>
        <v>0.74599050597648675</v>
      </c>
      <c r="AQR50" s="20">
        <f t="shared" si="304"/>
        <v>0.34382590618435099</v>
      </c>
      <c r="AQS50" s="7">
        <f t="shared" si="305"/>
        <v>0.12460666845796207</v>
      </c>
      <c r="AQT50" s="6" t="s">
        <v>613</v>
      </c>
      <c r="AQU50" s="9">
        <f t="shared" si="156"/>
        <v>0.12308988802614848</v>
      </c>
      <c r="AQV50" s="9">
        <f t="shared" si="156"/>
        <v>5.0170021675737919E-2</v>
      </c>
      <c r="AQW50" s="9">
        <f t="shared" si="156"/>
        <v>7.0528421151667312E-2</v>
      </c>
      <c r="AQX50" s="9">
        <f t="shared" si="156"/>
        <v>4.3160578263212991E-2</v>
      </c>
      <c r="AQY50" s="9">
        <f t="shared" si="156"/>
        <v>5.7903438403809404E-2</v>
      </c>
      <c r="AQZ50" s="10" t="e">
        <f t="shared" si="156"/>
        <v>#VALUE!</v>
      </c>
      <c r="ARA50" s="9">
        <f t="shared" si="156"/>
        <v>6.3386512729853406E-2</v>
      </c>
      <c r="ARB50" s="6" t="s">
        <v>613</v>
      </c>
      <c r="ARC50" s="17">
        <f t="shared" si="157"/>
        <v>0.10558767120169341</v>
      </c>
      <c r="ARD50" s="17">
        <f t="shared" si="157"/>
        <v>4.2784113082992813E-2</v>
      </c>
      <c r="ARE50" s="17">
        <f t="shared" si="157"/>
        <v>6.3027817987888562E-2</v>
      </c>
      <c r="ARF50" s="17">
        <f t="shared" si="157"/>
        <v>4.2935900947123365E-2</v>
      </c>
      <c r="ARG50" s="17">
        <f t="shared" si="157"/>
        <v>5.5705540540075309E-2</v>
      </c>
      <c r="ARH50" s="21" t="e">
        <f t="shared" si="157"/>
        <v>#VALUE!</v>
      </c>
      <c r="ARI50" s="17">
        <f t="shared" si="157"/>
        <v>6.3198872065240358E-2</v>
      </c>
      <c r="ARJ50" s="6" t="s">
        <v>613</v>
      </c>
    </row>
    <row r="51" spans="1:1154" collapsed="1" x14ac:dyDescent="0.15">
      <c r="A51" s="26" t="s">
        <v>275</v>
      </c>
      <c r="B51" s="34">
        <v>40457</v>
      </c>
      <c r="C51" s="34">
        <v>40457</v>
      </c>
      <c r="D51" s="35">
        <v>8.4080717488789194</v>
      </c>
      <c r="E51" s="26" t="s">
        <v>276</v>
      </c>
      <c r="F51" s="26" t="s">
        <v>69</v>
      </c>
      <c r="G51" s="26" t="s">
        <v>155</v>
      </c>
      <c r="H51" s="26" t="s">
        <v>23</v>
      </c>
      <c r="I51" s="56" t="s">
        <v>277</v>
      </c>
      <c r="J51" s="26" t="s">
        <v>512</v>
      </c>
      <c r="K51" s="26" t="s">
        <v>427</v>
      </c>
      <c r="L51" s="26" t="s">
        <v>69</v>
      </c>
      <c r="M51" s="26" t="s">
        <v>199</v>
      </c>
      <c r="N51" s="26" t="s">
        <v>23</v>
      </c>
      <c r="O51" s="26"/>
      <c r="P51" s="26"/>
      <c r="Q51" s="26" t="s">
        <v>25</v>
      </c>
      <c r="R51" s="26" t="s">
        <v>200</v>
      </c>
      <c r="S51" s="35" t="s">
        <v>278</v>
      </c>
      <c r="T51" s="26" t="s">
        <v>27</v>
      </c>
      <c r="U51" s="26" t="s">
        <v>23</v>
      </c>
      <c r="V51" s="3">
        <v>2010</v>
      </c>
      <c r="W51" s="3">
        <f t="shared" si="165"/>
        <v>1</v>
      </c>
      <c r="AC51" s="35">
        <v>3092213000000</v>
      </c>
      <c r="AD51" s="35">
        <v>2270581000000</v>
      </c>
      <c r="AE51" s="35">
        <v>1769341000000</v>
      </c>
      <c r="AF51" s="35">
        <v>1574249997000</v>
      </c>
      <c r="AG51" s="35">
        <v>1740979766000</v>
      </c>
      <c r="AH51" s="35">
        <v>507490579000</v>
      </c>
      <c r="AI51" s="4">
        <v>512671885000</v>
      </c>
      <c r="AJ51" s="4">
        <v>368514570000</v>
      </c>
      <c r="AK51" s="4">
        <v>527752692000</v>
      </c>
      <c r="AL51" s="4">
        <v>301533834000</v>
      </c>
      <c r="AM51" s="4">
        <v>248471836000</v>
      </c>
      <c r="AN51" s="5">
        <v>199935132000</v>
      </c>
      <c r="AO51" s="4">
        <v>281946025000</v>
      </c>
      <c r="AP51" s="4">
        <v>338613465000</v>
      </c>
      <c r="AQ51" s="4">
        <v>167680292000</v>
      </c>
      <c r="AR51" s="4">
        <v>93401127000</v>
      </c>
      <c r="AS51" s="4">
        <v>279684298000</v>
      </c>
      <c r="AT51" s="4">
        <v>67290308000</v>
      </c>
      <c r="AU51" s="4"/>
      <c r="AV51" s="4"/>
      <c r="AW51" s="4"/>
      <c r="AX51" s="4"/>
      <c r="AY51" s="4"/>
      <c r="AZ51" s="4"/>
      <c r="BA51" s="4"/>
      <c r="BB51" s="6" t="s">
        <v>613</v>
      </c>
      <c r="BC51" s="4"/>
      <c r="BD51" s="4"/>
      <c r="BE51" s="4"/>
      <c r="BF51" s="4"/>
      <c r="BG51" s="4"/>
      <c r="BH51" s="4">
        <v>341570000000</v>
      </c>
      <c r="BI51" s="4">
        <v>407845000000</v>
      </c>
      <c r="BJ51" s="4">
        <v>389403000000</v>
      </c>
      <c r="BK51" s="4">
        <v>501688245000</v>
      </c>
      <c r="BL51" s="4">
        <v>375653985000</v>
      </c>
      <c r="BM51" s="4">
        <v>334384069000</v>
      </c>
      <c r="BN51" s="4">
        <v>359170308000</v>
      </c>
      <c r="BO51" s="4">
        <v>302839233000</v>
      </c>
      <c r="BP51" s="4">
        <v>218200460000</v>
      </c>
      <c r="BQ51" s="4">
        <v>194635362000</v>
      </c>
      <c r="BR51" s="4">
        <v>127526835000</v>
      </c>
      <c r="BS51" s="5">
        <v>127196667000</v>
      </c>
      <c r="BT51" s="4">
        <v>133990527000</v>
      </c>
      <c r="BU51" s="4">
        <v>110813042000</v>
      </c>
      <c r="BV51" s="4">
        <v>96209210000</v>
      </c>
      <c r="BW51" s="4">
        <v>84705131000</v>
      </c>
      <c r="BX51" s="4">
        <v>58826249000</v>
      </c>
      <c r="BY51" s="4">
        <v>60357047000</v>
      </c>
      <c r="BZ51" s="4"/>
      <c r="CA51" s="4"/>
      <c r="CB51" s="4"/>
      <c r="CC51" s="4"/>
      <c r="CD51" s="4"/>
      <c r="CE51" s="4"/>
      <c r="CF51" s="4"/>
      <c r="CG51" s="6" t="s">
        <v>613</v>
      </c>
      <c r="CH51" s="4"/>
      <c r="CI51" s="4"/>
      <c r="CJ51" s="4"/>
      <c r="CK51" s="4"/>
      <c r="CL51" s="4"/>
      <c r="CM51" s="4">
        <v>8165336000000</v>
      </c>
      <c r="CN51" s="4">
        <v>8160173000000</v>
      </c>
      <c r="CO51" s="4">
        <v>7312798000000</v>
      </c>
      <c r="CP51" s="4">
        <v>6798522370000</v>
      </c>
      <c r="CQ51" s="4">
        <v>6616255899000</v>
      </c>
      <c r="CR51" s="4">
        <v>5696202259000</v>
      </c>
      <c r="CS51" s="4">
        <v>5162035640000</v>
      </c>
      <c r="CT51" s="4">
        <v>4463687750000</v>
      </c>
      <c r="CU51" s="4">
        <v>3262620710000</v>
      </c>
      <c r="CV51" s="4">
        <v>2368840468000</v>
      </c>
      <c r="CW51" s="4">
        <v>1865272071000</v>
      </c>
      <c r="CX51" s="5">
        <v>1839970087000</v>
      </c>
      <c r="CY51" s="4">
        <v>1936628120000</v>
      </c>
      <c r="CZ51" s="4">
        <v>1513549411000</v>
      </c>
      <c r="DA51" s="4">
        <v>1175242009000</v>
      </c>
      <c r="DB51" s="4">
        <v>942718662000</v>
      </c>
      <c r="DC51" s="4">
        <v>954123404000</v>
      </c>
      <c r="DD51" s="4">
        <v>608542501000</v>
      </c>
      <c r="DE51" s="4"/>
      <c r="DF51" s="4"/>
      <c r="DG51" s="4"/>
      <c r="DH51" s="4"/>
      <c r="DI51" s="4"/>
      <c r="DJ51" s="4"/>
      <c r="DK51" s="4"/>
      <c r="DL51" s="6" t="s">
        <v>613</v>
      </c>
      <c r="DM51" s="4"/>
      <c r="DN51" s="4"/>
      <c r="DO51" s="4"/>
      <c r="DP51" s="4"/>
      <c r="DQ51" s="4"/>
      <c r="DR51" s="4">
        <v>17650451000000</v>
      </c>
      <c r="DS51" s="4">
        <v>13937115000000</v>
      </c>
      <c r="DT51" s="4">
        <v>12632671000000</v>
      </c>
      <c r="DU51" s="4">
        <v>11425390076000</v>
      </c>
      <c r="DV51" s="4">
        <v>10683437788000</v>
      </c>
      <c r="DW51" s="4">
        <v>9482934568000</v>
      </c>
      <c r="DX51" s="4">
        <v>8700807837000</v>
      </c>
      <c r="DY51" s="4">
        <v>7808299570000</v>
      </c>
      <c r="DZ51" s="4">
        <v>5990586903000</v>
      </c>
      <c r="EA51" s="4">
        <v>4415342528000</v>
      </c>
      <c r="EB51" s="4">
        <v>3670503683000</v>
      </c>
      <c r="EC51" s="5">
        <v>3379394233000</v>
      </c>
      <c r="ED51" s="4">
        <v>3760969316000</v>
      </c>
      <c r="EE51" s="4">
        <v>2959914328000</v>
      </c>
      <c r="EF51" s="4">
        <v>2265420200000</v>
      </c>
      <c r="EG51" s="4">
        <v>1922627526000</v>
      </c>
      <c r="EH51" s="4">
        <v>1765971674000</v>
      </c>
      <c r="EI51" s="4">
        <v>1247899454000</v>
      </c>
      <c r="EJ51" s="4"/>
      <c r="EK51" s="4"/>
      <c r="EL51" s="4"/>
      <c r="EM51" s="4"/>
      <c r="EN51" s="4"/>
      <c r="EO51" s="4"/>
      <c r="EP51" s="4"/>
      <c r="EQ51" s="6" t="s">
        <v>613</v>
      </c>
      <c r="ER51" s="4"/>
      <c r="ES51" s="4"/>
      <c r="ET51" s="4"/>
      <c r="EU51" s="4"/>
      <c r="EV51" s="4"/>
      <c r="EW51" s="4">
        <v>7344835000000</v>
      </c>
      <c r="EX51" s="4">
        <v>5673585000000</v>
      </c>
      <c r="EY51" s="4">
        <v>5418884000000</v>
      </c>
      <c r="EZ51" s="4">
        <v>4564694686000</v>
      </c>
      <c r="FA51" s="4">
        <v>4181304246000</v>
      </c>
      <c r="FB51" s="4">
        <v>3290535116000</v>
      </c>
      <c r="FC51" s="4">
        <v>3841835096000</v>
      </c>
      <c r="FD51" s="4">
        <v>3994794004000</v>
      </c>
      <c r="FE51" s="4">
        <v>2682781943000</v>
      </c>
      <c r="FF51" s="4">
        <v>2277734939000</v>
      </c>
      <c r="FG51" s="4">
        <v>1468999174000</v>
      </c>
      <c r="FH51" s="5">
        <v>1270439759000</v>
      </c>
      <c r="FI51" s="4">
        <v>1380405064000</v>
      </c>
      <c r="FJ51" s="4">
        <v>703522910000</v>
      </c>
      <c r="FK51" s="4">
        <v>973843902000</v>
      </c>
      <c r="FL51" s="4">
        <v>700231497000</v>
      </c>
      <c r="FM51" s="4">
        <v>642072616000</v>
      </c>
      <c r="FN51" s="4">
        <v>577561638000</v>
      </c>
      <c r="FO51" s="4"/>
      <c r="FP51" s="4"/>
      <c r="FQ51" s="4"/>
      <c r="FR51" s="4"/>
      <c r="FS51" s="4"/>
      <c r="FT51" s="4"/>
      <c r="FU51" s="4"/>
      <c r="FV51" s="6" t="s">
        <v>613</v>
      </c>
      <c r="FW51" s="4"/>
      <c r="FX51" s="4"/>
      <c r="FY51" s="4"/>
      <c r="FZ51" s="4"/>
      <c r="GA51" s="4"/>
      <c r="GB51" s="4">
        <v>6799670000000</v>
      </c>
      <c r="GC51" s="4">
        <v>1907572000000</v>
      </c>
      <c r="GD51" s="4">
        <v>2770165000000</v>
      </c>
      <c r="GE51" s="4">
        <v>3551894937000</v>
      </c>
      <c r="GF51" s="4">
        <v>4499879203000</v>
      </c>
      <c r="GG51" s="4">
        <v>3655941566000</v>
      </c>
      <c r="GH51" s="4">
        <v>3425699601000</v>
      </c>
      <c r="GI51" s="4">
        <v>2775138584000</v>
      </c>
      <c r="GJ51" s="4">
        <v>1975953270000</v>
      </c>
      <c r="GK51" s="4">
        <v>1116639623000</v>
      </c>
      <c r="GL51" s="4">
        <v>953222464000</v>
      </c>
      <c r="GM51" s="5">
        <v>1117749081000</v>
      </c>
      <c r="GN51" s="4">
        <v>1378765239000</v>
      </c>
      <c r="GO51" s="4">
        <v>881383521000</v>
      </c>
      <c r="GP51" s="4">
        <v>598196717000</v>
      </c>
      <c r="GQ51" s="4">
        <v>379088023000</v>
      </c>
      <c r="GR51" s="4">
        <v>354568201000</v>
      </c>
      <c r="GS51" s="4">
        <v>257196713000</v>
      </c>
      <c r="GT51" s="4"/>
      <c r="GU51" s="4"/>
      <c r="GV51" s="4"/>
      <c r="GW51" s="4"/>
      <c r="GX51" s="4"/>
      <c r="GY51" s="4"/>
      <c r="GZ51" s="4"/>
      <c r="HA51" s="6" t="s">
        <v>613</v>
      </c>
      <c r="HB51" s="4"/>
      <c r="HC51" s="4"/>
      <c r="HD51" s="4"/>
      <c r="HE51" s="4"/>
      <c r="HF51" s="4"/>
      <c r="HG51" s="4">
        <v>5348670000000</v>
      </c>
      <c r="HH51" s="4">
        <v>6171002000000</v>
      </c>
      <c r="HI51" s="4">
        <v>5452442000000</v>
      </c>
      <c r="HJ51" s="4">
        <v>4037833022000</v>
      </c>
      <c r="HK51" s="4">
        <v>3203495226000</v>
      </c>
      <c r="HL51" s="4">
        <v>2974895357000</v>
      </c>
      <c r="HM51" s="4">
        <v>2463168305000</v>
      </c>
      <c r="HN51" s="4">
        <v>2427868352000</v>
      </c>
      <c r="HO51" s="4">
        <v>2172660048000</v>
      </c>
      <c r="HP51" s="4">
        <v>1794118739000</v>
      </c>
      <c r="HQ51" s="4">
        <v>1469127876000</v>
      </c>
      <c r="HR51" s="5">
        <v>1288043669000</v>
      </c>
      <c r="HS51" s="4">
        <v>1127568491000</v>
      </c>
      <c r="HT51" s="4">
        <v>1225764623000</v>
      </c>
      <c r="HU51" s="4">
        <v>1130255344000</v>
      </c>
      <c r="HV51" s="4">
        <v>1119991136000</v>
      </c>
      <c r="HW51" s="4">
        <v>1010890788000</v>
      </c>
      <c r="HX51" s="4">
        <v>625897434000</v>
      </c>
      <c r="HY51" s="4"/>
      <c r="HZ51" s="4"/>
      <c r="IA51" s="4"/>
      <c r="IB51" s="4"/>
      <c r="IC51" s="4"/>
      <c r="ID51" s="4"/>
      <c r="IE51" s="4"/>
      <c r="IF51" s="6" t="s">
        <v>613</v>
      </c>
      <c r="IG51" s="4"/>
      <c r="IH51" s="4"/>
      <c r="II51" s="4"/>
      <c r="IJ51" s="4"/>
      <c r="IK51" s="4"/>
      <c r="IL51" s="4">
        <v>14847398000000</v>
      </c>
      <c r="IM51" s="4">
        <v>21637309000000</v>
      </c>
      <c r="IN51" s="4">
        <v>18921123000000</v>
      </c>
      <c r="IO51" s="4">
        <v>16305732664000</v>
      </c>
      <c r="IP51" s="4">
        <v>14149615423000</v>
      </c>
      <c r="IQ51" s="4">
        <v>12832798443000</v>
      </c>
      <c r="IR51" s="4">
        <v>11822106513000</v>
      </c>
      <c r="IS51" s="4">
        <v>9734239591000</v>
      </c>
      <c r="IT51" s="4">
        <v>7585085252000</v>
      </c>
      <c r="IU51" s="4">
        <v>5889808895000</v>
      </c>
      <c r="IV51" s="4">
        <v>4712499692000</v>
      </c>
      <c r="IW51" s="5">
        <v>4112215038000</v>
      </c>
      <c r="IX51" s="4">
        <v>3468035874000</v>
      </c>
      <c r="IY51" s="4">
        <v>2803716307000</v>
      </c>
      <c r="IZ51" s="4">
        <v>3333152187000</v>
      </c>
      <c r="JA51" s="4">
        <v>2876829417000</v>
      </c>
      <c r="JB51" s="4">
        <v>2308718283000</v>
      </c>
      <c r="JC51" s="4">
        <v>2014108493000</v>
      </c>
      <c r="JD51" s="4"/>
      <c r="JE51" s="4"/>
      <c r="JF51" s="4"/>
      <c r="JG51" s="4"/>
      <c r="JH51" s="4"/>
      <c r="JI51" s="4"/>
      <c r="JJ51" s="4"/>
      <c r="JK51" s="6" t="s">
        <v>613</v>
      </c>
      <c r="JL51" s="4"/>
      <c r="JM51" s="4"/>
      <c r="JN51" s="4"/>
      <c r="JO51" s="4"/>
      <c r="JP51" s="4"/>
      <c r="JQ51" s="4">
        <v>-56863000000</v>
      </c>
      <c r="JR51" s="4">
        <v>1989322000000</v>
      </c>
      <c r="JS51" s="4">
        <v>1505513000000</v>
      </c>
      <c r="JT51" s="4">
        <v>1158222181000</v>
      </c>
      <c r="JU51" s="4">
        <v>929007417000</v>
      </c>
      <c r="JV51" s="4">
        <v>611670445000</v>
      </c>
      <c r="JW51" s="4">
        <v>581837092000</v>
      </c>
      <c r="JX51" s="4">
        <v>751017971000</v>
      </c>
      <c r="JY51" s="4">
        <v>761290428000</v>
      </c>
      <c r="JZ51" s="4">
        <v>622265025000</v>
      </c>
      <c r="KA51" s="4">
        <v>437009536000</v>
      </c>
      <c r="KB51" s="5">
        <v>297742294000</v>
      </c>
      <c r="KC51" s="4">
        <v>303348599000</v>
      </c>
      <c r="KD51" s="4">
        <v>266143779000</v>
      </c>
      <c r="KE51" s="4">
        <v>195859312000</v>
      </c>
      <c r="KF51" s="4">
        <v>193708346000</v>
      </c>
      <c r="KG51" s="4">
        <v>202636516000</v>
      </c>
      <c r="KH51" s="4">
        <v>125918693000</v>
      </c>
      <c r="KI51" s="4"/>
      <c r="KJ51" s="4"/>
      <c r="KK51" s="4"/>
      <c r="KL51" s="4"/>
      <c r="KM51" s="4"/>
      <c r="KN51" s="4"/>
      <c r="KO51" s="4"/>
      <c r="KP51" s="6" t="s">
        <v>613</v>
      </c>
      <c r="KQ51" s="4"/>
      <c r="KR51" s="4"/>
      <c r="KS51" s="4"/>
      <c r="KT51" s="4"/>
      <c r="KU51" s="4"/>
      <c r="KV51" s="4">
        <v>-505940000000</v>
      </c>
      <c r="KW51" s="4">
        <v>1146465000000</v>
      </c>
      <c r="KX51" s="4">
        <v>815296000000</v>
      </c>
      <c r="KY51" s="4">
        <v>355653459000</v>
      </c>
      <c r="KZ51" s="4">
        <v>239512005000</v>
      </c>
      <c r="LA51" s="4">
        <v>56039718000</v>
      </c>
      <c r="LB51" s="4">
        <v>71468741000</v>
      </c>
      <c r="LC51" s="4">
        <v>314855008000</v>
      </c>
      <c r="LD51" s="4">
        <v>421463056000</v>
      </c>
      <c r="LE51" s="4">
        <v>353077468000</v>
      </c>
      <c r="LF51" s="4">
        <v>196881494000</v>
      </c>
      <c r="LG51" s="5">
        <v>160831861000</v>
      </c>
      <c r="LH51" s="4">
        <v>-69790829000</v>
      </c>
      <c r="LI51" s="4">
        <v>115428581000</v>
      </c>
      <c r="LJ51" s="4">
        <v>82010179000</v>
      </c>
      <c r="LK51" s="4">
        <v>86155812000</v>
      </c>
      <c r="LL51" s="4">
        <v>65702190000</v>
      </c>
      <c r="LM51" s="4">
        <v>42130263000</v>
      </c>
      <c r="LN51" s="4"/>
      <c r="LO51" s="4"/>
      <c r="LP51" s="4"/>
      <c r="LQ51" s="4"/>
      <c r="LR51" s="4"/>
      <c r="LS51" s="4"/>
      <c r="LT51" s="4"/>
      <c r="LU51" s="6" t="s">
        <v>613</v>
      </c>
      <c r="LV51" s="4"/>
      <c r="LW51" s="4"/>
      <c r="LX51" s="4"/>
      <c r="LY51" s="4"/>
      <c r="LZ51" s="4"/>
      <c r="MA51" s="4">
        <v>2219635000000</v>
      </c>
      <c r="MB51" s="4">
        <v>2817438000000</v>
      </c>
      <c r="MC51" s="4">
        <v>2267713000000</v>
      </c>
      <c r="MD51" s="4">
        <v>1802487760000</v>
      </c>
      <c r="ME51" s="4">
        <v>1511519516000</v>
      </c>
      <c r="MF51" s="4">
        <v>1101801041000</v>
      </c>
      <c r="ML51" s="1">
        <v>-723806000000</v>
      </c>
      <c r="MM51" s="1">
        <v>1625502000000</v>
      </c>
      <c r="MN51" s="1">
        <v>1173417000000</v>
      </c>
      <c r="MO51" s="1">
        <v>597451062000</v>
      </c>
      <c r="MP51" s="1">
        <v>401490328000</v>
      </c>
      <c r="MQ51" s="1">
        <v>148089126000</v>
      </c>
      <c r="MR51" s="4">
        <v>177693826000</v>
      </c>
      <c r="MS51" s="4">
        <v>485106683000</v>
      </c>
      <c r="MT51" s="4">
        <v>597637801000</v>
      </c>
      <c r="MU51" s="4">
        <v>484571847000</v>
      </c>
      <c r="MV51" s="4">
        <v>275790308000</v>
      </c>
      <c r="MW51" s="5">
        <v>281838559000</v>
      </c>
      <c r="MX51" s="4">
        <v>-87378807000</v>
      </c>
      <c r="MY51" s="1">
        <v>151615591000</v>
      </c>
      <c r="MZ51" s="1">
        <v>136774195000</v>
      </c>
      <c r="NA51" s="1">
        <v>177731579000</v>
      </c>
      <c r="NB51" s="1">
        <v>162100490000</v>
      </c>
      <c r="NC51" s="1">
        <v>110421060000</v>
      </c>
      <c r="ND51" s="1"/>
      <c r="NE51" s="1"/>
      <c r="NK51" s="6" t="s">
        <v>613</v>
      </c>
      <c r="NQ51" s="35">
        <v>-585304000000</v>
      </c>
      <c r="NR51" s="35">
        <v>1163507000000</v>
      </c>
      <c r="NS51" s="35">
        <v>813916000000</v>
      </c>
      <c r="NT51" s="35">
        <v>350081265000</v>
      </c>
      <c r="NU51" s="35">
        <v>208475635000</v>
      </c>
      <c r="NV51" s="35">
        <v>30095070000</v>
      </c>
      <c r="NW51" s="47">
        <v>78207644000</v>
      </c>
      <c r="NX51" s="47">
        <v>327792717000</v>
      </c>
      <c r="NY51" s="47">
        <v>432750980000</v>
      </c>
      <c r="NZ51" s="47">
        <v>360424992000</v>
      </c>
      <c r="OA51" s="47">
        <v>201071363000</v>
      </c>
      <c r="OB51" s="48">
        <v>163991840000</v>
      </c>
      <c r="OC51" s="47">
        <v>-69790829000</v>
      </c>
      <c r="OD51" s="35">
        <v>115428581000</v>
      </c>
      <c r="OE51" s="35">
        <v>109392187000</v>
      </c>
      <c r="OF51" s="35">
        <v>131944199000</v>
      </c>
      <c r="OG51" s="35">
        <v>113901502000</v>
      </c>
      <c r="OH51" s="35">
        <v>76275840000</v>
      </c>
      <c r="OI51" s="35"/>
      <c r="OJ51" s="35"/>
      <c r="OP51" s="6" t="s">
        <v>613</v>
      </c>
      <c r="OQ51" s="4">
        <v>1079390017000</v>
      </c>
      <c r="OR51" s="4">
        <v>1201890707000</v>
      </c>
      <c r="OS51" s="4">
        <v>1102316614000</v>
      </c>
      <c r="OT51" s="4">
        <v>899700019000</v>
      </c>
      <c r="OU51" s="4">
        <v>811433675000</v>
      </c>
      <c r="OV51" s="5">
        <v>647592779000</v>
      </c>
      <c r="OW51" s="4">
        <v>586992034000</v>
      </c>
      <c r="OX51" s="4">
        <v>496908190000</v>
      </c>
      <c r="OY51" s="4">
        <v>330586055000</v>
      </c>
      <c r="OZ51" s="4">
        <v>291616351000</v>
      </c>
      <c r="PA51" s="4">
        <v>281469481000</v>
      </c>
      <c r="PB51" s="4">
        <v>197053945000</v>
      </c>
      <c r="PC51" s="4"/>
      <c r="PD51" s="4"/>
      <c r="PE51" s="4"/>
      <c r="PF51" s="4"/>
      <c r="PG51" s="4"/>
      <c r="PH51" s="4"/>
      <c r="PI51" s="4"/>
      <c r="PJ51" s="6" t="s">
        <v>613</v>
      </c>
      <c r="PK51" s="4"/>
      <c r="PL51" s="4"/>
      <c r="PM51" s="4"/>
      <c r="PN51" s="4"/>
      <c r="PO51" s="4"/>
      <c r="PP51" s="4"/>
      <c r="PQ51" s="4"/>
      <c r="PR51" s="4">
        <v>-201316000000</v>
      </c>
      <c r="PS51" s="4">
        <v>-259516980000</v>
      </c>
      <c r="PT51" s="4">
        <v>-313640552000</v>
      </c>
      <c r="PU51" s="4">
        <v>-353254681000</v>
      </c>
      <c r="PV51" s="4">
        <v>-369147172000</v>
      </c>
      <c r="PW51" s="4">
        <v>-224830243000</v>
      </c>
      <c r="PX51" s="4">
        <v>-161129691000</v>
      </c>
      <c r="PY51" s="4">
        <v>-117113220000</v>
      </c>
      <c r="PZ51" s="4">
        <v>-123161736000</v>
      </c>
      <c r="QA51" s="5">
        <v>-109840274000</v>
      </c>
      <c r="QB51" s="4">
        <v>-58885640000</v>
      </c>
      <c r="QC51" s="4">
        <v>-57841921000</v>
      </c>
      <c r="QD51" s="4">
        <v>-74159785000</v>
      </c>
      <c r="QE51" s="4">
        <v>-47572908000</v>
      </c>
      <c r="QF51" s="4">
        <v>-49649769000</v>
      </c>
      <c r="QG51" s="4">
        <v>-38186892000</v>
      </c>
      <c r="QH51" s="4"/>
      <c r="QI51" s="4"/>
      <c r="QJ51" s="4"/>
      <c r="QK51" s="4"/>
      <c r="QL51" s="4"/>
      <c r="QM51" s="4"/>
      <c r="QN51" s="4"/>
      <c r="QO51" s="6" t="s">
        <v>613</v>
      </c>
      <c r="QP51" s="4"/>
      <c r="QQ51" s="4"/>
      <c r="QR51" s="4"/>
      <c r="QS51" s="4"/>
      <c r="QT51" s="4"/>
      <c r="QU51" s="4">
        <v>1208015000000</v>
      </c>
      <c r="QV51" s="4">
        <v>2443298000000</v>
      </c>
      <c r="QW51" s="4">
        <v>1601488000000</v>
      </c>
      <c r="QX51" s="4">
        <v>1393385114000</v>
      </c>
      <c r="QY51" s="4">
        <v>1251098533000</v>
      </c>
      <c r="QZ51" s="4">
        <v>280384497000</v>
      </c>
      <c r="RA51" s="4">
        <v>211362877000</v>
      </c>
      <c r="RB51" s="4">
        <v>122196707000</v>
      </c>
      <c r="RC51" s="4">
        <v>349913667000</v>
      </c>
      <c r="RD51" s="4">
        <v>483002082000</v>
      </c>
      <c r="RE51" s="4">
        <v>776857661000</v>
      </c>
      <c r="RF51" s="5">
        <v>275729708000</v>
      </c>
      <c r="RG51" s="4">
        <v>206807184000</v>
      </c>
      <c r="RH51" s="4">
        <v>348360510000</v>
      </c>
      <c r="RI51" s="4">
        <v>216179859000</v>
      </c>
      <c r="RJ51" s="4">
        <v>59270660000</v>
      </c>
      <c r="RK51" s="4">
        <v>28403389000</v>
      </c>
      <c r="RL51" s="4">
        <v>2679600000</v>
      </c>
      <c r="RM51" s="4"/>
      <c r="RN51" s="4"/>
      <c r="RO51" s="4"/>
      <c r="RP51" s="4"/>
      <c r="RQ51" s="4"/>
      <c r="RR51" s="4"/>
      <c r="RS51" s="4"/>
      <c r="RT51" s="6" t="s">
        <v>613</v>
      </c>
      <c r="RU51" s="4"/>
      <c r="RV51" s="4"/>
      <c r="RW51" s="4"/>
      <c r="RX51" s="4"/>
      <c r="RY51" s="4"/>
      <c r="RZ51" s="4">
        <v>-245050000000</v>
      </c>
      <c r="SA51" s="4">
        <v>-799003000000</v>
      </c>
      <c r="SB51" s="4">
        <v>-1051223000000</v>
      </c>
      <c r="SC51" s="4">
        <v>-1070012850000</v>
      </c>
      <c r="SD51" s="4">
        <v>-972975718000</v>
      </c>
      <c r="SE51" s="4">
        <v>-650628694000</v>
      </c>
      <c r="SF51" s="4">
        <v>-605681886000</v>
      </c>
      <c r="SG51" s="4">
        <v>-903599270000</v>
      </c>
      <c r="SH51" s="4">
        <v>-853888442000</v>
      </c>
      <c r="SI51" s="4">
        <v>-492601527000</v>
      </c>
      <c r="SJ51" s="4">
        <v>-521766425000</v>
      </c>
      <c r="SK51" s="5">
        <v>-247443612000</v>
      </c>
      <c r="SL51" s="4">
        <v>-399608522000</v>
      </c>
      <c r="SM51" s="4">
        <v>-311339446000</v>
      </c>
      <c r="SN51" s="4">
        <v>-345568498000</v>
      </c>
      <c r="SO51" s="4">
        <v>-224894478000</v>
      </c>
      <c r="SP51" s="4">
        <v>-205377172000</v>
      </c>
      <c r="SQ51" s="4">
        <v>-176671242000</v>
      </c>
      <c r="SR51" s="4"/>
      <c r="SS51" s="4"/>
      <c r="ST51" s="4"/>
      <c r="SU51" s="4"/>
      <c r="SV51" s="4"/>
      <c r="SW51" s="4"/>
      <c r="SX51" s="4"/>
      <c r="SY51" s="6" t="s">
        <v>613</v>
      </c>
      <c r="SZ51" s="4"/>
      <c r="TA51" s="4"/>
      <c r="TB51" s="4"/>
      <c r="TC51" s="4"/>
      <c r="TD51" s="4"/>
      <c r="TE51" s="4">
        <v>-110743000000</v>
      </c>
      <c r="TF51" s="4">
        <v>-1354813000000</v>
      </c>
      <c r="TG51" s="4">
        <v>-396702000000</v>
      </c>
      <c r="TH51" s="4">
        <v>-523749462000</v>
      </c>
      <c r="TI51" s="4">
        <v>754561601000</v>
      </c>
      <c r="TJ51" s="4">
        <v>538956749000</v>
      </c>
      <c r="TK51" s="4">
        <v>559264609000</v>
      </c>
      <c r="TL51" s="4">
        <v>640308773000</v>
      </c>
      <c r="TM51" s="4">
        <v>757862940000</v>
      </c>
      <c r="TN51" s="4">
        <v>85828638000</v>
      </c>
      <c r="TO51" s="4">
        <v>-214066389000</v>
      </c>
      <c r="TP51" s="5">
        <v>-111304524000</v>
      </c>
      <c r="TQ51" s="4">
        <v>145983045000</v>
      </c>
      <c r="TR51" s="35">
        <v>146189183000</v>
      </c>
      <c r="TS51" s="35">
        <v>211150318000</v>
      </c>
      <c r="TT51" s="35">
        <v>14061111000</v>
      </c>
      <c r="TU51" s="35">
        <v>381883078000</v>
      </c>
      <c r="TV51" s="35">
        <v>143324037000</v>
      </c>
      <c r="TW51" s="35"/>
      <c r="TX51" s="35"/>
      <c r="UD51" s="6" t="s">
        <v>613</v>
      </c>
      <c r="UJ51" s="37">
        <v>0.31939798786123097</v>
      </c>
      <c r="UK51" s="37">
        <v>0.42915050028967799</v>
      </c>
      <c r="UL51" s="37">
        <v>9.8621546782928199E-2</v>
      </c>
      <c r="UM51" s="37">
        <v>0.176446833226723</v>
      </c>
      <c r="UN51" s="37">
        <v>0.237405180602073</v>
      </c>
      <c r="UO51" s="37">
        <v>0.355691251905567</v>
      </c>
      <c r="UP51" s="9">
        <v>0.29775093577636602</v>
      </c>
      <c r="UQ51" s="9"/>
      <c r="UR51" s="9"/>
      <c r="US51" s="9"/>
      <c r="UT51" s="9"/>
      <c r="UU51" s="10"/>
      <c r="UV51" s="9"/>
      <c r="UW51" s="6" t="s">
        <v>613</v>
      </c>
      <c r="VC51" s="9">
        <v>1.4475216041408102E-2</v>
      </c>
      <c r="VD51" s="9">
        <v>1.6136571654141899E-2</v>
      </c>
      <c r="VE51" s="9">
        <v>2.2181654198334302E-2</v>
      </c>
      <c r="VF51" s="9">
        <v>3.0134224221672203E-2</v>
      </c>
      <c r="VG51" s="9">
        <v>2.5028295620866801E-2</v>
      </c>
      <c r="VH51" s="9">
        <v>6.3802295610847007E-2</v>
      </c>
      <c r="VI51" s="9">
        <v>4.7095795190888599E-2</v>
      </c>
      <c r="VJ51" s="9"/>
      <c r="VK51" s="9"/>
      <c r="VL51" s="9"/>
      <c r="VM51" s="9"/>
      <c r="VN51" s="10"/>
      <c r="VO51" s="9"/>
      <c r="VP51" s="6" t="s">
        <v>613</v>
      </c>
      <c r="VV51" s="9">
        <v>0.68060201213876892</v>
      </c>
      <c r="VW51" s="9">
        <v>0.57084949971032206</v>
      </c>
      <c r="VX51" s="9">
        <v>0.901378453217072</v>
      </c>
      <c r="VY51" s="9">
        <v>0.82355316677327706</v>
      </c>
      <c r="VZ51" s="9">
        <v>0.76259481939792706</v>
      </c>
      <c r="WA51" s="9">
        <v>0.64430874809443295</v>
      </c>
      <c r="WB51" s="52">
        <v>0.70224906422363409</v>
      </c>
      <c r="WG51" s="53"/>
      <c r="WI51" s="54" t="s">
        <v>613</v>
      </c>
      <c r="WO51" s="9">
        <v>0.16785901481117702</v>
      </c>
      <c r="WP51" s="9">
        <v>0.14717205084893401</v>
      </c>
      <c r="WQ51" s="9">
        <v>0.11504671975320001</v>
      </c>
      <c r="WR51" s="9">
        <v>0.115459232524955</v>
      </c>
      <c r="WS51" s="9">
        <v>0.16291972608105698</v>
      </c>
      <c r="WT51" s="9">
        <v>0.14762179130584299</v>
      </c>
      <c r="WU51" s="9">
        <v>0.16124364416381401</v>
      </c>
      <c r="WV51" s="9"/>
      <c r="WW51" s="9"/>
      <c r="WX51" s="9"/>
      <c r="WY51" s="9"/>
      <c r="WZ51" s="10"/>
      <c r="XA51" s="9"/>
      <c r="XB51" s="6" t="s">
        <v>613</v>
      </c>
      <c r="XH51" s="9">
        <v>0.34838506387752</v>
      </c>
      <c r="XI51" s="9">
        <v>0.24821459999999998</v>
      </c>
      <c r="XJ51" s="9">
        <v>0.25385596927169002</v>
      </c>
      <c r="XK51" s="9">
        <v>0.26521572825631001</v>
      </c>
      <c r="XL51" s="9">
        <v>0.24660084999999998</v>
      </c>
      <c r="XM51" s="9">
        <v>0.24974750000000001</v>
      </c>
      <c r="XN51" s="9">
        <v>0.25754423860212999</v>
      </c>
      <c r="XO51" s="9"/>
      <c r="XP51" s="9"/>
      <c r="XQ51" s="9"/>
      <c r="XR51" s="9"/>
      <c r="XS51" s="10"/>
      <c r="XT51" s="9"/>
      <c r="XU51" s="6" t="s">
        <v>613</v>
      </c>
      <c r="XV51" s="59">
        <f t="shared" si="153"/>
        <v>399838571173.32568</v>
      </c>
      <c r="XW51" s="59">
        <f t="shared" si="153"/>
        <v>239981712936.33447</v>
      </c>
      <c r="XX51" s="59">
        <f t="shared" si="153"/>
        <v>165069456237.50528</v>
      </c>
      <c r="XY51" s="59">
        <f t="shared" si="153"/>
        <v>123418266255.71211</v>
      </c>
      <c r="XZ51" s="59">
        <f t="shared" si="153"/>
        <v>117391740314.72119</v>
      </c>
      <c r="YA51" s="59">
        <f t="shared" si="153"/>
        <v>107048405467.78937</v>
      </c>
      <c r="YB51" s="59">
        <f t="shared" si="153"/>
        <v>72804828637.258194</v>
      </c>
      <c r="YC51" s="6" t="s">
        <v>613</v>
      </c>
      <c r="YD51" s="4"/>
      <c r="YE51" s="4"/>
      <c r="YF51" s="4"/>
      <c r="YG51" s="4"/>
      <c r="YH51" s="4"/>
      <c r="YI51" s="4">
        <v>1208015000000</v>
      </c>
      <c r="YJ51" s="4">
        <v>2443298000000</v>
      </c>
      <c r="YK51" s="4">
        <v>1601488000000</v>
      </c>
      <c r="YL51" s="4">
        <v>1393385114000</v>
      </c>
      <c r="YM51" s="4">
        <v>1251098533000</v>
      </c>
      <c r="YN51" s="4">
        <v>280384497000</v>
      </c>
      <c r="YO51" s="4">
        <v>211362877000</v>
      </c>
      <c r="YP51" s="4">
        <v>122196707000</v>
      </c>
      <c r="YQ51" s="4">
        <v>349913667000</v>
      </c>
      <c r="YR51" s="4">
        <v>483002082000</v>
      </c>
      <c r="YS51" s="4">
        <v>776857661000</v>
      </c>
      <c r="YT51" s="5">
        <v>275729708000</v>
      </c>
      <c r="YU51" s="4">
        <v>206807184000</v>
      </c>
      <c r="YV51" s="4">
        <v>348360510000</v>
      </c>
      <c r="YW51" s="4">
        <v>216179859000</v>
      </c>
      <c r="YX51" s="4">
        <v>59270660000</v>
      </c>
      <c r="YY51" s="4">
        <v>28403389000</v>
      </c>
      <c r="YZ51" s="4">
        <v>2679600000</v>
      </c>
      <c r="ZA51" s="4"/>
      <c r="ZB51" s="4"/>
      <c r="ZC51" s="4"/>
      <c r="ZD51" s="4"/>
      <c r="ZE51" s="4"/>
      <c r="ZF51" s="4"/>
      <c r="ZG51" s="4"/>
      <c r="ZH51" s="6" t="s">
        <v>613</v>
      </c>
      <c r="ZI51" s="4"/>
      <c r="ZJ51" s="4"/>
      <c r="ZK51" s="4"/>
      <c r="ZL51" s="4"/>
      <c r="ZM51" s="4"/>
      <c r="ZN51" s="4">
        <v>-245050000000</v>
      </c>
      <c r="ZO51" s="4">
        <v>-799003000000</v>
      </c>
      <c r="ZP51" s="4">
        <v>-1051223000000</v>
      </c>
      <c r="ZQ51" s="4">
        <v>-1070012850000</v>
      </c>
      <c r="ZR51" s="4">
        <v>-972975718000</v>
      </c>
      <c r="ZS51" s="4">
        <v>-650628694000</v>
      </c>
      <c r="ZT51" s="4">
        <v>-605681886000</v>
      </c>
      <c r="ZU51" s="4">
        <v>-903599270000</v>
      </c>
      <c r="ZV51" s="4">
        <v>-853888442000</v>
      </c>
      <c r="ZW51" s="4">
        <v>-492601527000</v>
      </c>
      <c r="ZX51" s="4">
        <v>-521766425000</v>
      </c>
      <c r="ZY51" s="5">
        <v>-247443612000</v>
      </c>
      <c r="ZZ51" s="4">
        <v>-399608522000</v>
      </c>
      <c r="AAA51" s="4">
        <v>-311339446000</v>
      </c>
      <c r="AAB51" s="4">
        <v>-345568498000</v>
      </c>
      <c r="AAC51" s="4">
        <v>-224894478000</v>
      </c>
      <c r="AAD51" s="4">
        <v>-205377172000</v>
      </c>
      <c r="AAE51" s="4">
        <v>-176671242000</v>
      </c>
      <c r="AAF51" s="4"/>
      <c r="AAG51" s="4"/>
      <c r="AAH51" s="4"/>
      <c r="AAI51" s="4"/>
      <c r="AAJ51" s="4"/>
      <c r="AAK51" s="4"/>
      <c r="AAL51" s="4"/>
      <c r="AAM51" s="6" t="s">
        <v>613</v>
      </c>
      <c r="AAN51" s="4"/>
      <c r="AAO51" s="4"/>
      <c r="AAP51" s="4"/>
      <c r="AAQ51" s="4"/>
      <c r="AAR51" s="4"/>
      <c r="AAS51" s="4">
        <v>-110743000000</v>
      </c>
      <c r="AAT51" s="4">
        <v>-1354813000000</v>
      </c>
      <c r="AAU51" s="4">
        <v>-396702000000</v>
      </c>
      <c r="AAV51" s="4">
        <v>-523749462000</v>
      </c>
      <c r="AAW51" s="4">
        <v>754561601000</v>
      </c>
      <c r="AAX51" s="4">
        <v>538956749000</v>
      </c>
      <c r="AAY51" s="4">
        <v>559264609000</v>
      </c>
      <c r="AAZ51" s="4">
        <v>640308773000</v>
      </c>
      <c r="ABA51" s="4">
        <v>757862940000</v>
      </c>
      <c r="ABB51" s="4">
        <v>85828638000</v>
      </c>
      <c r="ABC51" s="4">
        <v>-214066389000</v>
      </c>
      <c r="ABD51" s="5">
        <v>-111304524000</v>
      </c>
      <c r="ABE51" s="4">
        <v>145983045000</v>
      </c>
      <c r="ABF51" s="35">
        <v>146189183000</v>
      </c>
      <c r="ABG51" s="35">
        <v>211150318000</v>
      </c>
      <c r="ABH51" s="35">
        <v>14061111000</v>
      </c>
      <c r="ABI51" s="35">
        <v>381883078000</v>
      </c>
      <c r="ABJ51" s="35">
        <v>143324037000</v>
      </c>
      <c r="ABK51" s="35"/>
      <c r="ABL51" s="35"/>
      <c r="ABR51" s="6" t="s">
        <v>613</v>
      </c>
      <c r="ABX51" s="37">
        <v>0.31939798786123097</v>
      </c>
      <c r="ABY51" s="37">
        <v>0.42915050028967799</v>
      </c>
      <c r="ABZ51" s="37">
        <v>9.8621546782928199E-2</v>
      </c>
      <c r="ACA51" s="37">
        <v>0.176446833226723</v>
      </c>
      <c r="ACB51" s="37">
        <v>0.237405180602073</v>
      </c>
      <c r="ACC51" s="37">
        <v>0.355691251905567</v>
      </c>
      <c r="ACD51" s="9">
        <v>0.29775093577636602</v>
      </c>
      <c r="ACE51" s="9"/>
      <c r="ACF51" s="9"/>
      <c r="ACG51" s="9"/>
      <c r="ACH51" s="9"/>
      <c r="ACI51" s="10"/>
      <c r="ACJ51" s="9"/>
      <c r="ACK51" s="6" t="s">
        <v>613</v>
      </c>
      <c r="ACQ51" s="9">
        <v>1.4475216041408102E-2</v>
      </c>
      <c r="ACR51" s="9">
        <v>1.6136571654141899E-2</v>
      </c>
      <c r="ACS51" s="9">
        <v>2.2181654198334302E-2</v>
      </c>
      <c r="ACT51" s="9">
        <v>3.0134224221672203E-2</v>
      </c>
      <c r="ACU51" s="9">
        <v>2.5028295620866801E-2</v>
      </c>
      <c r="ACV51" s="9">
        <v>6.3802295610847007E-2</v>
      </c>
      <c r="ACW51" s="9">
        <v>4.7095795190888599E-2</v>
      </c>
      <c r="ACX51" s="9"/>
      <c r="ACY51" s="9"/>
      <c r="ACZ51" s="9"/>
      <c r="ADA51" s="9"/>
      <c r="ADB51" s="10"/>
      <c r="ADC51" s="9"/>
      <c r="ADD51" s="6" t="s">
        <v>613</v>
      </c>
      <c r="ADJ51" s="9">
        <v>0.68060201213876892</v>
      </c>
      <c r="ADK51" s="9">
        <v>0.57084949971032206</v>
      </c>
      <c r="ADL51" s="9">
        <v>0.901378453217072</v>
      </c>
      <c r="ADM51" s="9">
        <v>0.82355316677327706</v>
      </c>
      <c r="ADN51" s="9">
        <v>0.76259481939792706</v>
      </c>
      <c r="ADO51" s="9">
        <v>0.64430874809443295</v>
      </c>
      <c r="ADP51" s="52">
        <v>0.70224906422363409</v>
      </c>
      <c r="ADU51" s="53"/>
      <c r="ADW51" s="54" t="s">
        <v>613</v>
      </c>
      <c r="AEC51" s="9">
        <v>0.16785901481117702</v>
      </c>
      <c r="AED51" s="9">
        <v>0.14717205084893401</v>
      </c>
      <c r="AEE51" s="9">
        <v>0.11504671975320001</v>
      </c>
      <c r="AEF51" s="9">
        <v>0.115459232524955</v>
      </c>
      <c r="AEG51" s="9">
        <v>0.16291972608105698</v>
      </c>
      <c r="AEH51" s="9">
        <v>0.14762179130584299</v>
      </c>
      <c r="AEI51" s="9">
        <v>0.16124364416381401</v>
      </c>
      <c r="AEJ51" s="9"/>
      <c r="AEK51" s="9"/>
      <c r="AEL51" s="9"/>
      <c r="AEM51" s="9"/>
      <c r="AEN51" s="10"/>
      <c r="AEO51" s="9"/>
      <c r="AEP51" s="6" t="s">
        <v>613</v>
      </c>
      <c r="AEV51" s="9">
        <v>0.34838506387752</v>
      </c>
      <c r="AEW51" s="9">
        <v>0.24821459999999998</v>
      </c>
      <c r="AEX51" s="9">
        <v>0.25385596927169002</v>
      </c>
      <c r="AEY51" s="9">
        <v>0.26521572825631001</v>
      </c>
      <c r="AEZ51" s="9">
        <v>0.24660084999999998</v>
      </c>
      <c r="AFA51" s="9">
        <v>0.24974750000000001</v>
      </c>
      <c r="AFB51" s="9">
        <v>0.25754423860212999</v>
      </c>
      <c r="AFC51" s="9"/>
      <c r="AFD51" s="9"/>
      <c r="AFE51" s="9"/>
      <c r="AFF51" s="9"/>
      <c r="AFG51" s="10"/>
      <c r="AFH51" s="9"/>
      <c r="AFI51" s="6" t="s">
        <v>613</v>
      </c>
      <c r="AFJ51" s="7">
        <f t="shared" si="166"/>
        <v>8.2140351032786527E-3</v>
      </c>
      <c r="AFK51" s="7">
        <f t="shared" si="167"/>
        <v>4.0323120953209023E-2</v>
      </c>
      <c r="AFL51" s="7">
        <f t="shared" si="168"/>
        <v>7.0354217846157502E-2</v>
      </c>
      <c r="AFM51" s="7">
        <f t="shared" si="169"/>
        <v>7.9966042444261309E-2</v>
      </c>
      <c r="AFN51" s="7">
        <f t="shared" si="170"/>
        <v>5.3638822080974875E-2</v>
      </c>
      <c r="AFO51" s="8">
        <f t="shared" si="171"/>
        <v>4.7591920300232106E-2</v>
      </c>
      <c r="AFP51" s="7">
        <f t="shared" si="172"/>
        <v>-1.8556606857464721E-2</v>
      </c>
      <c r="AFQ51" s="6" t="s">
        <v>613</v>
      </c>
      <c r="AFR51" s="7">
        <f t="shared" si="173"/>
        <v>2.9014964529595958E-2</v>
      </c>
      <c r="AFS51" s="7">
        <f t="shared" si="174"/>
        <v>0.12968372347727691</v>
      </c>
      <c r="AFT51" s="7">
        <f t="shared" si="175"/>
        <v>0.19398481432379153</v>
      </c>
      <c r="AFU51" s="7">
        <f t="shared" si="176"/>
        <v>0.19679715747063495</v>
      </c>
      <c r="AFV51" s="7">
        <f t="shared" si="177"/>
        <v>0.1340124962682282</v>
      </c>
      <c r="AFW51" s="8">
        <f t="shared" si="178"/>
        <v>0.12486522380476837</v>
      </c>
      <c r="AFX51" s="7">
        <f t="shared" si="179"/>
        <v>-6.1894979823447376E-2</v>
      </c>
      <c r="AFY51" s="6" t="s">
        <v>613</v>
      </c>
      <c r="AFZ51" s="1">
        <f t="shared" si="180"/>
        <v>5888867906000</v>
      </c>
      <c r="AGA51" s="1">
        <f t="shared" si="181"/>
        <v>5203006936000</v>
      </c>
      <c r="AGB51" s="1">
        <f t="shared" si="182"/>
        <v>4148613318000</v>
      </c>
      <c r="AGC51" s="1">
        <f t="shared" si="183"/>
        <v>2910758362000</v>
      </c>
      <c r="AGD51" s="1">
        <f t="shared" si="184"/>
        <v>2422350340000</v>
      </c>
      <c r="AGE51" s="2">
        <f t="shared" si="185"/>
        <v>2405792750000</v>
      </c>
      <c r="AGF51" s="1">
        <f t="shared" si="186"/>
        <v>2506333730000</v>
      </c>
      <c r="AGG51" s="6" t="s">
        <v>613</v>
      </c>
      <c r="AGH51" s="7">
        <f t="shared" si="187"/>
        <v>9.8802877104304326E-2</v>
      </c>
      <c r="AGI51" s="7">
        <f t="shared" si="188"/>
        <v>0.14434306550768741</v>
      </c>
      <c r="AGJ51" s="7">
        <f t="shared" si="189"/>
        <v>0.18350479296224445</v>
      </c>
      <c r="AGK51" s="7">
        <f t="shared" si="190"/>
        <v>0.21378106582933179</v>
      </c>
      <c r="AGL51" s="7">
        <f t="shared" si="191"/>
        <v>0.18040723869859387</v>
      </c>
      <c r="AGM51" s="8">
        <f t="shared" si="192"/>
        <v>0.12376057497055803</v>
      </c>
      <c r="AGN51" s="7">
        <f t="shared" si="193"/>
        <v>0.12103280395943121</v>
      </c>
      <c r="AGO51" s="6" t="s">
        <v>613</v>
      </c>
      <c r="AGP51" s="7">
        <f t="shared" si="194"/>
        <v>6.045347410921267E-3</v>
      </c>
      <c r="AGQ51" s="7">
        <f t="shared" si="195"/>
        <v>3.2345105650687489E-2</v>
      </c>
      <c r="AGR51" s="7">
        <f t="shared" si="196"/>
        <v>5.5564709162480484E-2</v>
      </c>
      <c r="AGS51" s="7">
        <f t="shared" si="197"/>
        <v>5.9947185773673563E-2</v>
      </c>
      <c r="AGT51" s="7">
        <f t="shared" si="198"/>
        <v>4.1778569096615231E-2</v>
      </c>
      <c r="AGU51" s="8">
        <f t="shared" si="199"/>
        <v>3.911076135702804E-2</v>
      </c>
      <c r="AGV51" s="7">
        <f t="shared" si="200"/>
        <v>-2.0124021646726484E-2</v>
      </c>
      <c r="AGW51" s="6" t="s">
        <v>613</v>
      </c>
      <c r="AGX51" s="7">
        <f t="shared" si="201"/>
        <v>9.1302680771236933E-2</v>
      </c>
      <c r="AGY51" s="7">
        <f t="shared" si="202"/>
        <v>0.12347042578561902</v>
      </c>
      <c r="AGZ51" s="7">
        <f t="shared" si="203"/>
        <v>0.14532685887865879</v>
      </c>
      <c r="AHA51" s="7">
        <f t="shared" si="204"/>
        <v>0.15275538392489726</v>
      </c>
      <c r="AHB51" s="7">
        <f t="shared" si="205"/>
        <v>0.17218752849522734</v>
      </c>
      <c r="AHC51" s="8">
        <f t="shared" si="206"/>
        <v>0.15748028082572271</v>
      </c>
      <c r="AHD51" s="7">
        <f t="shared" si="207"/>
        <v>0.16925777452324012</v>
      </c>
      <c r="AHE51" s="6" t="s">
        <v>613</v>
      </c>
      <c r="AHF51" s="15">
        <f t="shared" si="306"/>
        <v>32.915044060379287</v>
      </c>
      <c r="AHG51" s="15">
        <f t="shared" si="307"/>
        <v>32.143257974107996</v>
      </c>
      <c r="AHH51" s="15">
        <f t="shared" si="308"/>
        <v>34.762003948112664</v>
      </c>
      <c r="AHI51" s="15">
        <f t="shared" si="309"/>
        <v>30.260733889661839</v>
      </c>
      <c r="AHJ51" s="15">
        <f t="shared" si="310"/>
        <v>36.953004377470826</v>
      </c>
      <c r="AHK51" s="16">
        <f t="shared" si="311"/>
        <v>32.329581702011104</v>
      </c>
      <c r="AHL51" s="15">
        <f t="shared" si="312"/>
        <v>25.882694483319707</v>
      </c>
      <c r="AHM51" s="6" t="s">
        <v>613</v>
      </c>
      <c r="AHN51" s="12">
        <f t="shared" si="208"/>
        <v>11.089154227788509</v>
      </c>
      <c r="AHO51" s="12">
        <f t="shared" si="209"/>
        <v>11.355413950073586</v>
      </c>
      <c r="AHP51" s="12">
        <f t="shared" si="210"/>
        <v>10.499970040415837</v>
      </c>
      <c r="AHQ51" s="12">
        <f t="shared" si="211"/>
        <v>12.061835688813126</v>
      </c>
      <c r="AHR51" s="12">
        <f t="shared" si="212"/>
        <v>9.8774106773989363</v>
      </c>
      <c r="AHS51" s="13">
        <f t="shared" si="213"/>
        <v>11.289969767140374</v>
      </c>
      <c r="AHT51" s="12">
        <f t="shared" si="214"/>
        <v>14.102086636892729</v>
      </c>
      <c r="AHU51" s="6" t="s">
        <v>613</v>
      </c>
      <c r="AHV51" s="15">
        <f t="shared" si="215"/>
        <v>1.35873665232862</v>
      </c>
      <c r="AHW51" s="15">
        <f t="shared" si="216"/>
        <v>1.2466529368826458</v>
      </c>
      <c r="AHX51" s="15">
        <f t="shared" si="217"/>
        <v>1.2661673012708485</v>
      </c>
      <c r="AHY51" s="15">
        <f t="shared" si="218"/>
        <v>1.3339415589276793</v>
      </c>
      <c r="AHZ51" s="15">
        <f t="shared" si="219"/>
        <v>1.2838836571193273</v>
      </c>
      <c r="AIA51" s="16">
        <f t="shared" si="220"/>
        <v>1.2168497530841351</v>
      </c>
      <c r="AIB51" s="15">
        <f t="shared" si="221"/>
        <v>0.92211224889450816</v>
      </c>
      <c r="AIC51" s="6" t="s">
        <v>613</v>
      </c>
      <c r="AID51" s="4">
        <f t="shared" si="222"/>
        <v>1320200544000</v>
      </c>
      <c r="AIE51" s="4">
        <f t="shared" si="223"/>
        <v>468893746000</v>
      </c>
      <c r="AIF51" s="4">
        <f t="shared" si="224"/>
        <v>579838767000</v>
      </c>
      <c r="AIG51" s="4">
        <f t="shared" si="225"/>
        <v>91105529000</v>
      </c>
      <c r="AIH51" s="4">
        <f t="shared" si="226"/>
        <v>396272897000</v>
      </c>
      <c r="AII51" s="14">
        <f t="shared" si="227"/>
        <v>569530328000</v>
      </c>
      <c r="AIJ51" s="4">
        <f t="shared" si="228"/>
        <v>556223056000</v>
      </c>
      <c r="AIK51" s="6" t="s">
        <v>613</v>
      </c>
      <c r="AIL51" s="15">
        <f t="shared" si="229"/>
        <v>8.954780822299071</v>
      </c>
      <c r="AIM51" s="15">
        <f t="shared" si="230"/>
        <v>20.760011567737994</v>
      </c>
      <c r="AIN51" s="15">
        <f t="shared" si="231"/>
        <v>13.081369655989214</v>
      </c>
      <c r="AIO51" s="15">
        <f t="shared" si="232"/>
        <v>64.648204775804544</v>
      </c>
      <c r="AIP51" s="15">
        <f t="shared" si="233"/>
        <v>11.8920565289127</v>
      </c>
      <c r="AIQ51" s="16">
        <f t="shared" si="234"/>
        <v>7.2203618241731284</v>
      </c>
      <c r="AIR51" s="15">
        <f t="shared" si="235"/>
        <v>6.2349732478547235</v>
      </c>
      <c r="AIS51" s="6" t="s">
        <v>613</v>
      </c>
      <c r="AIT51" s="15">
        <f t="shared" si="236"/>
        <v>1.3436380039774618</v>
      </c>
      <c r="AIU51" s="15">
        <f t="shared" si="237"/>
        <v>1.1173762015088877</v>
      </c>
      <c r="AIV51" s="15">
        <f t="shared" si="238"/>
        <v>1.2161333941108907</v>
      </c>
      <c r="AIW51" s="15">
        <f t="shared" si="239"/>
        <v>1.0399983015758623</v>
      </c>
      <c r="AIX51" s="15">
        <f t="shared" si="240"/>
        <v>1.2697570591009739</v>
      </c>
      <c r="AIY51" s="16">
        <f t="shared" si="241"/>
        <v>1.4482938478313161</v>
      </c>
      <c r="AIZ51" s="15">
        <f t="shared" si="242"/>
        <v>1.4029419121284823</v>
      </c>
      <c r="AJA51" s="6" t="s">
        <v>613</v>
      </c>
      <c r="AJB51" s="15">
        <f t="shared" si="243"/>
        <v>0.22693378846680201</v>
      </c>
      <c r="AJC51" s="15">
        <f t="shared" si="244"/>
        <v>0.16805717699780548</v>
      </c>
      <c r="AJD51" s="15">
        <f t="shared" si="245"/>
        <v>0.27805209959250127</v>
      </c>
      <c r="AJE51" s="15">
        <f t="shared" si="246"/>
        <v>0.21783447560313338</v>
      </c>
      <c r="AJF51" s="15">
        <f t="shared" si="247"/>
        <v>0.25595567217112675</v>
      </c>
      <c r="AJG51" s="16">
        <f t="shared" si="248"/>
        <v>0.25749493172151267</v>
      </c>
      <c r="AJH51" s="15">
        <f t="shared" si="249"/>
        <v>0.30131485521701912</v>
      </c>
      <c r="AJI51" s="6" t="s">
        <v>613</v>
      </c>
      <c r="AJJ51" s="15">
        <f t="shared" si="154"/>
        <v>1.5761656491844938</v>
      </c>
      <c r="AJK51" s="15">
        <f t="shared" si="154"/>
        <v>3.3403778823474384</v>
      </c>
      <c r="AJL51" s="15">
        <f t="shared" si="154"/>
        <v>4.724706063018516</v>
      </c>
      <c r="AJM51" s="15">
        <f t="shared" si="154"/>
        <v>5.3133627868826423</v>
      </c>
      <c r="AJN51" s="15">
        <f t="shared" si="154"/>
        <v>3.5482573581132373</v>
      </c>
      <c r="AJO51" s="16">
        <f t="shared" si="154"/>
        <v>2.7106841885700321</v>
      </c>
      <c r="AJP51" s="15">
        <f t="shared" si="154"/>
        <v>5.1514868310847941</v>
      </c>
      <c r="AJQ51" s="6" t="s">
        <v>613</v>
      </c>
      <c r="AJW51" s="1">
        <v>-0.11403000000000001</v>
      </c>
      <c r="AJX51" s="1">
        <v>13.859590000000001</v>
      </c>
      <c r="AJY51" s="1">
        <v>8.17516</v>
      </c>
      <c r="AJZ51" s="1">
        <v>4.7179000000000002</v>
      </c>
      <c r="AKA51" s="1">
        <v>2.9208400000000001</v>
      </c>
      <c r="AKB51" s="1">
        <v>1.58599</v>
      </c>
      <c r="AKC51" s="1">
        <v>1.4551799999999999</v>
      </c>
      <c r="AKD51" s="1">
        <v>3.12948</v>
      </c>
      <c r="AKE51" s="1">
        <v>4.6119399999999997</v>
      </c>
      <c r="AKF51" s="1">
        <v>5.0419200000000002</v>
      </c>
      <c r="AKG51" s="1">
        <v>3.7226599999999999</v>
      </c>
      <c r="AKH51" s="2">
        <v>2.78138</v>
      </c>
      <c r="AKI51" s="1">
        <v>4.1665999999999999</v>
      </c>
      <c r="AKJ51" s="6" t="s">
        <v>613</v>
      </c>
      <c r="AKK51" s="15">
        <f t="shared" si="250"/>
        <v>3.5323643209187852</v>
      </c>
      <c r="AKL51" s="15">
        <f t="shared" si="251"/>
        <v>3.2161132474780905</v>
      </c>
      <c r="AKM51" s="15">
        <f t="shared" si="252"/>
        <v>2.7572591987018487</v>
      </c>
      <c r="AKN51" s="15">
        <f t="shared" si="253"/>
        <v>2.4610090915504337</v>
      </c>
      <c r="AKO51" s="15">
        <f t="shared" si="254"/>
        <v>2.4984235497550387</v>
      </c>
      <c r="AKP51" s="16">
        <f t="shared" si="255"/>
        <v>2.6236643324551756</v>
      </c>
      <c r="AKQ51" s="15">
        <f t="shared" si="256"/>
        <v>3.3354686176664368</v>
      </c>
      <c r="AKR51" s="6" t="s">
        <v>613</v>
      </c>
      <c r="AKS51" s="15">
        <f t="shared" si="257"/>
        <v>1.3907696011052724</v>
      </c>
      <c r="AKT51" s="15">
        <f t="shared" si="258"/>
        <v>1.1430350338863844</v>
      </c>
      <c r="AKU51" s="15">
        <f t="shared" si="259"/>
        <v>0.90946269841843197</v>
      </c>
      <c r="AKV51" s="15">
        <f t="shared" si="260"/>
        <v>0.62238891926539319</v>
      </c>
      <c r="AKW51" s="15">
        <f t="shared" si="261"/>
        <v>0.64883559802523272</v>
      </c>
      <c r="AKX51" s="16">
        <f t="shared" si="262"/>
        <v>0.86778818754475007</v>
      </c>
      <c r="AKY51" s="15">
        <f t="shared" si="263"/>
        <v>1.2227773745054038</v>
      </c>
      <c r="AKZ51" s="6" t="s">
        <v>613</v>
      </c>
      <c r="ALA51" s="7">
        <f t="shared" si="264"/>
        <v>0.58172464651646405</v>
      </c>
      <c r="ALB51" s="7">
        <f t="shared" si="265"/>
        <v>0.53337207083054328</v>
      </c>
      <c r="ALC51" s="7">
        <f t="shared" si="266"/>
        <v>0.47629246655183205</v>
      </c>
      <c r="ALD51" s="7">
        <f t="shared" si="267"/>
        <v>0.38362498157791086</v>
      </c>
      <c r="ALE51" s="7">
        <f t="shared" si="268"/>
        <v>0.39351139604356322</v>
      </c>
      <c r="ALF51" s="8">
        <f t="shared" si="269"/>
        <v>0.4646073860684799</v>
      </c>
      <c r="ALG51" s="7">
        <f t="shared" si="270"/>
        <v>0.550112390260175</v>
      </c>
      <c r="ALH51" s="6" t="s">
        <v>613</v>
      </c>
      <c r="ALI51" s="7">
        <f t="shared" si="155"/>
        <v>0.11671734762050015</v>
      </c>
      <c r="ALJ51" s="7">
        <f t="shared" si="155"/>
        <v>8.6475577947690146E-2</v>
      </c>
      <c r="ALK51" s="7">
        <f t="shared" si="155"/>
        <v>8.3539149808692231E-2</v>
      </c>
      <c r="ALL51" s="7">
        <f t="shared" si="155"/>
        <v>0.11052649728130963</v>
      </c>
      <c r="ALM51" s="7">
        <f t="shared" si="155"/>
        <v>0.12315251134778249</v>
      </c>
      <c r="ALN51" s="20">
        <f t="shared" si="155"/>
        <v>9.5771409959038351E-2</v>
      </c>
      <c r="ALO51" s="7">
        <f t="shared" si="155"/>
        <v>5.2804369139783772E-2</v>
      </c>
      <c r="ALP51" s="6" t="s">
        <v>613</v>
      </c>
      <c r="ALQ51" s="17">
        <f t="shared" si="271"/>
        <v>0.58172464651646405</v>
      </c>
      <c r="ALR51" s="17">
        <f t="shared" si="272"/>
        <v>0.53337207083054328</v>
      </c>
      <c r="ALS51" s="17">
        <f t="shared" si="273"/>
        <v>0.47629246655183205</v>
      </c>
      <c r="ALT51" s="17">
        <f t="shared" si="274"/>
        <v>0.38362498157791086</v>
      </c>
      <c r="ALU51" s="17">
        <f t="shared" si="275"/>
        <v>0.39351139604356322</v>
      </c>
      <c r="ALV51" s="21">
        <f t="shared" si="276"/>
        <v>0.4646073860684799</v>
      </c>
      <c r="ALW51" s="17">
        <f t="shared" si="277"/>
        <v>0.550112390260175</v>
      </c>
      <c r="ALX51" s="6" t="s">
        <v>613</v>
      </c>
      <c r="ALY51" s="17">
        <f t="shared" si="278"/>
        <v>0.41827535348353595</v>
      </c>
      <c r="ALZ51" s="17">
        <f t="shared" si="279"/>
        <v>0.46662792916945672</v>
      </c>
      <c r="AMA51" s="17">
        <f t="shared" si="280"/>
        <v>0.52370753344816789</v>
      </c>
      <c r="AMB51" s="17">
        <f t="shared" si="281"/>
        <v>0.61637501842208908</v>
      </c>
      <c r="AMC51" s="17">
        <f t="shared" si="282"/>
        <v>0.60648860395643678</v>
      </c>
      <c r="AMD51" s="21">
        <f t="shared" si="283"/>
        <v>0.53539261393152004</v>
      </c>
      <c r="AME51" s="17">
        <f t="shared" si="284"/>
        <v>0.44988760973982506</v>
      </c>
      <c r="AMF51" s="6" t="s">
        <v>613</v>
      </c>
      <c r="AML51" s="18">
        <v>4.5713591950970072</v>
      </c>
      <c r="AMM51" s="18">
        <v>6.1982279139587186</v>
      </c>
      <c r="AMN51" s="18">
        <v>6.218300505319057</v>
      </c>
      <c r="AMO51" s="18">
        <v>6.0281565269948612</v>
      </c>
      <c r="AMP51" s="18">
        <v>6.8453170762465918</v>
      </c>
      <c r="AMQ51" s="18">
        <v>7.4264531209904705</v>
      </c>
      <c r="AMR51" s="18">
        <v>7.1765482946952046</v>
      </c>
      <c r="AMS51" s="18">
        <v>5.8431999502304244</v>
      </c>
      <c r="AMT51" s="18">
        <v>4.5730186003318511</v>
      </c>
      <c r="AMU51" s="18">
        <v>5.7790687746391765</v>
      </c>
      <c r="AMV51" s="19">
        <v>6.1667526536031421</v>
      </c>
      <c r="AMW51" s="18">
        <v>8.2581800191838628</v>
      </c>
      <c r="AMX51" s="18">
        <v>10.561990087171512</v>
      </c>
      <c r="AMY51" s="18">
        <v>8.0313813664126421</v>
      </c>
      <c r="AMZ51" s="18">
        <v>11.291457076820459</v>
      </c>
      <c r="ANA51" s="18">
        <v>10.072101709964384</v>
      </c>
      <c r="ANB51" s="18">
        <v>8.1036149396627639</v>
      </c>
      <c r="ANH51" s="6" t="s">
        <v>613</v>
      </c>
      <c r="ANI51" s="7">
        <f t="shared" si="285"/>
        <v>7.4264531209904699E-2</v>
      </c>
      <c r="ANJ51" s="7">
        <f t="shared" si="286"/>
        <v>7.176548294695205E-2</v>
      </c>
      <c r="ANK51" s="7">
        <f t="shared" si="287"/>
        <v>5.8431999502304245E-2</v>
      </c>
      <c r="ANL51" s="7">
        <f t="shared" si="288"/>
        <v>4.5730186003318511E-2</v>
      </c>
      <c r="ANM51" s="7">
        <f t="shared" si="289"/>
        <v>5.7790687746391761E-2</v>
      </c>
      <c r="ANN51" s="20">
        <f t="shared" si="290"/>
        <v>6.1667526536031421E-2</v>
      </c>
      <c r="ANO51" s="7">
        <f t="shared" si="291"/>
        <v>8.2581800191838625E-2</v>
      </c>
      <c r="ANP51" s="6" t="s">
        <v>613</v>
      </c>
      <c r="ANV51" s="7">
        <v>-1.5137246404285265E-2</v>
      </c>
      <c r="ANW51" s="7">
        <v>2.5564672332883953E-2</v>
      </c>
      <c r="ANX51" s="7">
        <v>-1.0702546631930043E-2</v>
      </c>
      <c r="ANY51" s="7">
        <v>0.20954451611318192</v>
      </c>
      <c r="ANZ51" s="7">
        <v>0.18215498634196114</v>
      </c>
      <c r="AOA51" s="7">
        <v>-0.11152965043334617</v>
      </c>
      <c r="AOB51" s="7">
        <v>0.2194132077705182</v>
      </c>
      <c r="AOC51" s="7">
        <v>5.1688907023796915E-3</v>
      </c>
      <c r="AOD51" s="7">
        <v>0.14404568362117454</v>
      </c>
      <c r="AOE51" s="7">
        <v>5.3476746432414846E-2</v>
      </c>
      <c r="AOF51" s="20">
        <v>0.46856062067014981</v>
      </c>
      <c r="AOG51" s="7">
        <v>0.81701072071858527</v>
      </c>
      <c r="AOH51" s="7">
        <v>-0.46667980509208173</v>
      </c>
      <c r="AOI51" s="7">
        <v>0.53919448848064833</v>
      </c>
      <c r="AOJ51" s="7">
        <v>0.57657229599624027</v>
      </c>
      <c r="AOK51" s="7">
        <v>0.18054832872882143</v>
      </c>
      <c r="AOL51" s="7">
        <v>0.45513802777357104</v>
      </c>
      <c r="AOR51" s="6" t="s">
        <v>613</v>
      </c>
      <c r="AOX51" s="1">
        <v>-0.11403000000000001</v>
      </c>
      <c r="AOY51" s="1">
        <v>13.859590000000001</v>
      </c>
      <c r="AOZ51" s="1">
        <v>8.17516</v>
      </c>
      <c r="APA51" s="1">
        <v>4.7179000000000002</v>
      </c>
      <c r="APB51" s="1">
        <v>2.9208400000000001</v>
      </c>
      <c r="APC51" s="1">
        <v>1.58599</v>
      </c>
      <c r="APD51" s="1">
        <v>1.4551799999999999</v>
      </c>
      <c r="APE51" s="1">
        <v>3.12948</v>
      </c>
      <c r="APF51" s="1">
        <v>4.6119399999999997</v>
      </c>
      <c r="APG51" s="1">
        <v>5.0419200000000002</v>
      </c>
      <c r="APH51" s="1">
        <v>3.7226599999999999</v>
      </c>
      <c r="API51" s="2">
        <v>2.78138</v>
      </c>
      <c r="APJ51" s="1">
        <v>4.1665999999999999</v>
      </c>
      <c r="APK51" s="1">
        <v>4.2186500000000002</v>
      </c>
      <c r="APL51" s="1">
        <v>2.4883799999999998</v>
      </c>
      <c r="APM51" s="1">
        <v>4.7132699999999996</v>
      </c>
      <c r="APN51" s="1">
        <v>3.9504700000000001</v>
      </c>
      <c r="APO51" s="1">
        <v>3.1030199999999999</v>
      </c>
      <c r="APP51" s="1"/>
      <c r="APQ51" s="1"/>
      <c r="APW51" s="22">
        <v>-0.10593392117042799</v>
      </c>
      <c r="APX51" s="22">
        <v>0.13057586591239972</v>
      </c>
      <c r="APY51" s="22">
        <v>0.32646689908064414</v>
      </c>
      <c r="APZ51" s="22">
        <v>0.63616787120098661</v>
      </c>
      <c r="AQA51" s="22">
        <v>-5.5584187432260578E-3</v>
      </c>
      <c r="AQB51" s="39" t="s">
        <v>613</v>
      </c>
      <c r="AQC51" s="22">
        <v>0.69897876687181415</v>
      </c>
      <c r="AQD51" s="6" t="s">
        <v>613</v>
      </c>
      <c r="AQE51" s="4">
        <f t="shared" si="292"/>
        <v>510368351000</v>
      </c>
      <c r="AQF51" s="4">
        <f t="shared" si="293"/>
        <v>436162963000</v>
      </c>
      <c r="AQG51" s="4">
        <f t="shared" si="294"/>
        <v>339827372000</v>
      </c>
      <c r="AQH51" s="4">
        <f t="shared" si="295"/>
        <v>269187557000</v>
      </c>
      <c r="AQI51" s="4">
        <f t="shared" si="296"/>
        <v>240128042000</v>
      </c>
      <c r="AQJ51" s="5">
        <f t="shared" si="297"/>
        <v>136910433000</v>
      </c>
      <c r="AQK51" s="4">
        <f t="shared" si="298"/>
        <v>373139428000</v>
      </c>
      <c r="AQL51" s="6" t="s">
        <v>613</v>
      </c>
      <c r="AQM51" s="7">
        <f t="shared" si="299"/>
        <v>0.8771670937060162</v>
      </c>
      <c r="AQN51" s="7">
        <f t="shared" si="300"/>
        <v>0.58076235169078261</v>
      </c>
      <c r="AQO51" s="7">
        <f t="shared" si="301"/>
        <v>0.44638335056013601</v>
      </c>
      <c r="AQP51" s="7">
        <f t="shared" si="302"/>
        <v>0.43259310130759798</v>
      </c>
      <c r="AQQ51" s="7">
        <f t="shared" si="303"/>
        <v>0.54948009647093832</v>
      </c>
      <c r="AQR51" s="20">
        <f t="shared" si="304"/>
        <v>0.45982863623667786</v>
      </c>
      <c r="AQS51" s="7">
        <f t="shared" si="305"/>
        <v>1.2300680775519257</v>
      </c>
      <c r="AQT51" s="6" t="s">
        <v>613</v>
      </c>
      <c r="AQU51" s="9">
        <f t="shared" si="156"/>
        <v>9.3946437402025018E-2</v>
      </c>
      <c r="AQV51" s="9">
        <f t="shared" si="156"/>
        <v>9.1044712465784911E-2</v>
      </c>
      <c r="AQW51" s="9">
        <f t="shared" si="156"/>
        <v>4.1043357536997907E-2</v>
      </c>
      <c r="AQX51" s="9">
        <f t="shared" si="156"/>
        <v>0.10827534682893564</v>
      </c>
      <c r="AQY51" s="9">
        <f t="shared" si="156"/>
        <v>5.7814666438648549E-2</v>
      </c>
      <c r="AQZ51" s="10" t="e">
        <f t="shared" si="156"/>
        <v>#VALUE!</v>
      </c>
      <c r="ARA51" s="9">
        <f t="shared" si="156"/>
        <v>0.5959320214166216</v>
      </c>
      <c r="ARB51" s="6" t="s">
        <v>613</v>
      </c>
      <c r="ARC51" s="17">
        <f t="shared" si="157"/>
        <v>4.7635509099495169E-2</v>
      </c>
      <c r="ARD51" s="17">
        <f t="shared" si="157"/>
        <v>6.1820779587226302E-2</v>
      </c>
      <c r="ARE51" s="17">
        <f t="shared" si="157"/>
        <v>4.3522605893414085E-2</v>
      </c>
      <c r="ARF51" s="17">
        <f t="shared" si="157"/>
        <v>9.0796683045194795E-2</v>
      </c>
      <c r="ARG51" s="17">
        <f t="shared" si="157"/>
        <v>5.6896994358114635E-2</v>
      </c>
      <c r="ARH51" s="21" t="e">
        <f t="shared" si="157"/>
        <v>#VALUE!</v>
      </c>
      <c r="ARI51" s="17">
        <f t="shared" si="157"/>
        <v>0.26141933746638296</v>
      </c>
      <c r="ARJ51" s="6" t="s">
        <v>613</v>
      </c>
    </row>
    <row r="52" spans="1:1154" collapsed="1" x14ac:dyDescent="0.15">
      <c r="A52" s="26" t="s">
        <v>160</v>
      </c>
      <c r="B52" s="34">
        <v>41480</v>
      </c>
      <c r="C52" s="34">
        <v>41480</v>
      </c>
      <c r="D52" s="35">
        <v>230.91162612085799</v>
      </c>
      <c r="E52" s="26" t="s">
        <v>161</v>
      </c>
      <c r="F52" s="26" t="s">
        <v>110</v>
      </c>
      <c r="G52" s="26" t="s">
        <v>162</v>
      </c>
      <c r="H52" s="26" t="s">
        <v>23</v>
      </c>
      <c r="I52" s="56" t="s">
        <v>163</v>
      </c>
      <c r="J52" s="26" t="s">
        <v>514</v>
      </c>
      <c r="K52" s="26" t="s">
        <v>427</v>
      </c>
      <c r="L52" s="26" t="s">
        <v>110</v>
      </c>
      <c r="M52" s="26" t="s">
        <v>111</v>
      </c>
      <c r="N52" s="26" t="s">
        <v>23</v>
      </c>
      <c r="O52" s="26"/>
      <c r="P52" s="26"/>
      <c r="Q52" s="26" t="s">
        <v>25</v>
      </c>
      <c r="R52" s="26" t="s">
        <v>164</v>
      </c>
      <c r="S52" s="35" t="s">
        <v>165</v>
      </c>
      <c r="T52" s="26" t="s">
        <v>27</v>
      </c>
      <c r="U52" s="26" t="s">
        <v>23</v>
      </c>
      <c r="V52" s="36">
        <v>2013</v>
      </c>
      <c r="W52" s="3">
        <f t="shared" si="165"/>
        <v>1</v>
      </c>
      <c r="AF52" s="35">
        <v>214674914080</v>
      </c>
      <c r="AG52" s="35">
        <v>553863157770</v>
      </c>
      <c r="AH52" s="35">
        <v>555465023300</v>
      </c>
      <c r="AI52" s="4">
        <v>1075544346650</v>
      </c>
      <c r="AJ52" s="4">
        <v>399783586080</v>
      </c>
      <c r="AK52" s="4">
        <v>616926838290</v>
      </c>
      <c r="AL52" s="4">
        <v>588244375700</v>
      </c>
      <c r="AM52" s="4">
        <v>543979602460</v>
      </c>
      <c r="AN52" s="5">
        <v>1065857565520</v>
      </c>
      <c r="AO52" s="4">
        <v>94048159940</v>
      </c>
      <c r="AP52" s="4">
        <v>74190948950</v>
      </c>
      <c r="AQ52" s="4">
        <v>25346109140</v>
      </c>
      <c r="AR52" s="4">
        <v>31570936000</v>
      </c>
      <c r="AS52" s="4">
        <v>34905338000</v>
      </c>
      <c r="AT52" s="4">
        <v>34846185000</v>
      </c>
      <c r="AU52" s="4">
        <v>2408514000</v>
      </c>
      <c r="AV52" s="4">
        <v>4566640000</v>
      </c>
      <c r="AW52" s="4">
        <v>8450315000</v>
      </c>
      <c r="AX52" s="4">
        <v>2419112000</v>
      </c>
      <c r="AY52" s="4">
        <v>1219734000</v>
      </c>
      <c r="AZ52" s="4"/>
      <c r="BA52" s="4"/>
      <c r="BB52" s="6" t="s">
        <v>613</v>
      </c>
      <c r="BC52" s="4"/>
      <c r="BD52" s="4"/>
      <c r="BE52" s="4"/>
      <c r="BF52" s="4"/>
      <c r="BG52" s="4"/>
      <c r="BH52" s="4"/>
      <c r="BI52" s="4"/>
      <c r="BJ52" s="4"/>
      <c r="BK52" s="4">
        <v>130435846490</v>
      </c>
      <c r="BL52" s="4">
        <v>131808179520</v>
      </c>
      <c r="BM52" s="4">
        <v>1494304649990</v>
      </c>
      <c r="BN52" s="4">
        <v>746887430550</v>
      </c>
      <c r="BO52" s="4">
        <v>2169407729860</v>
      </c>
      <c r="BP52" s="4">
        <v>1485131670270</v>
      </c>
      <c r="BQ52" s="4">
        <v>434514586000</v>
      </c>
      <c r="BR52" s="4">
        <v>350863107620</v>
      </c>
      <c r="BS52" s="5">
        <v>363040259640</v>
      </c>
      <c r="BT52" s="4">
        <v>258167729330</v>
      </c>
      <c r="BU52" s="4">
        <v>263829326400</v>
      </c>
      <c r="BV52" s="4">
        <v>212057661390</v>
      </c>
      <c r="BW52" s="4">
        <v>308582506000</v>
      </c>
      <c r="BX52" s="4">
        <v>446455483000</v>
      </c>
      <c r="BY52" s="4">
        <v>285106469000</v>
      </c>
      <c r="BZ52" s="4">
        <v>271792598000</v>
      </c>
      <c r="CA52" s="4">
        <v>9426012000</v>
      </c>
      <c r="CB52" s="4">
        <v>28554789000</v>
      </c>
      <c r="CC52" s="4">
        <v>5053994000</v>
      </c>
      <c r="CD52" s="4">
        <v>6243559000</v>
      </c>
      <c r="CE52" s="4"/>
      <c r="CF52" s="4"/>
      <c r="CG52" s="6" t="s">
        <v>613</v>
      </c>
      <c r="CH52" s="4"/>
      <c r="CI52" s="4"/>
      <c r="CJ52" s="4"/>
      <c r="CK52" s="4"/>
      <c r="CL52" s="4"/>
      <c r="CM52" s="4"/>
      <c r="CN52" s="4"/>
      <c r="CO52" s="4"/>
      <c r="CP52" s="4">
        <v>2388191472760</v>
      </c>
      <c r="CQ52" s="4">
        <v>2838755702190</v>
      </c>
      <c r="CR52" s="4">
        <v>3379233815960</v>
      </c>
      <c r="CS52" s="4">
        <v>3158284474520</v>
      </c>
      <c r="CT52" s="4">
        <v>3921828260100</v>
      </c>
      <c r="CU52" s="4">
        <v>3145580271090</v>
      </c>
      <c r="CV52" s="4">
        <v>2061415313130</v>
      </c>
      <c r="CW52" s="4">
        <v>2036868531500</v>
      </c>
      <c r="CX52" s="5">
        <v>1940276898310</v>
      </c>
      <c r="CY52" s="4">
        <v>826387818060</v>
      </c>
      <c r="CZ52" s="4">
        <v>590373822270</v>
      </c>
      <c r="DA52" s="4">
        <v>467160027980</v>
      </c>
      <c r="DB52" s="4">
        <v>606544012000</v>
      </c>
      <c r="DC52" s="4">
        <v>704454101000</v>
      </c>
      <c r="DD52" s="4">
        <v>584579091000</v>
      </c>
      <c r="DE52" s="4">
        <v>509408483000</v>
      </c>
      <c r="DF52" s="4">
        <v>226498007000</v>
      </c>
      <c r="DG52" s="4">
        <v>258362563000</v>
      </c>
      <c r="DH52" s="4">
        <v>265484872000</v>
      </c>
      <c r="DI52" s="4">
        <v>263812238000</v>
      </c>
      <c r="DJ52" s="4"/>
      <c r="DK52" s="4"/>
      <c r="DL52" s="6" t="s">
        <v>613</v>
      </c>
      <c r="DM52" s="4"/>
      <c r="DN52" s="4"/>
      <c r="DO52" s="4"/>
      <c r="DP52" s="4"/>
      <c r="DQ52" s="4"/>
      <c r="DR52" s="4"/>
      <c r="DS52" s="4"/>
      <c r="DT52" s="4"/>
      <c r="DU52" s="4">
        <v>14850039389857</v>
      </c>
      <c r="DV52" s="4">
        <v>15814662723217</v>
      </c>
      <c r="DW52" s="4">
        <v>15227479982230</v>
      </c>
      <c r="DX52" s="4">
        <v>14599669337351</v>
      </c>
      <c r="DY52" s="4">
        <v>14540108285179</v>
      </c>
      <c r="DZ52" s="4">
        <v>12843050665229</v>
      </c>
      <c r="EA52" s="4">
        <v>10446907695182</v>
      </c>
      <c r="EB52" s="4">
        <v>9647813079565</v>
      </c>
      <c r="EC52" s="5">
        <v>4591920046013</v>
      </c>
      <c r="ED52" s="4">
        <v>2526029716477</v>
      </c>
      <c r="EE52" s="4">
        <v>2147547246529</v>
      </c>
      <c r="EF52" s="4">
        <v>1870985362066</v>
      </c>
      <c r="EG52" s="4">
        <v>1846259737000</v>
      </c>
      <c r="EH52" s="4">
        <v>1752492271000</v>
      </c>
      <c r="EI52" s="4">
        <v>1683725155000</v>
      </c>
      <c r="EJ52" s="4">
        <v>1477900843000</v>
      </c>
      <c r="EK52" s="4">
        <v>1269189514000</v>
      </c>
      <c r="EL52" s="4">
        <v>1306302473000</v>
      </c>
      <c r="EM52" s="4">
        <v>1331023568000</v>
      </c>
      <c r="EN52" s="4">
        <v>1330851871000</v>
      </c>
      <c r="EO52" s="4"/>
      <c r="EP52" s="4"/>
      <c r="EQ52" s="6" t="s">
        <v>613</v>
      </c>
      <c r="ER52" s="4"/>
      <c r="ES52" s="4"/>
      <c r="ET52" s="4"/>
      <c r="EU52" s="4"/>
      <c r="EV52" s="4"/>
      <c r="EW52" s="4"/>
      <c r="EX52" s="4"/>
      <c r="EY52" s="4"/>
      <c r="EZ52" s="4">
        <v>9295120926890</v>
      </c>
      <c r="FA52" s="4">
        <v>3129354918920</v>
      </c>
      <c r="FB52" s="4">
        <v>1539785994580</v>
      </c>
      <c r="FC52" s="4">
        <v>2374364859670</v>
      </c>
      <c r="FD52" s="4">
        <v>2917040996620</v>
      </c>
      <c r="FE52" s="4">
        <v>3150692483080</v>
      </c>
      <c r="FF52" s="4">
        <v>1707369122500</v>
      </c>
      <c r="FG52" s="4">
        <v>2441922958750</v>
      </c>
      <c r="FH52" s="5">
        <v>1525673373160</v>
      </c>
      <c r="FI52" s="4">
        <v>994338065220</v>
      </c>
      <c r="FJ52" s="4">
        <v>478924926050</v>
      </c>
      <c r="FK52" s="4">
        <v>421156687330</v>
      </c>
      <c r="FL52" s="4">
        <v>434560030000</v>
      </c>
      <c r="FM52" s="4">
        <v>327378016000</v>
      </c>
      <c r="FN52" s="4">
        <v>336149231000</v>
      </c>
      <c r="FO52" s="4">
        <v>325592995000</v>
      </c>
      <c r="FP52" s="4">
        <v>538316242000</v>
      </c>
      <c r="FQ52" s="4">
        <v>572679193000</v>
      </c>
      <c r="FR52" s="4">
        <v>714067191000</v>
      </c>
      <c r="FS52" s="4">
        <v>575674509000</v>
      </c>
      <c r="FT52" s="4"/>
      <c r="FU52" s="4"/>
      <c r="FV52" s="6" t="s">
        <v>613</v>
      </c>
      <c r="FW52" s="4"/>
      <c r="FX52" s="4"/>
      <c r="FY52" s="4"/>
      <c r="FZ52" s="4"/>
      <c r="GA52" s="4"/>
      <c r="GB52" s="4"/>
      <c r="GC52" s="4"/>
      <c r="GD52" s="4"/>
      <c r="GE52" s="4">
        <v>5798211292880</v>
      </c>
      <c r="GF52" s="4">
        <v>5703750441000</v>
      </c>
      <c r="GG52" s="4">
        <v>5782706495590</v>
      </c>
      <c r="GH52" s="4">
        <v>4860101962530</v>
      </c>
      <c r="GI52" s="4">
        <v>4497532067250</v>
      </c>
      <c r="GJ52" s="4">
        <v>4542847864160</v>
      </c>
      <c r="GK52" s="4">
        <v>3601079488450</v>
      </c>
      <c r="GL52" s="4">
        <v>3468157494390</v>
      </c>
      <c r="GM52" s="5">
        <v>1200612567630</v>
      </c>
      <c r="GN52" s="4">
        <v>394249982340</v>
      </c>
      <c r="GO52" s="4">
        <v>407428379550</v>
      </c>
      <c r="GP52" s="4">
        <v>264686632040</v>
      </c>
      <c r="GQ52" s="4">
        <v>330656099000</v>
      </c>
      <c r="GR52" s="4">
        <v>644297332000</v>
      </c>
      <c r="GS52" s="4">
        <v>599098659000</v>
      </c>
      <c r="GT52" s="4">
        <v>403951911000</v>
      </c>
      <c r="GU52" s="4">
        <v>830295898000</v>
      </c>
      <c r="GV52" s="4">
        <v>812723501000</v>
      </c>
      <c r="GW52" s="4">
        <v>838142678000</v>
      </c>
      <c r="GX52" s="4">
        <v>891792165000</v>
      </c>
      <c r="GY52" s="4"/>
      <c r="GZ52" s="4"/>
      <c r="HA52" s="6" t="s">
        <v>613</v>
      </c>
      <c r="HB52" s="4"/>
      <c r="HC52" s="4"/>
      <c r="HD52" s="4"/>
      <c r="HE52" s="4"/>
      <c r="HF52" s="4"/>
      <c r="HG52" s="4"/>
      <c r="HH52" s="4"/>
      <c r="HI52" s="4"/>
      <c r="HJ52" s="4">
        <v>4220207243190</v>
      </c>
      <c r="HK52" s="4">
        <v>5981948026900</v>
      </c>
      <c r="HL52" s="4">
        <v>6829798424210</v>
      </c>
      <c r="HM52" s="4">
        <v>7077456731240</v>
      </c>
      <c r="HN52" s="4">
        <v>6595333000460</v>
      </c>
      <c r="HO52" s="4">
        <v>6057455838670</v>
      </c>
      <c r="HP52" s="4">
        <v>5331141149840</v>
      </c>
      <c r="HQ52" s="4">
        <v>4675679109650</v>
      </c>
      <c r="HR52" s="5">
        <v>2225914866400</v>
      </c>
      <c r="HS52" s="4">
        <v>1188251449240</v>
      </c>
      <c r="HT52" s="4">
        <v>1112923666960</v>
      </c>
      <c r="HU52" s="4">
        <v>1043719031310</v>
      </c>
      <c r="HV52" s="4">
        <v>1041363576000</v>
      </c>
      <c r="HW52" s="4">
        <v>743981268000</v>
      </c>
      <c r="HX52" s="4">
        <v>713620592000</v>
      </c>
      <c r="HY52" s="4">
        <v>716454081000</v>
      </c>
      <c r="HZ52" s="4">
        <v>-129029895000</v>
      </c>
      <c r="IA52" s="4">
        <v>-83051302000</v>
      </c>
      <c r="IB52" s="4">
        <v>-221186301000</v>
      </c>
      <c r="IC52" s="4">
        <v>-136614804000</v>
      </c>
      <c r="ID52" s="4"/>
      <c r="IE52" s="4"/>
      <c r="IF52" s="6" t="s">
        <v>613</v>
      </c>
      <c r="IG52" s="4"/>
      <c r="IH52" s="4"/>
      <c r="II52" s="4"/>
      <c r="IJ52" s="4"/>
      <c r="IK52" s="4"/>
      <c r="IL52" s="4"/>
      <c r="IM52" s="4"/>
      <c r="IN52" s="4"/>
      <c r="IO52" s="4">
        <v>731507824080</v>
      </c>
      <c r="IP52" s="4">
        <v>1547573023100</v>
      </c>
      <c r="IQ52" s="4">
        <v>2124202844850</v>
      </c>
      <c r="IR52" s="4">
        <v>3195904064860</v>
      </c>
      <c r="IS52" s="4">
        <v>2465211935370</v>
      </c>
      <c r="IT52" s="4">
        <v>2962460902530</v>
      </c>
      <c r="IU52" s="4">
        <v>2839771320340</v>
      </c>
      <c r="IV52" s="4">
        <v>1843944981930</v>
      </c>
      <c r="IW52" s="5">
        <v>1057768000030</v>
      </c>
      <c r="IX52" s="4">
        <v>504637348120</v>
      </c>
      <c r="IY52" s="4">
        <v>261325501690</v>
      </c>
      <c r="IZ52" s="4">
        <v>292726441380</v>
      </c>
      <c r="JA52" s="4">
        <v>237129685000</v>
      </c>
      <c r="JB52" s="4">
        <v>288762264000</v>
      </c>
      <c r="JC52" s="4">
        <v>86222570000</v>
      </c>
      <c r="JD52" s="4">
        <v>461085297000</v>
      </c>
      <c r="JE52" s="4">
        <v>72788969000</v>
      </c>
      <c r="JF52" s="4">
        <v>97828727000</v>
      </c>
      <c r="JG52" s="4">
        <v>46329391000</v>
      </c>
      <c r="JH52" s="4">
        <v>37322827000</v>
      </c>
      <c r="JI52" s="4"/>
      <c r="JJ52" s="4"/>
      <c r="JK52" s="6" t="s">
        <v>613</v>
      </c>
      <c r="JL52" s="4"/>
      <c r="JM52" s="4"/>
      <c r="JN52" s="4"/>
      <c r="JO52" s="4"/>
      <c r="JP52" s="4"/>
      <c r="JQ52" s="4"/>
      <c r="JR52" s="4"/>
      <c r="JS52" s="4"/>
      <c r="JT52" s="4">
        <v>-1213065303890</v>
      </c>
      <c r="JU52" s="4">
        <v>485391345350</v>
      </c>
      <c r="JV52" s="4">
        <v>508849624610</v>
      </c>
      <c r="JW52" s="4">
        <v>1220599647920</v>
      </c>
      <c r="JX52" s="4">
        <v>1047218654700</v>
      </c>
      <c r="JY52" s="4">
        <v>1437825252520</v>
      </c>
      <c r="JZ52" s="4">
        <v>1248791110100</v>
      </c>
      <c r="KA52" s="4">
        <v>2664492723500</v>
      </c>
      <c r="KB52" s="5">
        <v>346990418370</v>
      </c>
      <c r="KC52" s="4">
        <v>149986406020</v>
      </c>
      <c r="KD52" s="4">
        <v>82038742780</v>
      </c>
      <c r="KE52" s="4">
        <v>66052224050</v>
      </c>
      <c r="KF52" s="4">
        <v>34325338000</v>
      </c>
      <c r="KG52" s="4">
        <v>35466672000</v>
      </c>
      <c r="KH52" s="4">
        <v>-3261565000</v>
      </c>
      <c r="KI52" s="4">
        <v>22365814000</v>
      </c>
      <c r="KJ52" s="4">
        <v>-8126537000</v>
      </c>
      <c r="KK52" s="4">
        <v>5288217000</v>
      </c>
      <c r="KL52" s="4">
        <v>-8145269000</v>
      </c>
      <c r="KM52" s="4">
        <v>-8766288000</v>
      </c>
      <c r="KN52" s="4"/>
      <c r="KO52" s="4"/>
      <c r="KP52" s="6" t="s">
        <v>613</v>
      </c>
      <c r="KQ52" s="4"/>
      <c r="KR52" s="4"/>
      <c r="KS52" s="4"/>
      <c r="KT52" s="4"/>
      <c r="KU52" s="4"/>
      <c r="KV52" s="4"/>
      <c r="KW52" s="4"/>
      <c r="KX52" s="4"/>
      <c r="KY52" s="4">
        <v>-1763880064128</v>
      </c>
      <c r="KZ52" s="4">
        <v>-103649380100</v>
      </c>
      <c r="LA52" s="4">
        <v>25265863861</v>
      </c>
      <c r="LB52" s="4">
        <v>614773608046</v>
      </c>
      <c r="LC52" s="4">
        <v>501349673188</v>
      </c>
      <c r="LD52" s="4">
        <v>873420195958</v>
      </c>
      <c r="LE52" s="4">
        <v>711211597935</v>
      </c>
      <c r="LF52" s="4">
        <v>2451686470278</v>
      </c>
      <c r="LG52" s="5">
        <v>260474880599</v>
      </c>
      <c r="LH52" s="4">
        <v>74117343194</v>
      </c>
      <c r="LI52" s="4">
        <v>52670095924</v>
      </c>
      <c r="LJ52" s="4">
        <v>2355455742</v>
      </c>
      <c r="LK52" s="4">
        <v>2382309000</v>
      </c>
      <c r="LL52" s="4">
        <v>30360675000</v>
      </c>
      <c r="LM52" s="4">
        <v>-2833489000</v>
      </c>
      <c r="LN52" s="4">
        <v>24956514000</v>
      </c>
      <c r="LO52" s="4">
        <v>-45978593000</v>
      </c>
      <c r="LP52" s="4">
        <v>41816451000</v>
      </c>
      <c r="LQ52" s="4">
        <v>-84571497000</v>
      </c>
      <c r="LR52" s="4">
        <v>-103885945000</v>
      </c>
      <c r="LS52" s="4"/>
      <c r="LT52" s="4"/>
      <c r="LU52" s="6" t="s">
        <v>613</v>
      </c>
      <c r="LV52" s="4"/>
      <c r="LW52" s="4"/>
      <c r="LX52" s="4"/>
      <c r="LY52" s="4"/>
      <c r="LZ52" s="4"/>
      <c r="MA52" s="4"/>
      <c r="MB52" s="4"/>
      <c r="MC52" s="4"/>
      <c r="MD52" s="4">
        <v>-23681418600</v>
      </c>
      <c r="ME52" s="4">
        <v>378483589610</v>
      </c>
      <c r="MF52" s="4">
        <v>537775917120</v>
      </c>
      <c r="MO52" s="1">
        <v>-1730139904430</v>
      </c>
      <c r="MP52" s="1">
        <v>-45060740410</v>
      </c>
      <c r="MQ52" s="1">
        <v>78564470320</v>
      </c>
      <c r="MR52" s="4">
        <v>676791362310</v>
      </c>
      <c r="MS52" s="4">
        <v>550569253450</v>
      </c>
      <c r="MT52" s="4">
        <v>960109200220</v>
      </c>
      <c r="MU52" s="4">
        <v>847159048540</v>
      </c>
      <c r="MV52" s="4">
        <v>2548597657570</v>
      </c>
      <c r="MW52" s="5">
        <v>311607099170</v>
      </c>
      <c r="MX52" s="4">
        <v>98215038210</v>
      </c>
      <c r="MY52" s="1">
        <v>65999339590</v>
      </c>
      <c r="MZ52" s="1">
        <v>15344117430</v>
      </c>
      <c r="NA52" s="1">
        <v>44226837000</v>
      </c>
      <c r="NB52" s="1">
        <v>49573231000</v>
      </c>
      <c r="NC52" s="1">
        <v>-3763261000</v>
      </c>
      <c r="ND52" s="1">
        <v>21746349000</v>
      </c>
      <c r="NE52" s="1">
        <v>-48630586000</v>
      </c>
      <c r="NF52" s="1">
        <v>41247148000</v>
      </c>
      <c r="NG52" s="1">
        <v>-84331403000</v>
      </c>
      <c r="NH52" s="1">
        <v>-103639683000</v>
      </c>
      <c r="NK52" s="6" t="s">
        <v>613</v>
      </c>
      <c r="NT52" s="35">
        <v>-1763880064130</v>
      </c>
      <c r="NU52" s="35">
        <v>-103649380100</v>
      </c>
      <c r="NV52" s="35">
        <v>25265863860</v>
      </c>
      <c r="NW52" s="47">
        <v>614773608050</v>
      </c>
      <c r="NX52" s="47">
        <v>501349673190</v>
      </c>
      <c r="NY52" s="47">
        <v>873420195960</v>
      </c>
      <c r="NZ52" s="47">
        <v>711211597940</v>
      </c>
      <c r="OA52" s="47">
        <v>2451686470280</v>
      </c>
      <c r="OB52" s="48">
        <v>260474880600</v>
      </c>
      <c r="OC52" s="47">
        <v>74117343190</v>
      </c>
      <c r="OD52" s="35">
        <v>52670095920</v>
      </c>
      <c r="OE52" s="35">
        <v>2355455740</v>
      </c>
      <c r="OF52" s="35">
        <v>2382309000</v>
      </c>
      <c r="OG52" s="35">
        <v>30360675000</v>
      </c>
      <c r="OH52" s="35">
        <v>-2833489000</v>
      </c>
      <c r="OI52" s="35">
        <v>24956514000</v>
      </c>
      <c r="OJ52" s="35">
        <v>-45978593000</v>
      </c>
      <c r="OK52" s="35">
        <v>41816451000</v>
      </c>
      <c r="OL52" s="35">
        <v>-84571497000</v>
      </c>
      <c r="OM52" s="35">
        <v>-103885945000</v>
      </c>
      <c r="OP52" s="6" t="s">
        <v>613</v>
      </c>
      <c r="OQ52" s="4">
        <v>1291921846920</v>
      </c>
      <c r="OR52" s="4">
        <v>1141616301670</v>
      </c>
      <c r="OS52" s="4">
        <v>1969035787730</v>
      </c>
      <c r="OT52" s="4">
        <v>1337659582630</v>
      </c>
      <c r="OU52" s="4">
        <v>1051212965240</v>
      </c>
      <c r="OV52" s="5">
        <v>366211056660</v>
      </c>
      <c r="OW52" s="4">
        <v>159730786020</v>
      </c>
      <c r="OX52" s="4">
        <v>89063615110</v>
      </c>
      <c r="OY52" s="4">
        <v>73364512650</v>
      </c>
      <c r="OZ52" s="4">
        <v>41815033000</v>
      </c>
      <c r="PA52" s="4">
        <v>60952735000</v>
      </c>
      <c r="PB52" s="4">
        <v>3130743000</v>
      </c>
      <c r="PC52" s="4">
        <v>-17129706000</v>
      </c>
      <c r="PD52" s="4">
        <v>-2963991000</v>
      </c>
      <c r="PE52" s="4">
        <v>13681942000</v>
      </c>
      <c r="PF52" s="4">
        <v>-3506505000</v>
      </c>
      <c r="PG52" s="4">
        <v>-4258377000</v>
      </c>
      <c r="PH52" s="4"/>
      <c r="PI52" s="4"/>
      <c r="PJ52" s="6" t="s">
        <v>613</v>
      </c>
      <c r="PK52" s="4"/>
      <c r="PL52" s="4"/>
      <c r="PM52" s="4"/>
      <c r="PN52" s="4"/>
      <c r="PO52" s="4"/>
      <c r="PP52" s="4"/>
      <c r="PQ52" s="4"/>
      <c r="PR52" s="4"/>
      <c r="PS52" s="4">
        <v>-284396654930</v>
      </c>
      <c r="PT52" s="4">
        <v>-501147074250</v>
      </c>
      <c r="PU52" s="4">
        <v>-421934815460</v>
      </c>
      <c r="PV52" s="4">
        <v>-518958151300</v>
      </c>
      <c r="PW52" s="4">
        <v>-494171508740</v>
      </c>
      <c r="PX52" s="4">
        <v>-429899386040</v>
      </c>
      <c r="PY52" s="4">
        <v>-312234703160</v>
      </c>
      <c r="PZ52" s="4">
        <v>-129784915360</v>
      </c>
      <c r="QA52" s="5">
        <v>-69432448130</v>
      </c>
      <c r="QB52" s="4">
        <v>-46554959050</v>
      </c>
      <c r="QC52" s="4">
        <v>-28185251330</v>
      </c>
      <c r="QD52" s="4">
        <v>-30595998220</v>
      </c>
      <c r="QE52" s="4">
        <v>-26520762000</v>
      </c>
      <c r="QF52" s="4">
        <v>-19957512000</v>
      </c>
      <c r="QG52" s="4">
        <v>-25656678000</v>
      </c>
      <c r="QH52" s="4">
        <v>-241268000</v>
      </c>
      <c r="QI52" s="4">
        <v>-399296000</v>
      </c>
      <c r="QJ52" s="4">
        <v>-624218000</v>
      </c>
      <c r="QK52" s="4">
        <v>-170420000</v>
      </c>
      <c r="QL52" s="4">
        <v>-56952000</v>
      </c>
      <c r="QM52" s="4"/>
      <c r="QN52" s="4"/>
      <c r="QO52" s="6" t="s">
        <v>613</v>
      </c>
      <c r="QP52" s="4"/>
      <c r="QQ52" s="4"/>
      <c r="QR52" s="4"/>
      <c r="QS52" s="4"/>
      <c r="QT52" s="4"/>
      <c r="QU52" s="4"/>
      <c r="QV52" s="4"/>
      <c r="QW52" s="4"/>
      <c r="QX52" s="4">
        <v>-127076579258</v>
      </c>
      <c r="QY52" s="4">
        <v>350309192188</v>
      </c>
      <c r="QZ52" s="4">
        <v>-681019252601</v>
      </c>
      <c r="RA52" s="4">
        <v>685294026813</v>
      </c>
      <c r="RB52" s="4">
        <v>684332168821</v>
      </c>
      <c r="RC52" s="4">
        <v>394445454398</v>
      </c>
      <c r="RD52" s="4">
        <v>146827172833</v>
      </c>
      <c r="RE52" s="4">
        <v>-306894356330</v>
      </c>
      <c r="RF52" s="5">
        <v>-62755283599</v>
      </c>
      <c r="RG52" s="4">
        <v>166521649996</v>
      </c>
      <c r="RH52" s="4">
        <v>-81341141235</v>
      </c>
      <c r="RI52" s="4">
        <v>131017290788</v>
      </c>
      <c r="RJ52" s="4">
        <v>249430787000</v>
      </c>
      <c r="RK52" s="4">
        <v>-255669000</v>
      </c>
      <c r="RL52" s="4">
        <v>-22402638000</v>
      </c>
      <c r="RM52" s="4">
        <v>84297527000</v>
      </c>
      <c r="RN52" s="4">
        <v>26901836000</v>
      </c>
      <c r="RO52" s="4">
        <v>911850000</v>
      </c>
      <c r="RP52" s="4">
        <v>-616206000</v>
      </c>
      <c r="RQ52" s="4">
        <v>-2117449000</v>
      </c>
      <c r="RR52" s="4"/>
      <c r="RS52" s="4"/>
      <c r="RT52" s="6" t="s">
        <v>613</v>
      </c>
      <c r="RU52" s="4"/>
      <c r="RV52" s="4"/>
      <c r="RW52" s="4"/>
      <c r="RX52" s="4"/>
      <c r="RY52" s="4"/>
      <c r="RZ52" s="4"/>
      <c r="SA52" s="4"/>
      <c r="SB52" s="4"/>
      <c r="SC52" s="4">
        <v>-150788781770</v>
      </c>
      <c r="SD52" s="4">
        <v>-452528135050</v>
      </c>
      <c r="SE52" s="4">
        <v>-229486560940</v>
      </c>
      <c r="SF52" s="4">
        <v>-79564598620</v>
      </c>
      <c r="SG52" s="4">
        <v>-771788198180</v>
      </c>
      <c r="SH52" s="4">
        <v>-893637257860</v>
      </c>
      <c r="SI52" s="4">
        <v>-67643628380</v>
      </c>
      <c r="SJ52" s="4">
        <v>-2396711553650</v>
      </c>
      <c r="SK52" s="5">
        <v>-545125158590</v>
      </c>
      <c r="SL52" s="4">
        <v>-91460817540</v>
      </c>
      <c r="SM52" s="4">
        <v>-43637619100</v>
      </c>
      <c r="SN52" s="4">
        <v>-89969043190</v>
      </c>
      <c r="SO52" s="4">
        <v>-234685066000</v>
      </c>
      <c r="SP52" s="4">
        <v>-27702115000</v>
      </c>
      <c r="SQ52" s="4">
        <v>-107394143000</v>
      </c>
      <c r="SR52" s="4">
        <v>-168911204000</v>
      </c>
      <c r="SS52" s="4">
        <v>-13847569000</v>
      </c>
      <c r="ST52" s="4">
        <v>-2171186000</v>
      </c>
      <c r="SU52" s="4">
        <v>-3131409000</v>
      </c>
      <c r="SV52" s="4">
        <v>-4074622000</v>
      </c>
      <c r="SW52" s="4"/>
      <c r="SX52" s="4"/>
      <c r="SY52" s="6" t="s">
        <v>613</v>
      </c>
      <c r="SZ52" s="4"/>
      <c r="TA52" s="4"/>
      <c r="TB52" s="4"/>
      <c r="TC52" s="4"/>
      <c r="TD52" s="4"/>
      <c r="TE52" s="4"/>
      <c r="TF52" s="4"/>
      <c r="TG52" s="4"/>
      <c r="TH52" s="4">
        <v>-38956856210</v>
      </c>
      <c r="TI52" s="4">
        <v>108916491880</v>
      </c>
      <c r="TJ52" s="4">
        <v>376335166840</v>
      </c>
      <c r="TK52" s="4">
        <v>68590190020</v>
      </c>
      <c r="TL52" s="4">
        <v>-37472421450</v>
      </c>
      <c r="TM52" s="4">
        <v>425874504720</v>
      </c>
      <c r="TN52" s="4">
        <v>-8561271210</v>
      </c>
      <c r="TO52" s="4">
        <v>2149632946920</v>
      </c>
      <c r="TP52" s="5">
        <v>1579689847770</v>
      </c>
      <c r="TQ52" s="4">
        <v>-55211506070</v>
      </c>
      <c r="TR52" s="35">
        <v>160741352800</v>
      </c>
      <c r="TS52" s="35">
        <v>-60346697440</v>
      </c>
      <c r="TT52" s="35">
        <v>-18080124000</v>
      </c>
      <c r="TU52" s="35">
        <v>28016939000</v>
      </c>
      <c r="TV52" s="35">
        <v>162234451000</v>
      </c>
      <c r="TW52" s="35">
        <v>82455551000</v>
      </c>
      <c r="TX52" s="35">
        <v>-16937941000</v>
      </c>
      <c r="TY52" s="35">
        <v>7290539000</v>
      </c>
      <c r="TZ52" s="35">
        <v>4946993000</v>
      </c>
      <c r="UA52" s="35">
        <v>6167897000</v>
      </c>
      <c r="UD52" s="6" t="s">
        <v>613</v>
      </c>
      <c r="UM52" s="37">
        <v>0.89981485665984495</v>
      </c>
      <c r="UN52" s="37">
        <v>0.88290702703091595</v>
      </c>
      <c r="UO52" s="37">
        <v>0.65770568912733796</v>
      </c>
      <c r="UP52" s="9">
        <v>0.58470444060249105</v>
      </c>
      <c r="UQ52" s="9">
        <v>0.57968383127654599</v>
      </c>
      <c r="UR52" s="9">
        <v>0.53224810498141306</v>
      </c>
      <c r="US52" s="9">
        <v>0.43444791996703502</v>
      </c>
      <c r="UT52" s="9"/>
      <c r="UU52" s="10"/>
      <c r="UV52" s="9"/>
      <c r="UW52" s="6" t="s">
        <v>613</v>
      </c>
      <c r="VF52" s="9">
        <v>0</v>
      </c>
      <c r="VG52" s="9">
        <v>3.5575622154437998E-2</v>
      </c>
      <c r="VH52" s="9">
        <v>5.3024859115912794E-2</v>
      </c>
      <c r="VI52" s="9">
        <v>7.9473246335810308E-2</v>
      </c>
      <c r="VJ52" s="9">
        <v>7.78008382524846E-2</v>
      </c>
      <c r="VK52" s="9">
        <v>5.6710002813917602E-2</v>
      </c>
      <c r="VL52" s="9">
        <v>5.0759710557275496E-2</v>
      </c>
      <c r="VM52" s="9"/>
      <c r="VN52" s="10"/>
      <c r="VO52" s="9"/>
      <c r="VP52" s="6" t="s">
        <v>613</v>
      </c>
      <c r="VY52" s="9">
        <v>0.10018514334015499</v>
      </c>
      <c r="VZ52" s="9">
        <v>0.117092972969084</v>
      </c>
      <c r="WA52" s="9">
        <v>0.34229431087266199</v>
      </c>
      <c r="WB52" s="52">
        <v>0.41529555939751001</v>
      </c>
      <c r="WC52" s="52">
        <v>0.42031616872345401</v>
      </c>
      <c r="WD52" s="52">
        <v>0.46775189501858699</v>
      </c>
      <c r="WE52" s="52">
        <v>0.56555208003296498</v>
      </c>
      <c r="WG52" s="53"/>
      <c r="WI52" s="54" t="s">
        <v>613</v>
      </c>
      <c r="WR52" s="9">
        <v>0.15119772347301999</v>
      </c>
      <c r="WS52" s="9">
        <v>0.12838965316440398</v>
      </c>
      <c r="WT52" s="9">
        <v>6.9026875822858894E-2</v>
      </c>
      <c r="WU52" s="9">
        <v>8.3106704692571504E-2</v>
      </c>
      <c r="WV52" s="9">
        <v>0.13006088688547199</v>
      </c>
      <c r="WW52" s="9">
        <v>0.13990632832208399</v>
      </c>
      <c r="WX52" s="9">
        <v>0.14208948066247198</v>
      </c>
      <c r="WY52" s="9"/>
      <c r="WZ52" s="10"/>
      <c r="XA52" s="9"/>
      <c r="XB52" s="6" t="s">
        <v>613</v>
      </c>
      <c r="XK52" s="9">
        <v>0.2282508</v>
      </c>
      <c r="XL52" s="9">
        <v>0.24821459999999998</v>
      </c>
      <c r="XM52" s="9">
        <v>0.24713225000000003</v>
      </c>
      <c r="XN52" s="9">
        <v>9.0290800000000004E-2</v>
      </c>
      <c r="XO52" s="9">
        <v>9.0290800000000004E-2</v>
      </c>
      <c r="XP52" s="9">
        <v>0.17454142280480001</v>
      </c>
      <c r="XQ52" s="9">
        <v>0.17390690969247999</v>
      </c>
      <c r="XR52" s="9"/>
      <c r="XS52" s="10"/>
      <c r="XT52" s="9"/>
      <c r="XU52" s="6" t="s">
        <v>613</v>
      </c>
      <c r="XV52" s="59">
        <f t="shared" si="153"/>
        <v>531789135012.43866</v>
      </c>
      <c r="XW52" s="59">
        <f t="shared" si="153"/>
        <v>467773538881.41937</v>
      </c>
      <c r="XX52" s="59">
        <f t="shared" si="153"/>
        <v>353333919637.48157</v>
      </c>
      <c r="XY52" s="59">
        <f t="shared" si="153"/>
        <v>400154804775.74445</v>
      </c>
      <c r="XZ52" s="59">
        <f t="shared" si="153"/>
        <v>470303085263.73761</v>
      </c>
      <c r="YA52" s="59">
        <f t="shared" si="153"/>
        <v>69969595328.644363</v>
      </c>
      <c r="YB52" s="59">
        <f t="shared" si="153"/>
        <v>63217651133.384476</v>
      </c>
      <c r="YC52" s="6" t="s">
        <v>613</v>
      </c>
      <c r="YD52" s="4"/>
      <c r="YE52" s="4"/>
      <c r="YF52" s="4"/>
      <c r="YG52" s="4"/>
      <c r="YH52" s="4"/>
      <c r="YI52" s="4"/>
      <c r="YJ52" s="4"/>
      <c r="YK52" s="4"/>
      <c r="YL52" s="4">
        <v>-127076579258</v>
      </c>
      <c r="YM52" s="4">
        <v>350309192188</v>
      </c>
      <c r="YN52" s="4">
        <v>-681019252601</v>
      </c>
      <c r="YO52" s="4">
        <v>685294026813</v>
      </c>
      <c r="YP52" s="4">
        <v>684332168821</v>
      </c>
      <c r="YQ52" s="4">
        <v>394445454398</v>
      </c>
      <c r="YR52" s="4">
        <v>146827172833</v>
      </c>
      <c r="YS52" s="4">
        <v>-306894356330</v>
      </c>
      <c r="YT52" s="5">
        <v>-62755283599</v>
      </c>
      <c r="YU52" s="4">
        <v>166521649996</v>
      </c>
      <c r="YV52" s="4">
        <v>-81341141235</v>
      </c>
      <c r="YW52" s="4">
        <v>131017290788</v>
      </c>
      <c r="YX52" s="4">
        <v>249430787000</v>
      </c>
      <c r="YY52" s="4">
        <v>-255669000</v>
      </c>
      <c r="YZ52" s="4">
        <v>-22402638000</v>
      </c>
      <c r="ZA52" s="4">
        <v>84297527000</v>
      </c>
      <c r="ZB52" s="4">
        <v>26901836000</v>
      </c>
      <c r="ZC52" s="4">
        <v>911850000</v>
      </c>
      <c r="ZD52" s="4">
        <v>-616206000</v>
      </c>
      <c r="ZE52" s="4">
        <v>-2117449000</v>
      </c>
      <c r="ZF52" s="4"/>
      <c r="ZG52" s="4"/>
      <c r="ZH52" s="6" t="s">
        <v>613</v>
      </c>
      <c r="ZI52" s="4"/>
      <c r="ZJ52" s="4"/>
      <c r="ZK52" s="4"/>
      <c r="ZL52" s="4"/>
      <c r="ZM52" s="4"/>
      <c r="ZN52" s="4"/>
      <c r="ZO52" s="4"/>
      <c r="ZP52" s="4"/>
      <c r="ZQ52" s="4">
        <v>-150788781770</v>
      </c>
      <c r="ZR52" s="4">
        <v>-452528135050</v>
      </c>
      <c r="ZS52" s="4">
        <v>-229486560940</v>
      </c>
      <c r="ZT52" s="4">
        <v>-79564598620</v>
      </c>
      <c r="ZU52" s="4">
        <v>-771788198180</v>
      </c>
      <c r="ZV52" s="4">
        <v>-893637257860</v>
      </c>
      <c r="ZW52" s="4">
        <v>-67643628380</v>
      </c>
      <c r="ZX52" s="4">
        <v>-2396711553650</v>
      </c>
      <c r="ZY52" s="5">
        <v>-545125158590</v>
      </c>
      <c r="ZZ52" s="4">
        <v>-91460817540</v>
      </c>
      <c r="AAA52" s="4">
        <v>-43637619100</v>
      </c>
      <c r="AAB52" s="4">
        <v>-89969043190</v>
      </c>
      <c r="AAC52" s="4">
        <v>-234685066000</v>
      </c>
      <c r="AAD52" s="4">
        <v>-27702115000</v>
      </c>
      <c r="AAE52" s="4">
        <v>-107394143000</v>
      </c>
      <c r="AAF52" s="4">
        <v>-168911204000</v>
      </c>
      <c r="AAG52" s="4">
        <v>-13847569000</v>
      </c>
      <c r="AAH52" s="4">
        <v>-2171186000</v>
      </c>
      <c r="AAI52" s="4">
        <v>-3131409000</v>
      </c>
      <c r="AAJ52" s="4">
        <v>-4074622000</v>
      </c>
      <c r="AAK52" s="4"/>
      <c r="AAL52" s="4"/>
      <c r="AAM52" s="6" t="s">
        <v>613</v>
      </c>
      <c r="AAN52" s="4"/>
      <c r="AAO52" s="4"/>
      <c r="AAP52" s="4"/>
      <c r="AAQ52" s="4"/>
      <c r="AAR52" s="4"/>
      <c r="AAS52" s="4"/>
      <c r="AAT52" s="4"/>
      <c r="AAU52" s="4"/>
      <c r="AAV52" s="4">
        <v>-38956856210</v>
      </c>
      <c r="AAW52" s="4">
        <v>108916491880</v>
      </c>
      <c r="AAX52" s="4">
        <v>376335166840</v>
      </c>
      <c r="AAY52" s="4">
        <v>68590190020</v>
      </c>
      <c r="AAZ52" s="4">
        <v>-37472421450</v>
      </c>
      <c r="ABA52" s="4">
        <v>425874504720</v>
      </c>
      <c r="ABB52" s="4">
        <v>-8561271210</v>
      </c>
      <c r="ABC52" s="4">
        <v>2149632946920</v>
      </c>
      <c r="ABD52" s="5">
        <v>1579689847770</v>
      </c>
      <c r="ABE52" s="4">
        <v>-55211506070</v>
      </c>
      <c r="ABF52" s="35">
        <v>160741352800</v>
      </c>
      <c r="ABG52" s="35">
        <v>-60346697440</v>
      </c>
      <c r="ABH52" s="35">
        <v>-18080124000</v>
      </c>
      <c r="ABI52" s="35">
        <v>28016939000</v>
      </c>
      <c r="ABJ52" s="35">
        <v>162234451000</v>
      </c>
      <c r="ABK52" s="35">
        <v>82455551000</v>
      </c>
      <c r="ABL52" s="35">
        <v>-16937941000</v>
      </c>
      <c r="ABM52" s="35">
        <v>7290539000</v>
      </c>
      <c r="ABN52" s="35">
        <v>4946993000</v>
      </c>
      <c r="ABO52" s="35">
        <v>6167897000</v>
      </c>
      <c r="ABR52" s="6" t="s">
        <v>613</v>
      </c>
      <c r="ACA52" s="37">
        <v>0.89981485665984495</v>
      </c>
      <c r="ACB52" s="37">
        <v>0.88290702703091595</v>
      </c>
      <c r="ACC52" s="37">
        <v>0.65770568912733796</v>
      </c>
      <c r="ACD52" s="9">
        <v>0.58470444060249105</v>
      </c>
      <c r="ACE52" s="9">
        <v>0.57968383127654599</v>
      </c>
      <c r="ACF52" s="9">
        <v>0.53224810498141306</v>
      </c>
      <c r="ACG52" s="9">
        <v>0.43444791996703502</v>
      </c>
      <c r="ACH52" s="9"/>
      <c r="ACI52" s="10"/>
      <c r="ACJ52" s="9"/>
      <c r="ACK52" s="6" t="s">
        <v>613</v>
      </c>
      <c r="ACT52" s="9">
        <v>0</v>
      </c>
      <c r="ACU52" s="9">
        <v>3.5575622154437998E-2</v>
      </c>
      <c r="ACV52" s="9">
        <v>5.3024859115912794E-2</v>
      </c>
      <c r="ACW52" s="9">
        <v>7.9473246335810308E-2</v>
      </c>
      <c r="ACX52" s="9">
        <v>7.78008382524846E-2</v>
      </c>
      <c r="ACY52" s="9">
        <v>5.6710002813917602E-2</v>
      </c>
      <c r="ACZ52" s="9">
        <v>5.0759710557275496E-2</v>
      </c>
      <c r="ADA52" s="9"/>
      <c r="ADB52" s="10"/>
      <c r="ADC52" s="9"/>
      <c r="ADD52" s="6" t="s">
        <v>613</v>
      </c>
      <c r="ADM52" s="9">
        <v>0.10018514334015499</v>
      </c>
      <c r="ADN52" s="9">
        <v>0.117092972969084</v>
      </c>
      <c r="ADO52" s="9">
        <v>0.34229431087266199</v>
      </c>
      <c r="ADP52" s="52">
        <v>0.41529555939751001</v>
      </c>
      <c r="ADQ52" s="52">
        <v>0.42031616872345401</v>
      </c>
      <c r="ADR52" s="52">
        <v>0.46775189501858699</v>
      </c>
      <c r="ADS52" s="52">
        <v>0.56555208003296498</v>
      </c>
      <c r="ADU52" s="53"/>
      <c r="ADW52" s="54" t="s">
        <v>613</v>
      </c>
      <c r="AEF52" s="9">
        <v>0.15119772347301999</v>
      </c>
      <c r="AEG52" s="9">
        <v>0.12838965316440398</v>
      </c>
      <c r="AEH52" s="9">
        <v>6.9026875822858894E-2</v>
      </c>
      <c r="AEI52" s="9">
        <v>8.3106704692571504E-2</v>
      </c>
      <c r="AEJ52" s="9">
        <v>0.13006088688547199</v>
      </c>
      <c r="AEK52" s="9">
        <v>0.13990632832208399</v>
      </c>
      <c r="AEL52" s="9">
        <v>0.14208948066247198</v>
      </c>
      <c r="AEM52" s="9"/>
      <c r="AEN52" s="10"/>
      <c r="AEO52" s="9"/>
      <c r="AEP52" s="6" t="s">
        <v>613</v>
      </c>
      <c r="AEY52" s="9">
        <v>0.2282508</v>
      </c>
      <c r="AEZ52" s="9">
        <v>0.24821459999999998</v>
      </c>
      <c r="AFA52" s="9">
        <v>0.24713225000000003</v>
      </c>
      <c r="AFB52" s="9">
        <v>9.0290800000000004E-2</v>
      </c>
      <c r="AFC52" s="9">
        <v>9.0290800000000004E-2</v>
      </c>
      <c r="AFD52" s="9">
        <v>0.17454142280480001</v>
      </c>
      <c r="AFE52" s="9">
        <v>0.17390690969247999</v>
      </c>
      <c r="AFF52" s="9"/>
      <c r="AFG52" s="10"/>
      <c r="AFH52" s="9"/>
      <c r="AFI52" s="6" t="s">
        <v>613</v>
      </c>
      <c r="AFJ52" s="7">
        <f t="shared" si="166"/>
        <v>4.2108735056978083E-2</v>
      </c>
      <c r="AFK52" s="7">
        <f t="shared" si="167"/>
        <v>3.4480463512024523E-2</v>
      </c>
      <c r="AFL52" s="7">
        <f t="shared" si="168"/>
        <v>6.8007221860665795E-2</v>
      </c>
      <c r="AFM52" s="7">
        <f t="shared" si="169"/>
        <v>6.8078671573120433E-2</v>
      </c>
      <c r="AFN52" s="7">
        <f t="shared" si="170"/>
        <v>0.25411836341138372</v>
      </c>
      <c r="AFO52" s="8">
        <f t="shared" si="171"/>
        <v>5.6724611489078744E-2</v>
      </c>
      <c r="AFP52" s="7">
        <f t="shared" si="172"/>
        <v>2.9341437557341917E-2</v>
      </c>
      <c r="AFQ52" s="6" t="s">
        <v>613</v>
      </c>
      <c r="AFR52" s="7">
        <f t="shared" si="173"/>
        <v>8.6863633560962661E-2</v>
      </c>
      <c r="AFS52" s="7">
        <f t="shared" si="174"/>
        <v>7.6015824091525436E-2</v>
      </c>
      <c r="AFT52" s="7">
        <f t="shared" si="175"/>
        <v>0.14418927999147771</v>
      </c>
      <c r="AFU52" s="7">
        <f t="shared" si="176"/>
        <v>0.13340700948357842</v>
      </c>
      <c r="AFV52" s="7">
        <f t="shared" si="177"/>
        <v>0.52434874438197321</v>
      </c>
      <c r="AFW52" s="8">
        <f t="shared" si="178"/>
        <v>0.11701924657175648</v>
      </c>
      <c r="AFX52" s="7">
        <f t="shared" si="179"/>
        <v>6.2375133850167068E-2</v>
      </c>
      <c r="AFY52" s="6" t="s">
        <v>613</v>
      </c>
      <c r="AFZ52" s="1">
        <f t="shared" si="180"/>
        <v>11937558693770</v>
      </c>
      <c r="AGA52" s="1">
        <f t="shared" si="181"/>
        <v>11092865067710</v>
      </c>
      <c r="AGB52" s="1">
        <f t="shared" si="182"/>
        <v>10600303702830</v>
      </c>
      <c r="AGC52" s="1">
        <f t="shared" si="183"/>
        <v>8932220638290</v>
      </c>
      <c r="AGD52" s="1">
        <f t="shared" si="184"/>
        <v>8143836604040</v>
      </c>
      <c r="AGE52" s="2">
        <f t="shared" si="185"/>
        <v>3426527434030</v>
      </c>
      <c r="AGF52" s="1">
        <f t="shared" si="186"/>
        <v>1582501431580</v>
      </c>
      <c r="AGG52" s="6" t="s">
        <v>613</v>
      </c>
      <c r="AGH52" s="7">
        <f t="shared" si="187"/>
        <v>0.10224868243429114</v>
      </c>
      <c r="AGI52" s="7">
        <f t="shared" si="188"/>
        <v>9.4404705034078884E-2</v>
      </c>
      <c r="AGJ52" s="7">
        <f t="shared" si="189"/>
        <v>0.13564000549683675</v>
      </c>
      <c r="AGK52" s="7">
        <f t="shared" si="190"/>
        <v>0.13980746341472716</v>
      </c>
      <c r="AGL52" s="7">
        <f t="shared" si="191"/>
        <v>0.32717905000429365</v>
      </c>
      <c r="AGM52" s="8">
        <f t="shared" si="192"/>
        <v>0.10126590988997231</v>
      </c>
      <c r="AGN52" s="7">
        <f t="shared" si="193"/>
        <v>9.4778053925834799E-2</v>
      </c>
      <c r="AGO52" s="6" t="s">
        <v>613</v>
      </c>
      <c r="AGP52" s="7">
        <f t="shared" si="194"/>
        <v>0.19236297322114104</v>
      </c>
      <c r="AGQ52" s="7">
        <f t="shared" si="195"/>
        <v>0.20336980605797414</v>
      </c>
      <c r="AGR52" s="7">
        <f t="shared" si="196"/>
        <v>0.29482927359887923</v>
      </c>
      <c r="AGS52" s="7">
        <f t="shared" si="197"/>
        <v>0.25044678521855346</v>
      </c>
      <c r="AGT52" s="7">
        <f t="shared" si="198"/>
        <v>1.3295876473016541</v>
      </c>
      <c r="AGU52" s="8">
        <f t="shared" si="199"/>
        <v>0.24624953731972654</v>
      </c>
      <c r="AGV52" s="7">
        <f t="shared" si="200"/>
        <v>0.14687248866957683</v>
      </c>
      <c r="AGW52" s="6" t="s">
        <v>613</v>
      </c>
      <c r="AGX52" s="7">
        <f t="shared" si="201"/>
        <v>0.40424300000901126</v>
      </c>
      <c r="AGY52" s="7">
        <f t="shared" si="202"/>
        <v>0.46309052998263067</v>
      </c>
      <c r="AGZ52" s="7">
        <f t="shared" si="203"/>
        <v>0.66466220230903461</v>
      </c>
      <c r="AHA52" s="7">
        <f t="shared" si="204"/>
        <v>0.47104482429586786</v>
      </c>
      <c r="AHB52" s="7">
        <f t="shared" si="205"/>
        <v>0.57008911629224857</v>
      </c>
      <c r="AHC52" s="8">
        <f t="shared" si="206"/>
        <v>0.34621113197753539</v>
      </c>
      <c r="AHD52" s="7">
        <f t="shared" si="207"/>
        <v>0.31652589055302521</v>
      </c>
      <c r="AHE52" s="6" t="s">
        <v>613</v>
      </c>
      <c r="AHF52" s="15">
        <f t="shared" si="306"/>
        <v>4.2789635146310738</v>
      </c>
      <c r="AHG52" s="15">
        <f t="shared" si="307"/>
        <v>1.1363525175274864</v>
      </c>
      <c r="AHH52" s="15">
        <f t="shared" si="308"/>
        <v>1.9947462988190257</v>
      </c>
      <c r="AHI52" s="15">
        <f t="shared" si="309"/>
        <v>6.5355028618993245</v>
      </c>
      <c r="AHJ52" s="15">
        <f t="shared" si="310"/>
        <v>5.2554541696845272</v>
      </c>
      <c r="AHK52" s="16">
        <f t="shared" si="311"/>
        <v>2.9136382865054959</v>
      </c>
      <c r="AHL52" s="15">
        <f t="shared" si="312"/>
        <v>1.9546879442664693</v>
      </c>
      <c r="AHM52" s="6" t="s">
        <v>613</v>
      </c>
      <c r="AHN52" s="12">
        <f t="shared" si="208"/>
        <v>85.301031138020761</v>
      </c>
      <c r="AHO52" s="12">
        <f t="shared" si="209"/>
        <v>321.20314283650214</v>
      </c>
      <c r="AHP52" s="12">
        <f t="shared" si="210"/>
        <v>182.98066286228755</v>
      </c>
      <c r="AHQ52" s="12">
        <f t="shared" si="211"/>
        <v>55.848801188333503</v>
      </c>
      <c r="AHR52" s="12">
        <f t="shared" si="212"/>
        <v>69.451656929187934</v>
      </c>
      <c r="AHS52" s="13">
        <f t="shared" si="213"/>
        <v>125.27292824593088</v>
      </c>
      <c r="AHT52" s="12">
        <f t="shared" si="214"/>
        <v>186.73057306698263</v>
      </c>
      <c r="AHU52" s="6" t="s">
        <v>613</v>
      </c>
      <c r="AHV52" s="15">
        <f t="shared" si="215"/>
        <v>0.21890249642050269</v>
      </c>
      <c r="AHW52" s="15">
        <f t="shared" si="216"/>
        <v>0.16954563797044317</v>
      </c>
      <c r="AHX52" s="15">
        <f t="shared" si="217"/>
        <v>0.23066644987631352</v>
      </c>
      <c r="AHY52" s="15">
        <f t="shared" si="218"/>
        <v>0.27182888977277664</v>
      </c>
      <c r="AHZ52" s="15">
        <f t="shared" si="219"/>
        <v>0.1911256951936241</v>
      </c>
      <c r="AIA52" s="16">
        <f t="shared" si="220"/>
        <v>0.23035418505346628</v>
      </c>
      <c r="AIB52" s="15">
        <f t="shared" si="221"/>
        <v>0.19977490558733688</v>
      </c>
      <c r="AIC52" s="6" t="s">
        <v>613</v>
      </c>
      <c r="AID52" s="4">
        <f t="shared" si="222"/>
        <v>783919614850</v>
      </c>
      <c r="AIE52" s="4">
        <f t="shared" si="223"/>
        <v>1004787263480</v>
      </c>
      <c r="AIF52" s="4">
        <f t="shared" si="224"/>
        <v>-5112211990</v>
      </c>
      <c r="AIG52" s="4">
        <f t="shared" si="225"/>
        <v>354046190630</v>
      </c>
      <c r="AIH52" s="4">
        <f t="shared" si="226"/>
        <v>-405054427250</v>
      </c>
      <c r="AII52" s="14">
        <f t="shared" si="227"/>
        <v>414603525150</v>
      </c>
      <c r="AIJ52" s="4">
        <f t="shared" si="228"/>
        <v>-167950247160</v>
      </c>
      <c r="AIK52" s="6" t="s">
        <v>613</v>
      </c>
      <c r="AIL52" s="15">
        <f t="shared" si="229"/>
        <v>4.0768262514665157</v>
      </c>
      <c r="AIM52" s="15">
        <f t="shared" si="230"/>
        <v>2.4534665445817221</v>
      </c>
      <c r="AIN52" s="15">
        <f t="shared" si="231"/>
        <v>-579.48710036377031</v>
      </c>
      <c r="AIO52" s="15">
        <f t="shared" si="232"/>
        <v>8.0209062983754436</v>
      </c>
      <c r="AIP52" s="15">
        <f t="shared" si="233"/>
        <v>-4.5523387917246865</v>
      </c>
      <c r="AIQ52" s="16">
        <f t="shared" si="234"/>
        <v>2.5512759440415</v>
      </c>
      <c r="AIR52" s="15">
        <f t="shared" si="235"/>
        <v>-3.0046835694099969</v>
      </c>
      <c r="AIS52" s="6" t="s">
        <v>613</v>
      </c>
      <c r="AIT52" s="15">
        <f t="shared" si="236"/>
        <v>1.3301597105673779</v>
      </c>
      <c r="AIU52" s="15">
        <f t="shared" si="237"/>
        <v>1.3444542824884036</v>
      </c>
      <c r="AIV52" s="15">
        <f t="shared" si="238"/>
        <v>0.99837743225736764</v>
      </c>
      <c r="AIW52" s="15">
        <f t="shared" si="239"/>
        <v>1.207363589960905</v>
      </c>
      <c r="AIX52" s="15">
        <f t="shared" si="240"/>
        <v>0.83412481307053843</v>
      </c>
      <c r="AIY52" s="16">
        <f t="shared" si="241"/>
        <v>1.2717511706265583</v>
      </c>
      <c r="AIZ52" s="15">
        <f t="shared" si="242"/>
        <v>0.83109341477051812</v>
      </c>
      <c r="AJA52" s="6" t="s">
        <v>613</v>
      </c>
      <c r="AJB52" s="15">
        <f t="shared" si="243"/>
        <v>0.76754495829814873</v>
      </c>
      <c r="AJC52" s="15">
        <f t="shared" si="244"/>
        <v>0.88075255675766762</v>
      </c>
      <c r="AJD52" s="15">
        <f t="shared" si="245"/>
        <v>0.66717349276344029</v>
      </c>
      <c r="AJE52" s="15">
        <f t="shared" si="246"/>
        <v>0.59902627277365439</v>
      </c>
      <c r="AJF52" s="15">
        <f t="shared" si="247"/>
        <v>0.36645001713652037</v>
      </c>
      <c r="AJG52" s="16">
        <f t="shared" si="248"/>
        <v>0.93656863277389646</v>
      </c>
      <c r="AJH52" s="15">
        <f t="shared" si="249"/>
        <v>0.35422146812017224</v>
      </c>
      <c r="AJI52" s="6" t="s">
        <v>613</v>
      </c>
      <c r="AJJ52" s="15">
        <f t="shared" si="154"/>
        <v>2.3520194159439924</v>
      </c>
      <c r="AJK52" s="15">
        <f t="shared" si="154"/>
        <v>2.1191400883675318</v>
      </c>
      <c r="AJL52" s="15">
        <f t="shared" si="154"/>
        <v>3.3445622376074238</v>
      </c>
      <c r="AJM52" s="15">
        <f t="shared" si="154"/>
        <v>3.9995269502764903</v>
      </c>
      <c r="AJN52" s="15">
        <f t="shared" si="154"/>
        <v>20.530064808450017</v>
      </c>
      <c r="AJO52" s="16">
        <f t="shared" si="154"/>
        <v>4.9975253316766493</v>
      </c>
      <c r="AJP52" s="15">
        <f t="shared" si="154"/>
        <v>3.2217063247529589</v>
      </c>
      <c r="AJQ52" s="6" t="s">
        <v>613</v>
      </c>
      <c r="AJZ52" s="1">
        <v>-0.15440000000000001</v>
      </c>
      <c r="AKA52" s="1">
        <v>0.65734999999999999</v>
      </c>
      <c r="AKB52" s="1">
        <v>1.2079</v>
      </c>
      <c r="AKC52" s="1">
        <v>2.2952699999999999</v>
      </c>
      <c r="AKD52" s="1">
        <v>2.2387299999999999</v>
      </c>
      <c r="AKE52" s="1">
        <v>4.0693099999999998</v>
      </c>
      <c r="AKF52" s="1">
        <v>3.1207699999999998</v>
      </c>
      <c r="AKG52" s="1">
        <v>5.6654799999999996</v>
      </c>
      <c r="AKH52" s="2">
        <v>4.9591599999999998</v>
      </c>
      <c r="AKI52" s="1">
        <v>2.3725399999999999</v>
      </c>
      <c r="AKJ52" s="6" t="s">
        <v>613</v>
      </c>
      <c r="AKK52" s="15">
        <f t="shared" si="250"/>
        <v>2.0628412001316576</v>
      </c>
      <c r="AKL52" s="15">
        <f t="shared" si="251"/>
        <v>2.2046056331294994</v>
      </c>
      <c r="AKM52" s="15">
        <f t="shared" si="252"/>
        <v>2.1202054141675548</v>
      </c>
      <c r="AKN52" s="15">
        <f t="shared" si="253"/>
        <v>1.9596006561363577</v>
      </c>
      <c r="AKO52" s="15">
        <f t="shared" si="254"/>
        <v>2.0634035940689675</v>
      </c>
      <c r="AKP52" s="16">
        <f t="shared" si="255"/>
        <v>2.0629360607306468</v>
      </c>
      <c r="AKQ52" s="15">
        <f t="shared" si="256"/>
        <v>2.1258376904085718</v>
      </c>
      <c r="AKR52" s="6" t="s">
        <v>613</v>
      </c>
      <c r="AKS52" s="15">
        <f t="shared" si="257"/>
        <v>0.6867017556006294</v>
      </c>
      <c r="AKT52" s="15">
        <f t="shared" si="258"/>
        <v>0.68192645722912149</v>
      </c>
      <c r="AKU52" s="15">
        <f t="shared" si="259"/>
        <v>0.74995971661222149</v>
      </c>
      <c r="AKV52" s="15">
        <f t="shared" si="260"/>
        <v>0.67548004962466179</v>
      </c>
      <c r="AKW52" s="15">
        <f t="shared" si="261"/>
        <v>0.7417441216682662</v>
      </c>
      <c r="AKX52" s="16">
        <f t="shared" si="262"/>
        <v>0.53937937418593451</v>
      </c>
      <c r="AKY52" s="15">
        <f t="shared" si="263"/>
        <v>0.33179002861066187</v>
      </c>
      <c r="AKZ52" s="6" t="s">
        <v>613</v>
      </c>
      <c r="ALA52" s="7">
        <f t="shared" si="264"/>
        <v>0.40712695846818336</v>
      </c>
      <c r="ALB52" s="7">
        <f t="shared" si="265"/>
        <v>0.40544368292568317</v>
      </c>
      <c r="ALC52" s="7">
        <f t="shared" si="266"/>
        <v>0.42855827450935957</v>
      </c>
      <c r="ALD52" s="7">
        <f t="shared" si="267"/>
        <v>0.40315612816516777</v>
      </c>
      <c r="ALE52" s="7">
        <f t="shared" si="268"/>
        <v>0.42586285347001118</v>
      </c>
      <c r="ALF52" s="8">
        <f t="shared" si="269"/>
        <v>0.35038755438124075</v>
      </c>
      <c r="ALG52" s="7">
        <f t="shared" si="270"/>
        <v>0.24913088511166351</v>
      </c>
      <c r="ALH52" s="6" t="s">
        <v>613</v>
      </c>
      <c r="ALI52" s="7">
        <f t="shared" si="155"/>
        <v>0.10941933710699513</v>
      </c>
      <c r="ALJ52" s="7">
        <f t="shared" si="155"/>
        <v>0.10400671565804706</v>
      </c>
      <c r="ALK52" s="7">
        <f t="shared" si="155"/>
        <v>7.7778065698622098E-2</v>
      </c>
      <c r="ALL52" s="7">
        <f t="shared" si="155"/>
        <v>0.11112079199006564</v>
      </c>
      <c r="ALM52" s="7">
        <f t="shared" si="155"/>
        <v>0.13560603462342397</v>
      </c>
      <c r="ALN52" s="20">
        <f t="shared" si="155"/>
        <v>5.82782466343525E-2</v>
      </c>
      <c r="ALO52" s="7">
        <f t="shared" si="155"/>
        <v>0.16034915400165006</v>
      </c>
      <c r="ALP52" s="6" t="s">
        <v>613</v>
      </c>
      <c r="ALQ52" s="17">
        <f t="shared" si="271"/>
        <v>0.40712695846818336</v>
      </c>
      <c r="ALR52" s="17">
        <f t="shared" si="272"/>
        <v>0.40544368292568317</v>
      </c>
      <c r="ALS52" s="17">
        <f t="shared" si="273"/>
        <v>0.42855827450935957</v>
      </c>
      <c r="ALT52" s="17">
        <f t="shared" si="274"/>
        <v>0.40315612816516777</v>
      </c>
      <c r="ALU52" s="17">
        <f t="shared" si="275"/>
        <v>0.42586285347001118</v>
      </c>
      <c r="ALV52" s="21">
        <f t="shared" si="276"/>
        <v>0.35038755438124075</v>
      </c>
      <c r="ALW52" s="17">
        <f t="shared" si="277"/>
        <v>0.24913088511166351</v>
      </c>
      <c r="ALX52" s="6" t="s">
        <v>613</v>
      </c>
      <c r="ALY52" s="17">
        <f t="shared" si="278"/>
        <v>0.59287304153181664</v>
      </c>
      <c r="ALZ52" s="17">
        <f t="shared" si="279"/>
        <v>0.59455631707431689</v>
      </c>
      <c r="AMA52" s="17">
        <f t="shared" si="280"/>
        <v>0.57144172549064043</v>
      </c>
      <c r="AMB52" s="17">
        <f t="shared" si="281"/>
        <v>0.59684387183483223</v>
      </c>
      <c r="AMC52" s="17">
        <f t="shared" si="282"/>
        <v>0.57413714652998882</v>
      </c>
      <c r="AMD52" s="21">
        <f t="shared" si="283"/>
        <v>0.64961244561875919</v>
      </c>
      <c r="AME52" s="17">
        <f t="shared" si="284"/>
        <v>0.75086911488833652</v>
      </c>
      <c r="AMF52" s="6" t="s">
        <v>613</v>
      </c>
      <c r="AMO52" s="18">
        <v>4.5713591950970072</v>
      </c>
      <c r="AMP52" s="18">
        <v>6.1982279139587186</v>
      </c>
      <c r="AMQ52" s="18">
        <v>6.218300505319057</v>
      </c>
      <c r="AMR52" s="18">
        <v>6.0281565269948612</v>
      </c>
      <c r="AMS52" s="18">
        <v>6.8453170762465918</v>
      </c>
      <c r="AMT52" s="18">
        <v>7.4264531209904705</v>
      </c>
      <c r="AMU52" s="18">
        <v>7.1765482946952046</v>
      </c>
      <c r="AMV52" s="19">
        <v>5.8431999502304244</v>
      </c>
      <c r="AMW52" s="18">
        <v>4.5730186003318511</v>
      </c>
      <c r="AMX52" s="18">
        <v>10.561990087171512</v>
      </c>
      <c r="AMY52" s="18">
        <v>8.0313813664126421</v>
      </c>
      <c r="AMZ52" s="18">
        <v>11.291457076820459</v>
      </c>
      <c r="ANA52" s="18">
        <v>10.072101709964384</v>
      </c>
      <c r="ANB52" s="18">
        <v>8.1036149396627639</v>
      </c>
      <c r="ANH52" s="6" t="s">
        <v>613</v>
      </c>
      <c r="ANI52" s="7">
        <f t="shared" si="285"/>
        <v>6.218300505319057E-2</v>
      </c>
      <c r="ANJ52" s="7">
        <f t="shared" si="286"/>
        <v>6.0281565269948614E-2</v>
      </c>
      <c r="ANK52" s="7">
        <f t="shared" si="287"/>
        <v>6.8453170762465917E-2</v>
      </c>
      <c r="ANL52" s="7">
        <f t="shared" si="288"/>
        <v>7.4264531209904699E-2</v>
      </c>
      <c r="ANM52" s="7">
        <f t="shared" si="289"/>
        <v>7.176548294695205E-2</v>
      </c>
      <c r="ANN52" s="20">
        <f t="shared" si="290"/>
        <v>5.8431999502304245E-2</v>
      </c>
      <c r="ANO52" s="7">
        <f t="shared" si="291"/>
        <v>4.5730186003318511E-2</v>
      </c>
      <c r="ANP52" s="6" t="s">
        <v>613</v>
      </c>
      <c r="ANY52" s="7">
        <v>-1.5137246404285265E-2</v>
      </c>
      <c r="ANZ52" s="7">
        <v>2.5564672332883953E-2</v>
      </c>
      <c r="AOA52" s="7">
        <v>-1.0702546631930043E-2</v>
      </c>
      <c r="AOB52" s="7">
        <v>0.20954451611318192</v>
      </c>
      <c r="AOC52" s="7">
        <v>0.18215498634196114</v>
      </c>
      <c r="AOD52" s="7">
        <v>-0.11152965043334617</v>
      </c>
      <c r="AOE52" s="7">
        <v>0.2194132077705182</v>
      </c>
      <c r="AOF52" s="20">
        <v>5.1688907023796915E-3</v>
      </c>
      <c r="AOG52" s="7">
        <v>0.14404568362117454</v>
      </c>
      <c r="AOH52" s="7">
        <v>-0.46667980509208173</v>
      </c>
      <c r="AOI52" s="7">
        <v>0.53919448848064833</v>
      </c>
      <c r="AOJ52" s="7">
        <v>0.57657229599624027</v>
      </c>
      <c r="AOK52" s="7">
        <v>0.18054832872882143</v>
      </c>
      <c r="AOL52" s="7">
        <v>0.45513802777357104</v>
      </c>
      <c r="AOR52" s="6" t="s">
        <v>613</v>
      </c>
      <c r="APA52" s="1">
        <v>-0.15440000000000001</v>
      </c>
      <c r="APB52" s="1">
        <v>0.65734999999999999</v>
      </c>
      <c r="APC52" s="1">
        <v>1.2079</v>
      </c>
      <c r="APD52" s="1">
        <v>2.2952699999999999</v>
      </c>
      <c r="APE52" s="1">
        <v>2.2387299999999999</v>
      </c>
      <c r="APF52" s="1">
        <v>4.0693099999999998</v>
      </c>
      <c r="APG52" s="1">
        <v>3.1207699999999998</v>
      </c>
      <c r="APH52" s="1">
        <v>5.6654799999999996</v>
      </c>
      <c r="API52" s="2">
        <v>4.9591599999999998</v>
      </c>
      <c r="APJ52" s="1">
        <v>2.3725399999999999</v>
      </c>
      <c r="APK52" s="1">
        <v>2.2532000000000001</v>
      </c>
      <c r="APL52" s="1">
        <v>2.1192600000000001</v>
      </c>
      <c r="APM52" s="1">
        <v>1.28979</v>
      </c>
      <c r="APN52" s="1">
        <v>2.0277699999999999</v>
      </c>
      <c r="APO52" s="1">
        <v>-0.63431000000000004</v>
      </c>
      <c r="APP52" s="1"/>
      <c r="APQ52" s="1">
        <v>-0.41904000000000002</v>
      </c>
      <c r="APR52" s="1">
        <v>4.3155099999999997</v>
      </c>
      <c r="APS52" s="1">
        <v>-6.3719999999999999E-2</v>
      </c>
      <c r="APT52" s="1">
        <v>-0.13141</v>
      </c>
      <c r="APW52" s="25">
        <v>0.21090321584530258</v>
      </c>
      <c r="APX52" s="25">
        <v>0.33521368043613248</v>
      </c>
      <c r="APY52" s="25">
        <v>0.13522790268342488</v>
      </c>
      <c r="APZ52" s="25">
        <v>0.17238188224323012</v>
      </c>
      <c r="AQA52" s="25">
        <v>0.27695494861592784</v>
      </c>
      <c r="AQB52" s="38" t="s">
        <v>613</v>
      </c>
      <c r="AQC52" s="25">
        <v>1.1031615048532279</v>
      </c>
      <c r="AQD52" s="6" t="s">
        <v>613</v>
      </c>
      <c r="AQE52" s="4">
        <f t="shared" si="292"/>
        <v>605826039874</v>
      </c>
      <c r="AQF52" s="4">
        <f t="shared" si="293"/>
        <v>545868981512</v>
      </c>
      <c r="AQG52" s="4">
        <f t="shared" si="294"/>
        <v>564405056562</v>
      </c>
      <c r="AQH52" s="4">
        <f t="shared" si="295"/>
        <v>537579512165</v>
      </c>
      <c r="AQI52" s="4">
        <f t="shared" si="296"/>
        <v>212806253222</v>
      </c>
      <c r="AQJ52" s="5">
        <f t="shared" si="297"/>
        <v>86515537771</v>
      </c>
      <c r="AQK52" s="4">
        <f t="shared" si="298"/>
        <v>75869062826</v>
      </c>
      <c r="AQL52" s="6" t="s">
        <v>613</v>
      </c>
      <c r="AQM52" s="7">
        <f t="shared" si="299"/>
        <v>0.49633476538058674</v>
      </c>
      <c r="AQN52" s="7">
        <f t="shared" si="300"/>
        <v>0.52125597559029047</v>
      </c>
      <c r="AQO52" s="7">
        <f t="shared" si="301"/>
        <v>0.39254078725686392</v>
      </c>
      <c r="AQP52" s="7">
        <f t="shared" si="302"/>
        <v>0.43047993200556339</v>
      </c>
      <c r="AQQ52" s="7">
        <f t="shared" si="303"/>
        <v>7.9867455198925782E-2</v>
      </c>
      <c r="AQR52" s="20">
        <f t="shared" si="304"/>
        <v>0.24933120106719331</v>
      </c>
      <c r="AQS52" s="7">
        <f t="shared" si="305"/>
        <v>0.50583959466222028</v>
      </c>
      <c r="AQT52" s="6" t="s">
        <v>613</v>
      </c>
      <c r="AQU52" s="9">
        <f t="shared" si="156"/>
        <v>4.6811207814139617E-2</v>
      </c>
      <c r="AQV52" s="9">
        <f t="shared" si="156"/>
        <v>0.11031654837486637</v>
      </c>
      <c r="AQW52" s="9">
        <f t="shared" si="156"/>
        <v>8.3828828814578621E-2</v>
      </c>
      <c r="AQX52" s="9">
        <f t="shared" si="156"/>
        <v>4.223698046840052E-2</v>
      </c>
      <c r="AQY52" s="9">
        <f t="shared" si="156"/>
        <v>0.11265725098872147</v>
      </c>
      <c r="AQZ52" s="10" t="e">
        <f t="shared" si="156"/>
        <v>#VALUE!</v>
      </c>
      <c r="ARA52" s="9">
        <f t="shared" si="156"/>
        <v>0.15418805830582649</v>
      </c>
      <c r="ARB52" s="6" t="s">
        <v>613</v>
      </c>
      <c r="ARC52" s="17">
        <f t="shared" si="157"/>
        <v>5.0190161377672335E-2</v>
      </c>
      <c r="ARD52" s="17">
        <f t="shared" si="157"/>
        <v>8.5777493253732615E-2</v>
      </c>
      <c r="ARE52" s="17">
        <f t="shared" si="157"/>
        <v>6.8151384475644783E-2</v>
      </c>
      <c r="ARF52" s="17">
        <f t="shared" si="157"/>
        <v>5.072282857658976E-2</v>
      </c>
      <c r="ARG52" s="17">
        <f t="shared" si="157"/>
        <v>0.11781797404850886</v>
      </c>
      <c r="ARH52" s="21" t="e">
        <f t="shared" si="157"/>
        <v>#VALUE!</v>
      </c>
      <c r="ARI52" s="17">
        <f t="shared" si="157"/>
        <v>0.13551573449880594</v>
      </c>
      <c r="ARJ52" s="6" t="s">
        <v>613</v>
      </c>
    </row>
    <row r="53" spans="1:1154" collapsed="1" x14ac:dyDescent="0.15">
      <c r="A53" s="26" t="s">
        <v>178</v>
      </c>
      <c r="B53" s="34">
        <v>41264</v>
      </c>
      <c r="C53" s="34">
        <v>41264</v>
      </c>
      <c r="D53" s="35">
        <v>101.245516165803</v>
      </c>
      <c r="E53" s="26" t="s">
        <v>179</v>
      </c>
      <c r="F53" s="26" t="s">
        <v>48</v>
      </c>
      <c r="G53" s="26" t="s">
        <v>105</v>
      </c>
      <c r="H53" s="26" t="s">
        <v>23</v>
      </c>
      <c r="I53" s="56" t="s">
        <v>449</v>
      </c>
      <c r="J53" s="26" t="s">
        <v>522</v>
      </c>
      <c r="K53" s="26" t="s">
        <v>427</v>
      </c>
      <c r="L53" s="26" t="s">
        <v>33</v>
      </c>
      <c r="M53" s="26" t="s">
        <v>35</v>
      </c>
      <c r="N53" s="26" t="s">
        <v>23</v>
      </c>
      <c r="O53" s="26" t="s">
        <v>53</v>
      </c>
      <c r="P53" s="26"/>
      <c r="Q53" s="26" t="s">
        <v>25</v>
      </c>
      <c r="R53" s="26" t="s">
        <v>36</v>
      </c>
      <c r="S53" s="35" t="s">
        <v>180</v>
      </c>
      <c r="T53" s="26" t="s">
        <v>27</v>
      </c>
      <c r="U53" s="26" t="s">
        <v>23</v>
      </c>
      <c r="V53" s="3">
        <v>2012</v>
      </c>
      <c r="W53" s="3">
        <f t="shared" si="165"/>
        <v>0</v>
      </c>
      <c r="AE53" s="35">
        <v>4650773727600</v>
      </c>
      <c r="AF53" s="35">
        <v>7789735543200</v>
      </c>
      <c r="AG53" s="35">
        <v>7487963950000</v>
      </c>
      <c r="AH53" s="35">
        <v>7941254042100</v>
      </c>
      <c r="AI53" s="4">
        <v>3117584489700</v>
      </c>
      <c r="AJ53" s="4">
        <v>9499321109550</v>
      </c>
      <c r="AK53" s="4">
        <v>5883820563600</v>
      </c>
      <c r="AL53" s="4">
        <v>6291719584000</v>
      </c>
      <c r="AM53" s="4">
        <v>8044129577700</v>
      </c>
      <c r="AN53" s="5">
        <v>8618380175400</v>
      </c>
      <c r="AO53" s="4">
        <v>3123893842950</v>
      </c>
      <c r="AP53" s="4">
        <v>4188623724000</v>
      </c>
      <c r="AQ53" s="4">
        <v>5669303591000</v>
      </c>
      <c r="AR53" s="4">
        <v>3293814810000</v>
      </c>
      <c r="AS53" s="4">
        <v>2516556258000</v>
      </c>
      <c r="AT53" s="4">
        <v>2067971425000</v>
      </c>
      <c r="AU53" s="4">
        <v>2277778050000</v>
      </c>
      <c r="AV53" s="4">
        <v>1565967230000</v>
      </c>
      <c r="AW53" s="4">
        <v>685268880000</v>
      </c>
      <c r="AX53" s="4">
        <v>592764547950</v>
      </c>
      <c r="AY53" s="4"/>
      <c r="AZ53" s="4"/>
      <c r="BA53" s="4"/>
      <c r="BB53" s="6" t="s">
        <v>613</v>
      </c>
      <c r="BC53" s="4"/>
      <c r="BD53" s="4"/>
      <c r="BE53" s="4"/>
      <c r="BF53" s="4"/>
      <c r="BG53" s="4"/>
      <c r="BH53" s="4"/>
      <c r="BI53" s="4"/>
      <c r="BJ53" s="4">
        <v>2270356873200</v>
      </c>
      <c r="BK53" s="4">
        <v>3129314706000</v>
      </c>
      <c r="BL53" s="4">
        <v>2393688487500</v>
      </c>
      <c r="BM53" s="4">
        <v>2660855597400</v>
      </c>
      <c r="BN53" s="4">
        <v>2467795326600</v>
      </c>
      <c r="BO53" s="4">
        <v>1358388787800</v>
      </c>
      <c r="BP53" s="4">
        <v>1257730996400</v>
      </c>
      <c r="BQ53" s="4">
        <v>1746595763200</v>
      </c>
      <c r="BR53" s="4">
        <v>1416855159000</v>
      </c>
      <c r="BS53" s="5">
        <v>1833093763800</v>
      </c>
      <c r="BT53" s="4">
        <v>1627275990250</v>
      </c>
      <c r="BU53" s="4">
        <v>1133938057800</v>
      </c>
      <c r="BV53" s="4">
        <v>1408638248500</v>
      </c>
      <c r="BW53" s="4">
        <v>2058364246800</v>
      </c>
      <c r="BX53" s="4">
        <v>1072568960000</v>
      </c>
      <c r="BY53" s="4">
        <v>991207035000</v>
      </c>
      <c r="BZ53" s="4">
        <v>708951060000</v>
      </c>
      <c r="CA53" s="4">
        <v>563041090000</v>
      </c>
      <c r="CB53" s="4">
        <v>672180720000</v>
      </c>
      <c r="CC53" s="4">
        <v>686665088550</v>
      </c>
      <c r="CD53" s="4"/>
      <c r="CE53" s="4"/>
      <c r="CF53" s="4"/>
      <c r="CG53" s="6" t="s">
        <v>613</v>
      </c>
      <c r="CH53" s="4"/>
      <c r="CI53" s="4"/>
      <c r="CJ53" s="4"/>
      <c r="CK53" s="4"/>
      <c r="CL53" s="4"/>
      <c r="CM53" s="4"/>
      <c r="CN53" s="4"/>
      <c r="CO53" s="4">
        <v>28387838091600</v>
      </c>
      <c r="CP53" s="4">
        <v>23522196153600</v>
      </c>
      <c r="CQ53" s="4">
        <v>26264783300000</v>
      </c>
      <c r="CR53" s="4">
        <v>26791554742150</v>
      </c>
      <c r="CS53" s="4">
        <v>15278492841300</v>
      </c>
      <c r="CT53" s="4">
        <v>14403440314800</v>
      </c>
      <c r="CU53" s="4">
        <v>9337217106800</v>
      </c>
      <c r="CV53" s="4">
        <v>9988784940800</v>
      </c>
      <c r="CW53" s="4">
        <v>11023096793400</v>
      </c>
      <c r="CX53" s="5">
        <v>11801998128000</v>
      </c>
      <c r="CY53" s="4">
        <v>6982564168400</v>
      </c>
      <c r="CZ53" s="4">
        <v>7523154982200</v>
      </c>
      <c r="DA53" s="4">
        <v>9361386184500</v>
      </c>
      <c r="DB53" s="4">
        <v>6978966790500</v>
      </c>
      <c r="DC53" s="4">
        <v>5093552352000</v>
      </c>
      <c r="DD53" s="4">
        <v>5086957460000</v>
      </c>
      <c r="DE53" s="4">
        <v>5859798750000</v>
      </c>
      <c r="DF53" s="4">
        <v>3207018940000</v>
      </c>
      <c r="DG53" s="4">
        <v>2184265500000</v>
      </c>
      <c r="DH53" s="4">
        <v>1782008434800</v>
      </c>
      <c r="DI53" s="4"/>
      <c r="DJ53" s="4"/>
      <c r="DK53" s="4"/>
      <c r="DL53" s="6" t="s">
        <v>613</v>
      </c>
      <c r="DM53" s="4"/>
      <c r="DN53" s="4"/>
      <c r="DO53" s="4"/>
      <c r="DP53" s="4"/>
      <c r="DQ53" s="4"/>
      <c r="DR53" s="4"/>
      <c r="DS53" s="4"/>
      <c r="DT53" s="4">
        <v>82847554288200</v>
      </c>
      <c r="DU53" s="4">
        <v>83245625083480</v>
      </c>
      <c r="DV53" s="4">
        <v>75503160098750</v>
      </c>
      <c r="DW53" s="4">
        <v>70006060150205</v>
      </c>
      <c r="DX53" s="4">
        <v>48453349222410</v>
      </c>
      <c r="DY53" s="4">
        <v>40111714693980</v>
      </c>
      <c r="DZ53" s="4">
        <v>33026902597400</v>
      </c>
      <c r="EA53" s="4">
        <v>30785222355200</v>
      </c>
      <c r="EB53" s="4">
        <v>25575745979520</v>
      </c>
      <c r="EC53" s="5">
        <v>23536028226600</v>
      </c>
      <c r="ED53" s="4">
        <v>20617164367415</v>
      </c>
      <c r="EE53" s="4">
        <v>19295486070120</v>
      </c>
      <c r="EF53" s="4">
        <v>21485426559100</v>
      </c>
      <c r="EG53" s="4">
        <v>20468062929900</v>
      </c>
      <c r="EH53" s="4">
        <v>16548463247478</v>
      </c>
      <c r="EI53" s="4">
        <v>15068007630000</v>
      </c>
      <c r="EJ53" s="4">
        <v>13647729690000</v>
      </c>
      <c r="EK53" s="4">
        <v>8480501030000</v>
      </c>
      <c r="EL53" s="4">
        <v>6731945160000</v>
      </c>
      <c r="EM53" s="4">
        <v>5358936817000.04</v>
      </c>
      <c r="EN53" s="4"/>
      <c r="EO53" s="4"/>
      <c r="EP53" s="4"/>
      <c r="EQ53" s="6" t="s">
        <v>613</v>
      </c>
      <c r="ER53" s="4"/>
      <c r="ES53" s="4"/>
      <c r="ET53" s="4"/>
      <c r="EU53" s="4"/>
      <c r="EV53" s="4"/>
      <c r="EW53" s="4"/>
      <c r="EX53" s="4"/>
      <c r="EY53" s="4">
        <v>19274403610800</v>
      </c>
      <c r="EZ53" s="4">
        <v>9793464835200</v>
      </c>
      <c r="FA53" s="4">
        <v>15840952150000</v>
      </c>
      <c r="FB53" s="4">
        <v>17548241521500</v>
      </c>
      <c r="FC53" s="4">
        <v>11591746971600</v>
      </c>
      <c r="FD53" s="4">
        <v>7259392599750</v>
      </c>
      <c r="FE53" s="4">
        <v>5790724944400</v>
      </c>
      <c r="FF53" s="4">
        <v>4986255302400</v>
      </c>
      <c r="FG53" s="4">
        <v>4161820019400</v>
      </c>
      <c r="FH53" s="5">
        <v>7352768390400</v>
      </c>
      <c r="FI53" s="4">
        <v>4505367372100</v>
      </c>
      <c r="FJ53" s="4">
        <v>4796315931000</v>
      </c>
      <c r="FK53" s="4">
        <v>4207394555000</v>
      </c>
      <c r="FL53" s="4">
        <v>3216313881600</v>
      </c>
      <c r="FM53" s="4">
        <v>2254156072000</v>
      </c>
      <c r="FN53" s="4">
        <v>2323416615000</v>
      </c>
      <c r="FO53" s="4">
        <v>2754154080000</v>
      </c>
      <c r="FP53" s="4">
        <v>1065900220000</v>
      </c>
      <c r="FQ53" s="4">
        <v>1154261280000</v>
      </c>
      <c r="FR53" s="4">
        <v>627570842400</v>
      </c>
      <c r="FS53" s="4"/>
      <c r="FT53" s="4"/>
      <c r="FU53" s="4"/>
      <c r="FV53" s="6" t="s">
        <v>613</v>
      </c>
      <c r="FW53" s="4"/>
      <c r="FX53" s="4"/>
      <c r="FY53" s="4"/>
      <c r="FZ53" s="4"/>
      <c r="GA53" s="4"/>
      <c r="GB53" s="4"/>
      <c r="GC53" s="4"/>
      <c r="GD53" s="4">
        <v>42189227870400</v>
      </c>
      <c r="GE53" s="4">
        <v>44346792654400</v>
      </c>
      <c r="GF53" s="4">
        <v>40358185818750</v>
      </c>
      <c r="GG53" s="4">
        <v>35121477912000</v>
      </c>
      <c r="GH53" s="4">
        <v>26042097612600</v>
      </c>
      <c r="GI53" s="4">
        <v>21783146740350</v>
      </c>
      <c r="GJ53" s="4">
        <v>14679925078600</v>
      </c>
      <c r="GK53" s="4">
        <v>12545349427200</v>
      </c>
      <c r="GL53" s="4">
        <v>13002795888300</v>
      </c>
      <c r="GM53" s="5">
        <v>11769685819200</v>
      </c>
      <c r="GN53" s="4">
        <v>8863931452100</v>
      </c>
      <c r="GO53" s="4">
        <v>7397804361000</v>
      </c>
      <c r="GP53" s="4">
        <v>7519719228000</v>
      </c>
      <c r="GQ53" s="4">
        <v>8834872590000</v>
      </c>
      <c r="GR53" s="4">
        <v>6592453096000</v>
      </c>
      <c r="GS53" s="4">
        <v>5296095480000</v>
      </c>
      <c r="GT53" s="4">
        <v>6519470490000</v>
      </c>
      <c r="GU53" s="4">
        <v>2828854880000</v>
      </c>
      <c r="GV53" s="4">
        <v>882628320000</v>
      </c>
      <c r="GW53" s="4">
        <v>114380768700</v>
      </c>
      <c r="GX53" s="4"/>
      <c r="GY53" s="4"/>
      <c r="GZ53" s="4"/>
      <c r="HA53" s="6" t="s">
        <v>613</v>
      </c>
      <c r="HB53" s="4"/>
      <c r="HC53" s="4"/>
      <c r="HD53" s="4"/>
      <c r="HE53" s="4"/>
      <c r="HF53" s="4"/>
      <c r="HG53" s="4"/>
      <c r="HH53" s="4"/>
      <c r="HI53" s="4">
        <v>14398348816800</v>
      </c>
      <c r="HJ53" s="4">
        <v>16448352007600</v>
      </c>
      <c r="HK53" s="4">
        <v>17525994537500</v>
      </c>
      <c r="HL53" s="4">
        <v>17057536192450</v>
      </c>
      <c r="HM53" s="4">
        <v>11955330693300</v>
      </c>
      <c r="HN53" s="4">
        <v>9601013468100</v>
      </c>
      <c r="HO53" s="4">
        <v>10863880824000</v>
      </c>
      <c r="HP53" s="4">
        <v>10764139008000</v>
      </c>
      <c r="HQ53" s="4">
        <v>8041740663600</v>
      </c>
      <c r="HR53" s="5">
        <v>7771448204400</v>
      </c>
      <c r="HS53" s="4">
        <v>7135896895950</v>
      </c>
      <c r="HT53" s="4">
        <v>6711049999800</v>
      </c>
      <c r="HU53" s="4">
        <v>7954709182000</v>
      </c>
      <c r="HV53" s="4">
        <v>4894913100000</v>
      </c>
      <c r="HW53" s="4">
        <v>4815202016000</v>
      </c>
      <c r="HX53" s="4">
        <v>5233073365000</v>
      </c>
      <c r="HY53" s="4">
        <v>4635695250000</v>
      </c>
      <c r="HZ53" s="4">
        <v>3741407160000</v>
      </c>
      <c r="IA53" s="4">
        <v>3621951600000</v>
      </c>
      <c r="IB53" s="4">
        <v>4347874657800</v>
      </c>
      <c r="IC53" s="4"/>
      <c r="ID53" s="4"/>
      <c r="IE53" s="4"/>
      <c r="IF53" s="6" t="s">
        <v>613</v>
      </c>
      <c r="IG53" s="4"/>
      <c r="IH53" s="4"/>
      <c r="II53" s="4"/>
      <c r="IJ53" s="4"/>
      <c r="IK53" s="4"/>
      <c r="IL53" s="4"/>
      <c r="IM53" s="4"/>
      <c r="IN53" s="4">
        <v>15349573839600</v>
      </c>
      <c r="IO53" s="4">
        <v>19095018028800</v>
      </c>
      <c r="IP53" s="4">
        <v>17512366031250</v>
      </c>
      <c r="IQ53" s="4">
        <v>12277863949250</v>
      </c>
      <c r="IR53" s="4">
        <v>8086739150100</v>
      </c>
      <c r="IS53" s="4">
        <v>7930179108600</v>
      </c>
      <c r="IT53" s="4">
        <v>9294043837600</v>
      </c>
      <c r="IU53" s="4">
        <v>10780098156800</v>
      </c>
      <c r="IV53" s="4">
        <v>8709204534300</v>
      </c>
      <c r="IW53" s="5">
        <v>7408515476400</v>
      </c>
      <c r="IX53" s="4">
        <v>8347729462450</v>
      </c>
      <c r="IY53" s="4">
        <v>6266261338200</v>
      </c>
      <c r="IZ53" s="4">
        <v>13929427795500</v>
      </c>
      <c r="JA53" s="4">
        <v>10122373050000</v>
      </c>
      <c r="JB53" s="4">
        <v>7120542344000</v>
      </c>
      <c r="JC53" s="4">
        <v>6086801695000</v>
      </c>
      <c r="JD53" s="4">
        <v>5099566050000</v>
      </c>
      <c r="JE53" s="4">
        <v>3898522780000</v>
      </c>
      <c r="JF53" s="4">
        <v>3652571100000</v>
      </c>
      <c r="JG53" s="4">
        <v>4013933232600</v>
      </c>
      <c r="JH53" s="4"/>
      <c r="JI53" s="4"/>
      <c r="JJ53" s="4"/>
      <c r="JK53" s="6" t="s">
        <v>613</v>
      </c>
      <c r="JL53" s="4"/>
      <c r="JM53" s="4"/>
      <c r="JN53" s="4"/>
      <c r="JO53" s="4"/>
      <c r="JP53" s="4"/>
      <c r="JQ53" s="4"/>
      <c r="JR53" s="4"/>
      <c r="JS53" s="4">
        <v>1460688746400</v>
      </c>
      <c r="JT53" s="4">
        <v>5514331623200</v>
      </c>
      <c r="JU53" s="4">
        <v>6795396287500</v>
      </c>
      <c r="JV53" s="4">
        <v>5839187458300</v>
      </c>
      <c r="JW53" s="4">
        <v>5126858861100</v>
      </c>
      <c r="JX53" s="4">
        <v>-851437279650</v>
      </c>
      <c r="JY53" s="4">
        <v>1724051056200</v>
      </c>
      <c r="JZ53" s="4">
        <v>2681400748800</v>
      </c>
      <c r="KA53" s="4">
        <v>2441808704700</v>
      </c>
      <c r="KB53" s="5">
        <v>2549536457400</v>
      </c>
      <c r="KC53" s="4">
        <v>525589341950</v>
      </c>
      <c r="KD53" s="4">
        <v>562784052600</v>
      </c>
      <c r="KE53" s="4">
        <v>3304557049500</v>
      </c>
      <c r="KF53" s="4">
        <v>2091339673200</v>
      </c>
      <c r="KG53" s="4">
        <v>1617641748000</v>
      </c>
      <c r="KH53" s="4">
        <v>2349102470000</v>
      </c>
      <c r="KI53" s="4">
        <v>1661777280000</v>
      </c>
      <c r="KJ53" s="4">
        <v>1252307870000</v>
      </c>
      <c r="KK53" s="4">
        <v>1440734640000</v>
      </c>
      <c r="KL53" s="4">
        <v>1667171137950</v>
      </c>
      <c r="KM53" s="4"/>
      <c r="KN53" s="4"/>
      <c r="KO53" s="4"/>
      <c r="KP53" s="6" t="s">
        <v>613</v>
      </c>
      <c r="KQ53" s="4"/>
      <c r="KR53" s="4"/>
      <c r="KS53" s="4"/>
      <c r="KT53" s="4"/>
      <c r="KU53" s="4"/>
      <c r="KV53" s="4"/>
      <c r="KW53" s="4"/>
      <c r="KX53" s="4">
        <v>-2395743915240</v>
      </c>
      <c r="KY53" s="4">
        <v>-534334043320</v>
      </c>
      <c r="KZ53" s="4">
        <v>82063985625</v>
      </c>
      <c r="LA53" s="4">
        <v>2108138291365</v>
      </c>
      <c r="LB53" s="4">
        <v>2660544601410</v>
      </c>
      <c r="LC53" s="4">
        <v>-2125407554550</v>
      </c>
      <c r="LD53" s="4">
        <v>102900839180</v>
      </c>
      <c r="LE53" s="4">
        <v>465133704320</v>
      </c>
      <c r="LF53" s="4">
        <v>393568344810</v>
      </c>
      <c r="LG53" s="5">
        <v>841906887300</v>
      </c>
      <c r="LH53" s="4">
        <v>828700703650</v>
      </c>
      <c r="LI53" s="4">
        <v>208783824960</v>
      </c>
      <c r="LJ53" s="4">
        <v>3136309647450</v>
      </c>
      <c r="LK53" s="4">
        <v>249571072710</v>
      </c>
      <c r="LL53" s="4">
        <v>860768940000</v>
      </c>
      <c r="LM53" s="4">
        <v>761830485000</v>
      </c>
      <c r="LN53" s="4">
        <v>695046060000</v>
      </c>
      <c r="LO53" s="4">
        <v>671252560000</v>
      </c>
      <c r="LP53" s="4">
        <v>643849860000</v>
      </c>
      <c r="LQ53" s="4">
        <v>725443402926.62695</v>
      </c>
      <c r="LR53" s="4"/>
      <c r="LS53" s="4"/>
      <c r="LT53" s="4"/>
      <c r="LU53" s="6" t="s">
        <v>613</v>
      </c>
      <c r="LV53" s="4"/>
      <c r="LW53" s="4"/>
      <c r="LX53" s="4"/>
      <c r="LY53" s="4"/>
      <c r="LZ53" s="4"/>
      <c r="MA53" s="4"/>
      <c r="MB53" s="4"/>
      <c r="MC53" s="4">
        <v>7692476828400</v>
      </c>
      <c r="MD53" s="4">
        <v>9187937620800</v>
      </c>
      <c r="ME53" s="4">
        <v>8414128668750</v>
      </c>
      <c r="MF53" s="4">
        <v>5823998456500</v>
      </c>
      <c r="MN53" s="1">
        <v>-1379902024800</v>
      </c>
      <c r="MO53" s="1">
        <v>2177237758800</v>
      </c>
      <c r="MP53" s="1">
        <v>2906478231250</v>
      </c>
      <c r="MQ53" s="1">
        <v>3981376062700</v>
      </c>
      <c r="MR53" s="4">
        <v>3506216349900</v>
      </c>
      <c r="MS53" s="4">
        <v>-1694525811900</v>
      </c>
      <c r="MT53" s="4">
        <v>1312668360600</v>
      </c>
      <c r="MU53" s="4">
        <v>2336079731200</v>
      </c>
      <c r="MV53" s="4">
        <v>1899113040000</v>
      </c>
      <c r="MW53" s="5">
        <v>1936079327400</v>
      </c>
      <c r="MX53" s="4">
        <v>1975832975500</v>
      </c>
      <c r="MY53" s="1">
        <v>478877569200</v>
      </c>
      <c r="MZ53" s="1">
        <v>5394963185500</v>
      </c>
      <c r="NA53" s="1">
        <v>1145374171200</v>
      </c>
      <c r="NB53" s="1">
        <v>1523549342000</v>
      </c>
      <c r="NC53" s="1">
        <v>1777594650000</v>
      </c>
      <c r="ND53" s="1">
        <v>1206184590000</v>
      </c>
      <c r="NE53" s="1">
        <v>1032369550000</v>
      </c>
      <c r="NF53" s="1">
        <v>1438401300000</v>
      </c>
      <c r="NG53" s="1">
        <v>1638488079450</v>
      </c>
      <c r="NK53" s="6" t="s">
        <v>613</v>
      </c>
      <c r="NS53" s="35">
        <v>-2395743901200</v>
      </c>
      <c r="NT53" s="35">
        <v>-534334057200</v>
      </c>
      <c r="NU53" s="35">
        <v>82064000000</v>
      </c>
      <c r="NV53" s="35">
        <v>2108138277800</v>
      </c>
      <c r="NW53" s="47">
        <v>2660544561000</v>
      </c>
      <c r="NX53" s="47">
        <v>-2125407554550</v>
      </c>
      <c r="NY53" s="47">
        <v>102900826800</v>
      </c>
      <c r="NZ53" s="47">
        <v>465133740800</v>
      </c>
      <c r="OA53" s="47">
        <v>393568373700</v>
      </c>
      <c r="OB53" s="48">
        <v>841906932600</v>
      </c>
      <c r="OC53" s="47">
        <v>828700703650</v>
      </c>
      <c r="OD53" s="35">
        <v>208783843800</v>
      </c>
      <c r="OE53" s="35">
        <v>3136309680000</v>
      </c>
      <c r="OF53" s="35">
        <v>249558781200</v>
      </c>
      <c r="OG53" s="35">
        <v>453864888000</v>
      </c>
      <c r="OH53" s="35">
        <v>761810855000</v>
      </c>
      <c r="OI53" s="35">
        <v>695046060000</v>
      </c>
      <c r="OJ53" s="35">
        <v>671252560000</v>
      </c>
      <c r="OK53" s="35">
        <v>643849860000</v>
      </c>
      <c r="OL53" s="35">
        <v>727564593600</v>
      </c>
      <c r="OP53" s="6" t="s">
        <v>613</v>
      </c>
      <c r="OQ53" s="4">
        <v>3687864149100</v>
      </c>
      <c r="OR53" s="4">
        <v>3036037899900</v>
      </c>
      <c r="OS53" s="4">
        <v>3146626457000</v>
      </c>
      <c r="OT53" s="4">
        <v>4267768569600</v>
      </c>
      <c r="OU53" s="4">
        <v>3332456203500</v>
      </c>
      <c r="OV53" s="5">
        <v>2908929352800</v>
      </c>
      <c r="OW53" s="4">
        <v>3382920056500</v>
      </c>
      <c r="OX53" s="4">
        <v>3201485627400</v>
      </c>
      <c r="OY53" s="4">
        <v>3961140893500</v>
      </c>
      <c r="OZ53" s="4">
        <v>4382036276700</v>
      </c>
      <c r="PA53" s="4">
        <v>2508423928000</v>
      </c>
      <c r="PB53" s="4">
        <v>2628358850000</v>
      </c>
      <c r="PC53" s="4">
        <v>1898366220000</v>
      </c>
      <c r="PD53" s="4">
        <v>1442121570000</v>
      </c>
      <c r="PE53" s="4">
        <v>1583104140000</v>
      </c>
      <c r="PF53" s="4">
        <v>1805042784150</v>
      </c>
      <c r="PG53" s="4"/>
      <c r="PH53" s="4"/>
      <c r="PI53" s="4"/>
      <c r="PJ53" s="6" t="s">
        <v>613</v>
      </c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5"/>
      <c r="QB53" s="4"/>
      <c r="QC53" s="4"/>
      <c r="QD53" s="4"/>
      <c r="QE53" s="4"/>
      <c r="QF53" s="4"/>
      <c r="QG53" s="4">
        <v>-520990015000</v>
      </c>
      <c r="QH53" s="4">
        <v>-483189480000</v>
      </c>
      <c r="QI53" s="4">
        <v>-150009170000</v>
      </c>
      <c r="QJ53" s="4">
        <v>-45790680000</v>
      </c>
      <c r="QK53" s="4">
        <v>-45168584981.849998</v>
      </c>
      <c r="QL53" s="4"/>
      <c r="QM53" s="4"/>
      <c r="QN53" s="4"/>
      <c r="QO53" s="6" t="s">
        <v>613</v>
      </c>
      <c r="QP53" s="4"/>
      <c r="QQ53" s="4"/>
      <c r="QR53" s="4"/>
      <c r="QS53" s="4"/>
      <c r="QT53" s="4"/>
      <c r="QU53" s="4"/>
      <c r="QV53" s="4"/>
      <c r="QW53" s="4">
        <v>2551018256280</v>
      </c>
      <c r="QX53" s="4">
        <v>2303431706840</v>
      </c>
      <c r="QY53" s="4">
        <v>2802762635000</v>
      </c>
      <c r="QZ53" s="4">
        <v>4387383878495</v>
      </c>
      <c r="RA53" s="4">
        <v>-721435446540</v>
      </c>
      <c r="RB53" s="4">
        <v>701638993050</v>
      </c>
      <c r="RC53" s="4">
        <v>1282172099980</v>
      </c>
      <c r="RD53" s="4">
        <v>2422829219840</v>
      </c>
      <c r="RE53" s="4">
        <v>1334859060240</v>
      </c>
      <c r="RF53" s="5">
        <v>384182822100</v>
      </c>
      <c r="RG53" s="4">
        <v>178267311405</v>
      </c>
      <c r="RH53" s="4">
        <v>201928137360</v>
      </c>
      <c r="RI53" s="4">
        <v>3583329604050</v>
      </c>
      <c r="RJ53" s="4">
        <v>3485821530000</v>
      </c>
      <c r="RK53" s="4">
        <v>1738305594252</v>
      </c>
      <c r="RL53" s="4">
        <v>1874851485000</v>
      </c>
      <c r="RM53" s="4">
        <v>1343612340000</v>
      </c>
      <c r="RN53" s="4">
        <v>957688750000</v>
      </c>
      <c r="RO53" s="4">
        <v>1649492580000</v>
      </c>
      <c r="RP53" s="4">
        <v>1268909312082.8999</v>
      </c>
      <c r="RQ53" s="4"/>
      <c r="RR53" s="4"/>
      <c r="RS53" s="4"/>
      <c r="RT53" s="6" t="s">
        <v>613</v>
      </c>
      <c r="RU53" s="4"/>
      <c r="RV53" s="4"/>
      <c r="RW53" s="4"/>
      <c r="RX53" s="4"/>
      <c r="RY53" s="4"/>
      <c r="RZ53" s="4"/>
      <c r="SA53" s="4"/>
      <c r="SB53" s="4">
        <v>-4104029030400</v>
      </c>
      <c r="SC53" s="4">
        <v>-3737546577200</v>
      </c>
      <c r="SD53" s="4">
        <v>-3834112793750</v>
      </c>
      <c r="SE53" s="4">
        <v>-3294372025600</v>
      </c>
      <c r="SF53" s="4">
        <v>-7792771755900</v>
      </c>
      <c r="SG53" s="4">
        <v>-2095400642250</v>
      </c>
      <c r="SH53" s="4">
        <v>-3885076867800</v>
      </c>
      <c r="SI53" s="4">
        <v>-3520509939200</v>
      </c>
      <c r="SJ53" s="4">
        <v>-3780914421600</v>
      </c>
      <c r="SK53" s="5">
        <v>961041583800</v>
      </c>
      <c r="SL53" s="4">
        <v>-1879107478950</v>
      </c>
      <c r="SM53" s="4">
        <v>-1495802176800</v>
      </c>
      <c r="SN53" s="4">
        <v>-1042565541500</v>
      </c>
      <c r="SO53" s="4">
        <v>-4243885620000</v>
      </c>
      <c r="SP53" s="4">
        <v>-2808682761020</v>
      </c>
      <c r="SQ53" s="4">
        <v>-760044155000</v>
      </c>
      <c r="SR53" s="4">
        <v>-2989445220000</v>
      </c>
      <c r="SS53" s="4">
        <v>-1987190490000</v>
      </c>
      <c r="ST53" s="4">
        <v>-1861558320000</v>
      </c>
      <c r="SU53" s="4">
        <v>-612593015850</v>
      </c>
      <c r="SV53" s="4"/>
      <c r="SW53" s="4"/>
      <c r="SX53" s="4"/>
      <c r="SY53" s="6" t="s">
        <v>613</v>
      </c>
      <c r="SZ53" s="4"/>
      <c r="TA53" s="4"/>
      <c r="TB53" s="4"/>
      <c r="TC53" s="4"/>
      <c r="TD53" s="4"/>
      <c r="TE53" s="4"/>
      <c r="TF53" s="4"/>
      <c r="TG53" s="4">
        <v>-4460551804800</v>
      </c>
      <c r="TH53" s="4">
        <v>-1178358006800</v>
      </c>
      <c r="TI53" s="4">
        <v>-598477968750</v>
      </c>
      <c r="TJ53" s="4">
        <v>1641460361950</v>
      </c>
      <c r="TK53" s="4">
        <v>3497226202500</v>
      </c>
      <c r="TL53" s="4">
        <v>4079082406200</v>
      </c>
      <c r="TM53" s="4">
        <v>1163002579000</v>
      </c>
      <c r="TN53" s="4">
        <v>-2749343776000</v>
      </c>
      <c r="TO53" s="4">
        <v>-98600607000</v>
      </c>
      <c r="TP53" s="5">
        <v>2786144427600</v>
      </c>
      <c r="TQ53" s="4">
        <v>410627279600</v>
      </c>
      <c r="TR53" s="35">
        <v>-169759515600</v>
      </c>
      <c r="TS53" s="35">
        <v>-2241449094500</v>
      </c>
      <c r="TT53" s="35">
        <v>977508390000</v>
      </c>
      <c r="TU53" s="35">
        <v>1038924836840</v>
      </c>
      <c r="TV53" s="35">
        <v>-1646799960000</v>
      </c>
      <c r="TW53" s="35">
        <v>2476415610000</v>
      </c>
      <c r="TX53" s="35">
        <v>1586958590000</v>
      </c>
      <c r="TY53" s="35">
        <v>389587320000</v>
      </c>
      <c r="TZ53" s="35">
        <v>-737588910150</v>
      </c>
      <c r="UD53" s="6" t="s">
        <v>613</v>
      </c>
      <c r="UL53" s="37">
        <v>0.7459170863948501</v>
      </c>
      <c r="UM53" s="37">
        <v>0.84611308516426109</v>
      </c>
      <c r="UN53" s="37">
        <v>0.77423030678776494</v>
      </c>
      <c r="UO53" s="37">
        <v>0.6970501850918871</v>
      </c>
      <c r="UP53" s="9">
        <v>0.75599503508844801</v>
      </c>
      <c r="UQ53" s="9">
        <v>0.81332722495101606</v>
      </c>
      <c r="UR53" s="9">
        <v>0.51962438625084195</v>
      </c>
      <c r="US53" s="9"/>
      <c r="UT53" s="9"/>
      <c r="UU53" s="10"/>
      <c r="UV53" s="9"/>
      <c r="UW53" s="6" t="s">
        <v>613</v>
      </c>
      <c r="VE53" s="9">
        <v>3.83722748305289E-2</v>
      </c>
      <c r="VF53" s="9">
        <v>3.9677949019976302E-2</v>
      </c>
      <c r="VG53" s="9">
        <v>5.0098645307129298E-2</v>
      </c>
      <c r="VH53" s="9">
        <v>6.5381296374835002E-2</v>
      </c>
      <c r="VI53" s="9">
        <v>5.8531814363459195E-2</v>
      </c>
      <c r="VJ53" s="9">
        <v>2.7008707688349901E-2</v>
      </c>
      <c r="VK53" s="9">
        <v>2.6564702569154001E-2</v>
      </c>
      <c r="VL53" s="9"/>
      <c r="VM53" s="9"/>
      <c r="VN53" s="10"/>
      <c r="VO53" s="9"/>
      <c r="VP53" s="6" t="s">
        <v>613</v>
      </c>
      <c r="VX53" s="9">
        <v>0.25408291360515001</v>
      </c>
      <c r="VY53" s="9">
        <v>0.15388691483573902</v>
      </c>
      <c r="VZ53" s="9">
        <v>0.225769693212235</v>
      </c>
      <c r="WA53" s="9">
        <v>0.30294981490811301</v>
      </c>
      <c r="WB53" s="52">
        <v>0.24400496491155199</v>
      </c>
      <c r="WC53" s="52">
        <v>0.186672775048984</v>
      </c>
      <c r="WD53" s="52">
        <v>0.48037561374915805</v>
      </c>
      <c r="WG53" s="53"/>
      <c r="WI53" s="54" t="s">
        <v>613</v>
      </c>
      <c r="WQ53" s="9">
        <v>0.24309391409963901</v>
      </c>
      <c r="WR53" s="9">
        <v>0.22360860791995102</v>
      </c>
      <c r="WS53" s="9">
        <v>0.19962813076433497</v>
      </c>
      <c r="WT53" s="9">
        <v>0.15935600499456701</v>
      </c>
      <c r="WU53" s="9">
        <v>8.5935715227326709E-2</v>
      </c>
      <c r="WV53" s="9">
        <v>7.7959184380437807E-2</v>
      </c>
      <c r="WW53" s="9">
        <v>7.1340486125871794E-2</v>
      </c>
      <c r="WX53" s="9"/>
      <c r="WY53" s="9"/>
      <c r="WZ53" s="10"/>
      <c r="XA53" s="9"/>
      <c r="XB53" s="6" t="s">
        <v>613</v>
      </c>
      <c r="XJ53" s="9">
        <v>0.2282508</v>
      </c>
      <c r="XK53" s="9">
        <v>0.24821459999999998</v>
      </c>
      <c r="XL53" s="9">
        <v>0.24713225000000003</v>
      </c>
      <c r="XM53" s="9">
        <v>0.24582789999999999</v>
      </c>
      <c r="XN53" s="9">
        <v>0.24660084999999998</v>
      </c>
      <c r="XO53" s="9">
        <v>0.48532926799016002</v>
      </c>
      <c r="XP53" s="9">
        <v>0.54709958285775995</v>
      </c>
      <c r="XQ53" s="9"/>
      <c r="XR53" s="9"/>
      <c r="XS53" s="10"/>
      <c r="XT53" s="9"/>
      <c r="XU53" s="6" t="s">
        <v>613</v>
      </c>
      <c r="XV53" s="59">
        <f t="shared" si="153"/>
        <v>3572300745625.9536</v>
      </c>
      <c r="XW53" s="59">
        <f t="shared" si="153"/>
        <v>-624866819549.5343</v>
      </c>
      <c r="XX53" s="59">
        <f t="shared" ref="XX53:YB87" si="313">JY53/AKE53</f>
        <v>791201156569.66626</v>
      </c>
      <c r="XY53" s="59">
        <f t="shared" si="313"/>
        <v>834279937897.28162</v>
      </c>
      <c r="XZ53" s="59">
        <f t="shared" si="313"/>
        <v>894307664729.2146</v>
      </c>
      <c r="YA53" s="59">
        <f t="shared" si="313"/>
        <v>897781006331.38721</v>
      </c>
      <c r="YB53" s="59">
        <f t="shared" si="313"/>
        <v>525589341950</v>
      </c>
      <c r="YC53" s="6" t="s">
        <v>613</v>
      </c>
      <c r="YD53" s="4"/>
      <c r="YE53" s="4"/>
      <c r="YF53" s="4"/>
      <c r="YG53" s="4"/>
      <c r="YH53" s="4"/>
      <c r="YI53" s="4"/>
      <c r="YJ53" s="4"/>
      <c r="YK53" s="4">
        <v>2551018256280</v>
      </c>
      <c r="YL53" s="4">
        <v>2303431706840</v>
      </c>
      <c r="YM53" s="4">
        <v>2802762635000</v>
      </c>
      <c r="YN53" s="4">
        <v>4387383878495</v>
      </c>
      <c r="YO53" s="4">
        <v>-721435446540</v>
      </c>
      <c r="YP53" s="4">
        <v>701638993050</v>
      </c>
      <c r="YQ53" s="4">
        <v>1282172099980</v>
      </c>
      <c r="YR53" s="4">
        <v>2422829219840</v>
      </c>
      <c r="YS53" s="4">
        <v>1334859060240</v>
      </c>
      <c r="YT53" s="5">
        <v>384182822100</v>
      </c>
      <c r="YU53" s="4">
        <v>178267311405</v>
      </c>
      <c r="YV53" s="4">
        <v>201928137360</v>
      </c>
      <c r="YW53" s="4">
        <v>3583329604050</v>
      </c>
      <c r="YX53" s="4">
        <v>3485821530000</v>
      </c>
      <c r="YY53" s="4">
        <v>1738305594252</v>
      </c>
      <c r="YZ53" s="4">
        <v>1874851485000</v>
      </c>
      <c r="ZA53" s="4">
        <v>1343612340000</v>
      </c>
      <c r="ZB53" s="4">
        <v>957688750000</v>
      </c>
      <c r="ZC53" s="4">
        <v>1649492580000</v>
      </c>
      <c r="ZD53" s="4">
        <v>1268909312082.8999</v>
      </c>
      <c r="ZE53" s="4"/>
      <c r="ZF53" s="4"/>
      <c r="ZG53" s="4"/>
      <c r="ZH53" s="6" t="s">
        <v>613</v>
      </c>
      <c r="ZI53" s="4"/>
      <c r="ZJ53" s="4"/>
      <c r="ZK53" s="4"/>
      <c r="ZL53" s="4"/>
      <c r="ZM53" s="4"/>
      <c r="ZN53" s="4"/>
      <c r="ZO53" s="4"/>
      <c r="ZP53" s="4">
        <v>-4104029030400</v>
      </c>
      <c r="ZQ53" s="4">
        <v>-3737546577200</v>
      </c>
      <c r="ZR53" s="4">
        <v>-3834112793750</v>
      </c>
      <c r="ZS53" s="4">
        <v>-3294372025600</v>
      </c>
      <c r="ZT53" s="4">
        <v>-7792771755900</v>
      </c>
      <c r="ZU53" s="4">
        <v>-2095400642250</v>
      </c>
      <c r="ZV53" s="4">
        <v>-3885076867800</v>
      </c>
      <c r="ZW53" s="4">
        <v>-3520509939200</v>
      </c>
      <c r="ZX53" s="4">
        <v>-3780914421600</v>
      </c>
      <c r="ZY53" s="5">
        <v>961041583800</v>
      </c>
      <c r="ZZ53" s="4">
        <v>-1879107478950</v>
      </c>
      <c r="AAA53" s="4">
        <v>-1495802176800</v>
      </c>
      <c r="AAB53" s="4">
        <v>-1042565541500</v>
      </c>
      <c r="AAC53" s="4">
        <v>-4243885620000</v>
      </c>
      <c r="AAD53" s="4">
        <v>-2808682761020</v>
      </c>
      <c r="AAE53" s="4">
        <v>-760044155000</v>
      </c>
      <c r="AAF53" s="4">
        <v>-2989445220000</v>
      </c>
      <c r="AAG53" s="4">
        <v>-1987190490000</v>
      </c>
      <c r="AAH53" s="4">
        <v>-1861558320000</v>
      </c>
      <c r="AAI53" s="4">
        <v>-612593015850</v>
      </c>
      <c r="AAJ53" s="4"/>
      <c r="AAK53" s="4"/>
      <c r="AAL53" s="4"/>
      <c r="AAM53" s="6" t="s">
        <v>613</v>
      </c>
      <c r="AAN53" s="4"/>
      <c r="AAO53" s="4"/>
      <c r="AAP53" s="4"/>
      <c r="AAQ53" s="4"/>
      <c r="AAR53" s="4"/>
      <c r="AAS53" s="4"/>
      <c r="AAT53" s="4"/>
      <c r="AAU53" s="4">
        <v>-4460551804800</v>
      </c>
      <c r="AAV53" s="4">
        <v>-1178358006800</v>
      </c>
      <c r="AAW53" s="4">
        <v>-598477968750</v>
      </c>
      <c r="AAX53" s="4">
        <v>1641460361950</v>
      </c>
      <c r="AAY53" s="4">
        <v>3497226202500</v>
      </c>
      <c r="AAZ53" s="4">
        <v>4079082406200</v>
      </c>
      <c r="ABA53" s="4">
        <v>1163002579000</v>
      </c>
      <c r="ABB53" s="4">
        <v>-2749343776000</v>
      </c>
      <c r="ABC53" s="4">
        <v>-98600607000</v>
      </c>
      <c r="ABD53" s="5">
        <v>2786144427600</v>
      </c>
      <c r="ABE53" s="4">
        <v>410627279600</v>
      </c>
      <c r="ABF53" s="35">
        <v>-169759515600</v>
      </c>
      <c r="ABG53" s="35">
        <v>-2241449094500</v>
      </c>
      <c r="ABH53" s="35">
        <v>977508390000</v>
      </c>
      <c r="ABI53" s="35">
        <v>1038924836840</v>
      </c>
      <c r="ABJ53" s="35">
        <v>-1646799960000</v>
      </c>
      <c r="ABK53" s="35">
        <v>2476415610000</v>
      </c>
      <c r="ABL53" s="35">
        <v>1586958590000</v>
      </c>
      <c r="ABM53" s="35">
        <v>389587320000</v>
      </c>
      <c r="ABN53" s="35">
        <v>-737588910150</v>
      </c>
      <c r="ABR53" s="6" t="s">
        <v>613</v>
      </c>
      <c r="ABZ53" s="37">
        <v>0.7459170863948501</v>
      </c>
      <c r="ACA53" s="37">
        <v>0.84611308516426109</v>
      </c>
      <c r="ACB53" s="37">
        <v>0.77423030678776494</v>
      </c>
      <c r="ACC53" s="37">
        <v>0.6970501850918871</v>
      </c>
      <c r="ACD53" s="9">
        <v>0.75599503508844801</v>
      </c>
      <c r="ACE53" s="9">
        <v>0.81332722495101606</v>
      </c>
      <c r="ACF53" s="9">
        <v>0.51962438625084195</v>
      </c>
      <c r="ACG53" s="9"/>
      <c r="ACH53" s="9"/>
      <c r="ACI53" s="10"/>
      <c r="ACJ53" s="9"/>
      <c r="ACK53" s="6" t="s">
        <v>613</v>
      </c>
      <c r="ACS53" s="9">
        <v>3.83722748305289E-2</v>
      </c>
      <c r="ACT53" s="9">
        <v>3.9677949019976302E-2</v>
      </c>
      <c r="ACU53" s="9">
        <v>5.0098645307129298E-2</v>
      </c>
      <c r="ACV53" s="9">
        <v>6.5381296374835002E-2</v>
      </c>
      <c r="ACW53" s="9">
        <v>5.8531814363459195E-2</v>
      </c>
      <c r="ACX53" s="9">
        <v>2.7008707688349901E-2</v>
      </c>
      <c r="ACY53" s="9">
        <v>2.6564702569154001E-2</v>
      </c>
      <c r="ACZ53" s="9"/>
      <c r="ADA53" s="9"/>
      <c r="ADB53" s="10"/>
      <c r="ADC53" s="9"/>
      <c r="ADD53" s="6" t="s">
        <v>613</v>
      </c>
      <c r="ADL53" s="9">
        <v>0.25408291360515001</v>
      </c>
      <c r="ADM53" s="9">
        <v>0.15388691483573902</v>
      </c>
      <c r="ADN53" s="9">
        <v>0.225769693212235</v>
      </c>
      <c r="ADO53" s="9">
        <v>0.30294981490811301</v>
      </c>
      <c r="ADP53" s="52">
        <v>0.24400496491155199</v>
      </c>
      <c r="ADQ53" s="52">
        <v>0.186672775048984</v>
      </c>
      <c r="ADR53" s="52">
        <v>0.48037561374915805</v>
      </c>
      <c r="ADU53" s="53"/>
      <c r="ADW53" s="54" t="s">
        <v>613</v>
      </c>
      <c r="AEE53" s="9">
        <v>0.24309391409963901</v>
      </c>
      <c r="AEF53" s="9">
        <v>0.22360860791995102</v>
      </c>
      <c r="AEG53" s="9">
        <v>0.19962813076433497</v>
      </c>
      <c r="AEH53" s="9">
        <v>0.15935600499456701</v>
      </c>
      <c r="AEI53" s="9">
        <v>8.5935715227326709E-2</v>
      </c>
      <c r="AEJ53" s="9">
        <v>7.7959184380437807E-2</v>
      </c>
      <c r="AEK53" s="9">
        <v>7.1340486125871794E-2</v>
      </c>
      <c r="AEL53" s="9"/>
      <c r="AEM53" s="9"/>
      <c r="AEN53" s="10"/>
      <c r="AEO53" s="9"/>
      <c r="AEP53" s="6" t="s">
        <v>613</v>
      </c>
      <c r="AEX53" s="9">
        <v>0.2282508</v>
      </c>
      <c r="AEY53" s="9">
        <v>0.24821459999999998</v>
      </c>
      <c r="AEZ53" s="9">
        <v>0.24713225000000003</v>
      </c>
      <c r="AFA53" s="9">
        <v>0.24582789999999999</v>
      </c>
      <c r="AFB53" s="9">
        <v>0.24660084999999998</v>
      </c>
      <c r="AFC53" s="9">
        <v>0.48532926799016002</v>
      </c>
      <c r="AFD53" s="9">
        <v>0.54709958285775995</v>
      </c>
      <c r="AFE53" s="9"/>
      <c r="AFF53" s="9"/>
      <c r="AFG53" s="10"/>
      <c r="AFH53" s="9"/>
      <c r="AFI53" s="6" t="s">
        <v>613</v>
      </c>
      <c r="AFJ53" s="7">
        <f t="shared" si="166"/>
        <v>5.4909405523188896E-2</v>
      </c>
      <c r="AFK53" s="7">
        <f t="shared" si="167"/>
        <v>-5.2987202635567783E-2</v>
      </c>
      <c r="AFL53" s="7">
        <f t="shared" si="168"/>
        <v>3.1156672617583198E-3</v>
      </c>
      <c r="AFM53" s="7">
        <f t="shared" si="169"/>
        <v>1.5108992845764949E-2</v>
      </c>
      <c r="AFN53" s="7">
        <f t="shared" si="170"/>
        <v>1.5388342733977467E-2</v>
      </c>
      <c r="AFO53" s="8">
        <f t="shared" si="171"/>
        <v>3.5770983922788289E-2</v>
      </c>
      <c r="AFP53" s="7">
        <f t="shared" si="172"/>
        <v>4.0194698401868699E-2</v>
      </c>
      <c r="AFQ53" s="6" t="s">
        <v>613</v>
      </c>
      <c r="AFR53" s="7">
        <f t="shared" si="173"/>
        <v>0.2225404440632513</v>
      </c>
      <c r="AFS53" s="7">
        <f t="shared" si="174"/>
        <v>-0.22137324998155733</v>
      </c>
      <c r="AFT53" s="7">
        <f t="shared" si="175"/>
        <v>9.471830632813651E-3</v>
      </c>
      <c r="AFU53" s="7">
        <f t="shared" si="176"/>
        <v>4.3211417464444547E-2</v>
      </c>
      <c r="AFV53" s="7">
        <f t="shared" si="177"/>
        <v>4.8940690986398153E-2</v>
      </c>
      <c r="AFW53" s="8">
        <f t="shared" si="178"/>
        <v>0.10833333313903236</v>
      </c>
      <c r="AFX53" s="7">
        <f t="shared" si="179"/>
        <v>0.11613126082585801</v>
      </c>
      <c r="AFY53" s="6" t="s">
        <v>613</v>
      </c>
      <c r="AFZ53" s="1">
        <f t="shared" si="180"/>
        <v>37997428305900</v>
      </c>
      <c r="AGA53" s="1">
        <f t="shared" si="181"/>
        <v>31384160208450</v>
      </c>
      <c r="AGB53" s="1">
        <f t="shared" si="182"/>
        <v>25543805902600</v>
      </c>
      <c r="AGC53" s="1">
        <f t="shared" si="183"/>
        <v>23309488435200</v>
      </c>
      <c r="AGD53" s="1">
        <f t="shared" si="184"/>
        <v>21044536551900</v>
      </c>
      <c r="AGE53" s="2">
        <f t="shared" si="185"/>
        <v>19541134023600</v>
      </c>
      <c r="AGF53" s="1">
        <f t="shared" si="186"/>
        <v>15999828348050</v>
      </c>
      <c r="AGG53" s="6" t="s">
        <v>613</v>
      </c>
      <c r="AGH53" s="7">
        <f t="shared" si="187"/>
        <v>0.13492646975542641</v>
      </c>
      <c r="AGI53" s="7">
        <f t="shared" si="188"/>
        <v>-2.7129522472318871E-2</v>
      </c>
      <c r="AGJ53" s="7">
        <f t="shared" si="189"/>
        <v>6.7493899020917472E-2</v>
      </c>
      <c r="AGK53" s="7">
        <f t="shared" si="190"/>
        <v>0.11503473172541949</v>
      </c>
      <c r="AGL53" s="7">
        <f t="shared" si="191"/>
        <v>0.11603052881102967</v>
      </c>
      <c r="AGM53" s="8">
        <f t="shared" si="192"/>
        <v>0.1304702405869026</v>
      </c>
      <c r="AGN53" s="7">
        <f t="shared" si="193"/>
        <v>3.2849686291419301E-2</v>
      </c>
      <c r="AGO53" s="6" t="s">
        <v>613</v>
      </c>
      <c r="AGP53" s="7">
        <f t="shared" si="194"/>
        <v>0.32900091767855527</v>
      </c>
      <c r="AGQ53" s="7">
        <f t="shared" si="195"/>
        <v>-0.26801507575599021</v>
      </c>
      <c r="AGR53" s="7">
        <f t="shared" si="196"/>
        <v>1.1071697205010394E-2</v>
      </c>
      <c r="AGS53" s="7">
        <f t="shared" si="197"/>
        <v>4.3147446113614221E-2</v>
      </c>
      <c r="AGT53" s="7">
        <f t="shared" si="198"/>
        <v>4.5189930177892294E-2</v>
      </c>
      <c r="AGU53" s="8">
        <f t="shared" si="199"/>
        <v>0.11364043039147508</v>
      </c>
      <c r="AGV53" s="7">
        <f t="shared" si="200"/>
        <v>9.9272587519478872E-2</v>
      </c>
      <c r="AGW53" s="6" t="s">
        <v>613</v>
      </c>
      <c r="AGX53" s="7">
        <f t="shared" si="201"/>
        <v>0.45603846997518105</v>
      </c>
      <c r="AGY53" s="7">
        <f t="shared" si="202"/>
        <v>0.38284606921519893</v>
      </c>
      <c r="AGZ53" s="7">
        <f t="shared" si="203"/>
        <v>0.3385637631996099</v>
      </c>
      <c r="AHA53" s="7">
        <f t="shared" si="204"/>
        <v>0.39589329406132778</v>
      </c>
      <c r="AHB53" s="7">
        <f t="shared" si="205"/>
        <v>0.38263611680901294</v>
      </c>
      <c r="AHC53" s="8">
        <f t="shared" si="206"/>
        <v>0.39264672687348268</v>
      </c>
      <c r="AHD53" s="7">
        <f t="shared" si="207"/>
        <v>0.40525032246398851</v>
      </c>
      <c r="AHE53" s="6" t="s">
        <v>613</v>
      </c>
      <c r="AHF53" s="15">
        <f t="shared" si="306"/>
        <v>3.2769083655091804</v>
      </c>
      <c r="AHG53" s="15">
        <f t="shared" si="307"/>
        <v>5.8379303332173746</v>
      </c>
      <c r="AHH53" s="15">
        <f t="shared" si="308"/>
        <v>7.3895323119190959</v>
      </c>
      <c r="AHI53" s="15">
        <f t="shared" si="309"/>
        <v>6.1720624679916778</v>
      </c>
      <c r="AHJ53" s="15">
        <f t="shared" si="310"/>
        <v>6.1468559287646984</v>
      </c>
      <c r="AHK53" s="16">
        <f t="shared" si="311"/>
        <v>4.0415365665977507</v>
      </c>
      <c r="AHL53" s="15">
        <f t="shared" si="312"/>
        <v>5.129879327456635</v>
      </c>
      <c r="AHM53" s="6" t="s">
        <v>613</v>
      </c>
      <c r="AHN53" s="12">
        <f t="shared" si="208"/>
        <v>111.38547657962498</v>
      </c>
      <c r="AHO53" s="12">
        <f t="shared" si="209"/>
        <v>62.52215753983532</v>
      </c>
      <c r="AHP53" s="12">
        <f t="shared" si="210"/>
        <v>49.394195003554671</v>
      </c>
      <c r="AHQ53" s="12">
        <f t="shared" si="211"/>
        <v>59.137444232440998</v>
      </c>
      <c r="AHR53" s="12">
        <f t="shared" si="212"/>
        <v>59.379950372995346</v>
      </c>
      <c r="AHS53" s="13">
        <f t="shared" si="213"/>
        <v>90.3121854733742</v>
      </c>
      <c r="AHT53" s="12">
        <f t="shared" si="214"/>
        <v>71.151771162805289</v>
      </c>
      <c r="AHU53" s="6" t="s">
        <v>613</v>
      </c>
      <c r="AHV53" s="15">
        <f t="shared" si="215"/>
        <v>0.1668974236018308</v>
      </c>
      <c r="AHW53" s="15">
        <f t="shared" si="216"/>
        <v>0.19770232135676233</v>
      </c>
      <c r="AHX53" s="15">
        <f t="shared" si="217"/>
        <v>0.28140827951367325</v>
      </c>
      <c r="AHY53" s="15">
        <f t="shared" si="218"/>
        <v>0.35017119683006315</v>
      </c>
      <c r="AHZ53" s="15">
        <f t="shared" si="219"/>
        <v>0.3405259241030143</v>
      </c>
      <c r="AIA53" s="16">
        <f t="shared" si="220"/>
        <v>0.31477339358503265</v>
      </c>
      <c r="AIB53" s="15">
        <f t="shared" si="221"/>
        <v>0.40489222056372665</v>
      </c>
      <c r="AIC53" s="6" t="s">
        <v>613</v>
      </c>
      <c r="AID53" s="4">
        <f t="shared" si="222"/>
        <v>3686745869700</v>
      </c>
      <c r="AIE53" s="4">
        <f t="shared" si="223"/>
        <v>7144047715050</v>
      </c>
      <c r="AIF53" s="4">
        <f t="shared" si="224"/>
        <v>3546492162400</v>
      </c>
      <c r="AIG53" s="4">
        <f t="shared" si="225"/>
        <v>5002529638400</v>
      </c>
      <c r="AIH53" s="4">
        <f t="shared" si="226"/>
        <v>6861276774000</v>
      </c>
      <c r="AII53" s="14">
        <f t="shared" si="227"/>
        <v>4449229737600</v>
      </c>
      <c r="AIJ53" s="4">
        <f t="shared" si="228"/>
        <v>2477196796300</v>
      </c>
      <c r="AIK53" s="6" t="s">
        <v>613</v>
      </c>
      <c r="AIL53" s="15">
        <f t="shared" si="229"/>
        <v>2.1934625916480757</v>
      </c>
      <c r="AIM53" s="15">
        <f t="shared" si="230"/>
        <v>1.1100400536090902</v>
      </c>
      <c r="AIN53" s="15">
        <f t="shared" si="231"/>
        <v>2.6206300231354489</v>
      </c>
      <c r="AIO53" s="15">
        <f t="shared" si="232"/>
        <v>2.1549293929316704</v>
      </c>
      <c r="AIP53" s="15">
        <f t="shared" si="233"/>
        <v>1.269327097735294</v>
      </c>
      <c r="AIQ53" s="16">
        <f t="shared" si="234"/>
        <v>1.6651231591372702</v>
      </c>
      <c r="AIR53" s="15">
        <f t="shared" si="235"/>
        <v>3.3698289433113944</v>
      </c>
      <c r="AIS53" s="6" t="s">
        <v>613</v>
      </c>
      <c r="AIT53" s="15">
        <f t="shared" si="236"/>
        <v>1.3180492016201353</v>
      </c>
      <c r="AIU53" s="15">
        <f t="shared" si="237"/>
        <v>1.984110945493708</v>
      </c>
      <c r="AIV53" s="15">
        <f t="shared" si="238"/>
        <v>1.6124435535190951</v>
      </c>
      <c r="AIW53" s="15">
        <f t="shared" si="239"/>
        <v>2.0032638392968298</v>
      </c>
      <c r="AIX53" s="15">
        <f t="shared" si="240"/>
        <v>2.6486240976343747</v>
      </c>
      <c r="AIY53" s="16">
        <f t="shared" si="241"/>
        <v>1.6051094637237657</v>
      </c>
      <c r="AIZ53" s="15">
        <f t="shared" si="242"/>
        <v>1.5498323647568282</v>
      </c>
      <c r="AJA53" s="6" t="s">
        <v>613</v>
      </c>
      <c r="AJB53" s="15">
        <f t="shared" si="243"/>
        <v>0.48184107451484981</v>
      </c>
      <c r="AJC53" s="15">
        <f t="shared" si="244"/>
        <v>1.4956774617374902</v>
      </c>
      <c r="AJD53" s="15">
        <f t="shared" si="245"/>
        <v>1.2332741804471883</v>
      </c>
      <c r="AJE53" s="15">
        <f t="shared" si="246"/>
        <v>1.6120946200510378</v>
      </c>
      <c r="AJF53" s="15">
        <f t="shared" si="247"/>
        <v>2.2732806062247661</v>
      </c>
      <c r="AJG53" s="16">
        <f t="shared" si="248"/>
        <v>1.4214338578712427</v>
      </c>
      <c r="AJH53" s="15">
        <f t="shared" si="249"/>
        <v>1.0545576954772122</v>
      </c>
      <c r="AJI53" s="6" t="s">
        <v>613</v>
      </c>
      <c r="AJJ53" s="15" t="e">
        <f t="shared" si="154"/>
        <v>#DIV/0!</v>
      </c>
      <c r="AJK53" s="15" t="e">
        <f t="shared" si="154"/>
        <v>#DIV/0!</v>
      </c>
      <c r="AJL53" s="15" t="e">
        <f t="shared" ref="AJL53:AJP87" si="314">JY53/(PX53*-1)</f>
        <v>#DIV/0!</v>
      </c>
      <c r="AJM53" s="15" t="e">
        <f t="shared" si="314"/>
        <v>#DIV/0!</v>
      </c>
      <c r="AJN53" s="15" t="e">
        <f t="shared" si="314"/>
        <v>#DIV/0!</v>
      </c>
      <c r="AJO53" s="16" t="e">
        <f t="shared" si="314"/>
        <v>#DIV/0!</v>
      </c>
      <c r="AJP53" s="15" t="e">
        <f t="shared" si="314"/>
        <v>#DIV/0!</v>
      </c>
      <c r="AJQ53" s="6" t="s">
        <v>613</v>
      </c>
      <c r="AJY53" s="1">
        <v>0.59921000000000002</v>
      </c>
      <c r="AJZ53" s="1">
        <v>1.6033599999999999</v>
      </c>
      <c r="AKA53" s="1">
        <v>2.51274</v>
      </c>
      <c r="AKB53" s="1">
        <v>1.9044099999999999</v>
      </c>
      <c r="AKC53" s="1">
        <v>1.4351700000000001</v>
      </c>
      <c r="AKD53" s="1">
        <v>1.36259</v>
      </c>
      <c r="AKE53" s="1">
        <v>2.17903</v>
      </c>
      <c r="AKF53" s="1">
        <v>3.2140300000000002</v>
      </c>
      <c r="AKG53" s="1">
        <v>2.7303899999999999</v>
      </c>
      <c r="AKH53" s="2">
        <v>2.83982</v>
      </c>
      <c r="AKI53" s="1">
        <v>1</v>
      </c>
      <c r="AKJ53" s="6" t="s">
        <v>613</v>
      </c>
      <c r="AKK53" s="15">
        <f t="shared" si="250"/>
        <v>4.0528656601330315</v>
      </c>
      <c r="AKL53" s="15">
        <f t="shared" si="251"/>
        <v>4.1778625587031843</v>
      </c>
      <c r="AKM53" s="15">
        <f t="shared" si="252"/>
        <v>3.0400648840365077</v>
      </c>
      <c r="AKN53" s="15">
        <f t="shared" si="253"/>
        <v>2.859980006976885</v>
      </c>
      <c r="AKO53" s="15">
        <f t="shared" si="254"/>
        <v>3.1803743802987365</v>
      </c>
      <c r="AKP53" s="16">
        <f t="shared" si="255"/>
        <v>3.0285253928958169</v>
      </c>
      <c r="AKQ53" s="15">
        <f t="shared" si="256"/>
        <v>2.889218365685235</v>
      </c>
      <c r="AKR53" s="6" t="s">
        <v>613</v>
      </c>
      <c r="AKS53" s="15">
        <f t="shared" si="257"/>
        <v>2.1782833349138975</v>
      </c>
      <c r="AKT53" s="15">
        <f t="shared" si="258"/>
        <v>2.2688382651191921</v>
      </c>
      <c r="AKU53" s="15">
        <f t="shared" si="259"/>
        <v>1.3512597677037994</v>
      </c>
      <c r="AKV53" s="15">
        <f t="shared" si="260"/>
        <v>1.1654763486309672</v>
      </c>
      <c r="AKW53" s="15">
        <f t="shared" si="261"/>
        <v>1.616913107774743</v>
      </c>
      <c r="AKX53" s="16">
        <f t="shared" si="262"/>
        <v>1.5144778051195527</v>
      </c>
      <c r="AKY53" s="15">
        <f t="shared" si="263"/>
        <v>1.2421608077228177</v>
      </c>
      <c r="AKZ53" s="6" t="s">
        <v>613</v>
      </c>
      <c r="ALA53" s="7">
        <f t="shared" si="264"/>
        <v>0.68536474108055223</v>
      </c>
      <c r="ALB53" s="7">
        <f t="shared" si="265"/>
        <v>0.69408091838904828</v>
      </c>
      <c r="ALC53" s="7">
        <f t="shared" si="266"/>
        <v>0.57469607835948167</v>
      </c>
      <c r="ALD53" s="7">
        <f t="shared" si="267"/>
        <v>0.53820784021390555</v>
      </c>
      <c r="ALE53" s="7">
        <f t="shared" si="268"/>
        <v>0.6178703843742307</v>
      </c>
      <c r="ALF53" s="8">
        <f t="shared" si="269"/>
        <v>0.60230311122095814</v>
      </c>
      <c r="ALG53" s="7">
        <f t="shared" si="270"/>
        <v>0.5540016592228193</v>
      </c>
      <c r="ALH53" s="6" t="s">
        <v>613</v>
      </c>
      <c r="ALI53" s="7">
        <f t="shared" si="155"/>
        <v>0.13717407863096098</v>
      </c>
      <c r="ALJ53" s="7">
        <f t="shared" si="155"/>
        <v>-2.8685792140033771E-2</v>
      </c>
      <c r="ALK53" s="7">
        <f t="shared" ref="ALK53:ALO87" si="315">XX53/GJ53</f>
        <v>5.3896811620861608E-2</v>
      </c>
      <c r="ALL53" s="7">
        <f t="shared" si="315"/>
        <v>6.6501131972334773E-2</v>
      </c>
      <c r="ALM53" s="7">
        <f t="shared" si="315"/>
        <v>6.8778105294563491E-2</v>
      </c>
      <c r="ALN53" s="20">
        <f t="shared" si="315"/>
        <v>7.6279097005871516E-2</v>
      </c>
      <c r="ALO53" s="7">
        <f t="shared" si="315"/>
        <v>5.9295285031280322E-2</v>
      </c>
      <c r="ALP53" s="6" t="s">
        <v>613</v>
      </c>
      <c r="ALQ53" s="17">
        <f t="shared" si="271"/>
        <v>0.68536474108055223</v>
      </c>
      <c r="ALR53" s="17">
        <f t="shared" si="272"/>
        <v>0.69408091838904828</v>
      </c>
      <c r="ALS53" s="17">
        <f t="shared" si="273"/>
        <v>0.57469607835948167</v>
      </c>
      <c r="ALT53" s="17">
        <f t="shared" si="274"/>
        <v>0.53820784021390555</v>
      </c>
      <c r="ALU53" s="17">
        <f t="shared" si="275"/>
        <v>0.6178703843742307</v>
      </c>
      <c r="ALV53" s="21">
        <f t="shared" si="276"/>
        <v>0.60230311122095814</v>
      </c>
      <c r="ALW53" s="17">
        <f t="shared" si="277"/>
        <v>0.5540016592228193</v>
      </c>
      <c r="ALX53" s="6" t="s">
        <v>613</v>
      </c>
      <c r="ALY53" s="17">
        <f t="shared" si="278"/>
        <v>0.31463525891944777</v>
      </c>
      <c r="ALZ53" s="17">
        <f t="shared" si="279"/>
        <v>0.30591908161095177</v>
      </c>
      <c r="AMA53" s="17">
        <f t="shared" si="280"/>
        <v>0.42530392164051833</v>
      </c>
      <c r="AMB53" s="17">
        <f t="shared" si="281"/>
        <v>0.4617921597860945</v>
      </c>
      <c r="AMC53" s="17">
        <f t="shared" si="282"/>
        <v>0.3821296156257693</v>
      </c>
      <c r="AMD53" s="21">
        <f t="shared" si="283"/>
        <v>0.39769688877904186</v>
      </c>
      <c r="AME53" s="17">
        <f t="shared" si="284"/>
        <v>0.4459983407771807</v>
      </c>
      <c r="AMF53" s="6" t="s">
        <v>613</v>
      </c>
      <c r="AMN53" s="18">
        <v>4.5713591950970072</v>
      </c>
      <c r="AMO53" s="18">
        <v>6.1982279139587186</v>
      </c>
      <c r="AMP53" s="18">
        <v>6.218300505319057</v>
      </c>
      <c r="AMQ53" s="18">
        <v>6.0281565269948612</v>
      </c>
      <c r="AMR53" s="18">
        <v>6.8453170762465918</v>
      </c>
      <c r="AMS53" s="18">
        <v>7.4264531209904705</v>
      </c>
      <c r="AMT53" s="18">
        <v>7.1765482946952046</v>
      </c>
      <c r="AMU53" s="18">
        <v>5.8431999502304244</v>
      </c>
      <c r="AMV53" s="19">
        <v>4.5730186003318511</v>
      </c>
      <c r="AMW53" s="18">
        <v>5.7790687746391765</v>
      </c>
      <c r="AMX53" s="18">
        <v>8.0313813664126421</v>
      </c>
      <c r="AMY53" s="18">
        <v>11.291457076820459</v>
      </c>
      <c r="AMZ53" s="18">
        <v>10.072101709964384</v>
      </c>
      <c r="ANA53" s="18">
        <v>8.1036149396627639</v>
      </c>
      <c r="ANH53" s="6" t="s">
        <v>613</v>
      </c>
      <c r="ANI53" s="7">
        <f t="shared" si="285"/>
        <v>6.0281565269948614E-2</v>
      </c>
      <c r="ANJ53" s="7">
        <f t="shared" si="286"/>
        <v>6.8453170762465917E-2</v>
      </c>
      <c r="ANK53" s="7">
        <f t="shared" si="287"/>
        <v>7.4264531209904699E-2</v>
      </c>
      <c r="ANL53" s="7">
        <f t="shared" si="288"/>
        <v>7.176548294695205E-2</v>
      </c>
      <c r="ANM53" s="7">
        <f t="shared" si="289"/>
        <v>5.8431999502304245E-2</v>
      </c>
      <c r="ANN53" s="20">
        <f t="shared" si="290"/>
        <v>4.5730186003318511E-2</v>
      </c>
      <c r="ANO53" s="7">
        <f t="shared" si="291"/>
        <v>5.7790687746391761E-2</v>
      </c>
      <c r="ANP53" s="6" t="s">
        <v>613</v>
      </c>
      <c r="ANX53" s="7">
        <v>-1.5137246404285265E-2</v>
      </c>
      <c r="ANY53" s="7">
        <v>2.5564672332883953E-2</v>
      </c>
      <c r="ANZ53" s="7">
        <v>-1.0702546631930043E-2</v>
      </c>
      <c r="AOA53" s="7">
        <v>0.20954451611318192</v>
      </c>
      <c r="AOB53" s="7">
        <v>0.18215498634196114</v>
      </c>
      <c r="AOC53" s="7">
        <v>-0.11152965043334617</v>
      </c>
      <c r="AOD53" s="7">
        <v>0.2194132077705182</v>
      </c>
      <c r="AOE53" s="7">
        <v>5.1688907023796915E-3</v>
      </c>
      <c r="AOF53" s="20">
        <v>0.14404568362117454</v>
      </c>
      <c r="AOG53" s="7">
        <v>5.3476746432414846E-2</v>
      </c>
      <c r="AOH53" s="7">
        <v>0.53919448848064833</v>
      </c>
      <c r="AOI53" s="7">
        <v>0.57657229599624027</v>
      </c>
      <c r="AOJ53" s="7">
        <v>0.18054832872882143</v>
      </c>
      <c r="AOK53" s="7">
        <v>0.45513802777357104</v>
      </c>
      <c r="AOR53" s="6" t="s">
        <v>613</v>
      </c>
      <c r="AOZ53" s="1">
        <v>0.59921000000000002</v>
      </c>
      <c r="APA53" s="1">
        <v>1.6033599999999999</v>
      </c>
      <c r="APB53" s="1">
        <v>2.51274</v>
      </c>
      <c r="APC53" s="1">
        <v>1.9044099999999999</v>
      </c>
      <c r="APD53" s="1">
        <v>1.4351700000000001</v>
      </c>
      <c r="APE53" s="1">
        <v>1.36259</v>
      </c>
      <c r="APF53" s="1">
        <v>2.17903</v>
      </c>
      <c r="APG53" s="1">
        <v>3.2140300000000002</v>
      </c>
      <c r="APH53" s="1">
        <v>2.7303899999999999</v>
      </c>
      <c r="API53" s="2">
        <v>2.83982</v>
      </c>
      <c r="APJ53" s="1"/>
      <c r="APK53" s="1"/>
      <c r="APL53" s="1">
        <v>5.4646800000000004</v>
      </c>
      <c r="APM53" s="1">
        <v>2.9502100000000002</v>
      </c>
      <c r="APN53" s="1">
        <v>5.9019599999999999</v>
      </c>
      <c r="APO53" s="1">
        <v>4.4393200000000004</v>
      </c>
      <c r="APP53" s="1">
        <v>3.7423099999999998</v>
      </c>
      <c r="APQ53" s="1"/>
      <c r="APR53" s="1">
        <v>23.65766</v>
      </c>
      <c r="APS53" s="1"/>
      <c r="APW53" s="22">
        <v>-5.1368443137891386E-2</v>
      </c>
      <c r="APX53" s="22">
        <v>0.44450431862231188</v>
      </c>
      <c r="APY53" s="22">
        <v>0.24062125382564087</v>
      </c>
      <c r="APZ53" s="22">
        <v>0.38603342260030438</v>
      </c>
      <c r="AQA53" s="22">
        <v>0.72873401057629084</v>
      </c>
      <c r="AQB53" s="39" t="s">
        <v>613</v>
      </c>
      <c r="AQC53" s="22">
        <v>1.105709845347199</v>
      </c>
      <c r="AQD53" s="6" t="s">
        <v>613</v>
      </c>
      <c r="AQE53" s="4">
        <f t="shared" si="292"/>
        <v>2466314259690</v>
      </c>
      <c r="AQF53" s="4">
        <f t="shared" si="293"/>
        <v>1273970274900</v>
      </c>
      <c r="AQG53" s="4">
        <f t="shared" si="294"/>
        <v>1621150217020</v>
      </c>
      <c r="AQH53" s="4">
        <f t="shared" si="295"/>
        <v>2216267044480</v>
      </c>
      <c r="AQI53" s="4">
        <f t="shared" si="296"/>
        <v>2048240359890</v>
      </c>
      <c r="AQJ53" s="5">
        <f t="shared" si="297"/>
        <v>1707629570100</v>
      </c>
      <c r="AQK53" s="4">
        <f t="shared" si="298"/>
        <v>-303111361700</v>
      </c>
      <c r="AQL53" s="6" t="s">
        <v>613</v>
      </c>
      <c r="AQM53" s="7">
        <f t="shared" si="299"/>
        <v>0.48105756887577683</v>
      </c>
      <c r="AQN53" s="7">
        <f t="shared" si="300"/>
        <v>-1.4962585094038758</v>
      </c>
      <c r="AQO53" s="7">
        <f t="shared" si="301"/>
        <v>0.94031450587849474</v>
      </c>
      <c r="AQP53" s="7">
        <f t="shared" si="302"/>
        <v>0.82653331303492772</v>
      </c>
      <c r="AQQ53" s="7">
        <f t="shared" si="303"/>
        <v>0.83882097559384627</v>
      </c>
      <c r="AQR53" s="20">
        <f t="shared" si="304"/>
        <v>0.66978040856941856</v>
      </c>
      <c r="AQS53" s="7">
        <f t="shared" si="305"/>
        <v>-0.57670758804853273</v>
      </c>
      <c r="AQT53" s="6" t="s">
        <v>613</v>
      </c>
      <c r="AQU53" s="9">
        <f t="shared" si="156"/>
        <v>5.2614159866964105E-2</v>
      </c>
      <c r="AQV53" s="9">
        <f t="shared" si="156"/>
        <v>0.11899411882274921</v>
      </c>
      <c r="AQW53" s="9">
        <f t="shared" ref="AQW53:ARA87" si="316">ANK53+(APY53*(AOC53-ANK53))</f>
        <v>2.9558502269396804E-2</v>
      </c>
      <c r="AQX53" s="9">
        <f t="shared" si="316"/>
        <v>0.1287624394997412</v>
      </c>
      <c r="AQY53" s="9">
        <f t="shared" si="316"/>
        <v>1.9617360610773897E-2</v>
      </c>
      <c r="AQZ53" s="10" t="e">
        <f t="shared" si="316"/>
        <v>#VALUE!</v>
      </c>
      <c r="ARA53" s="9">
        <f t="shared" si="316"/>
        <v>5.3020720363277457E-2</v>
      </c>
      <c r="ARB53" s="6" t="s">
        <v>613</v>
      </c>
      <c r="ARC53" s="17">
        <f t="shared" si="157"/>
        <v>6.534226721907381E-2</v>
      </c>
      <c r="ARD53" s="17">
        <f t="shared" si="157"/>
        <v>-1.3298586781696993E-2</v>
      </c>
      <c r="ARE53" s="17">
        <f t="shared" ref="ARE53:ARI87" si="317">(AMA53*AQW53)+((1-AQO53)*(ALS53*ALK53))</f>
        <v>1.4420062514354418E-2</v>
      </c>
      <c r="ARF53" s="17">
        <f t="shared" si="317"/>
        <v>6.5670105925674641E-2</v>
      </c>
      <c r="ARG53" s="17">
        <f t="shared" si="317"/>
        <v>1.434583093391566E-2</v>
      </c>
      <c r="ARH53" s="21" t="e">
        <f t="shared" si="317"/>
        <v>#VALUE!</v>
      </c>
      <c r="ARI53" s="17">
        <f t="shared" si="317"/>
        <v>7.5441502949527312E-2</v>
      </c>
      <c r="ARJ53" s="6" t="s">
        <v>613</v>
      </c>
    </row>
    <row r="54" spans="1:1154" collapsed="1" x14ac:dyDescent="0.15">
      <c r="A54" s="26" t="s">
        <v>113</v>
      </c>
      <c r="B54" s="34">
        <v>41712</v>
      </c>
      <c r="C54" s="34">
        <v>41712</v>
      </c>
      <c r="D54" s="35">
        <v>13.500079026394801</v>
      </c>
      <c r="E54" s="26" t="s">
        <v>114</v>
      </c>
      <c r="F54" s="26" t="s">
        <v>33</v>
      </c>
      <c r="G54" s="26" t="s">
        <v>35</v>
      </c>
      <c r="H54" s="26" t="s">
        <v>546</v>
      </c>
      <c r="I54" s="56" t="s">
        <v>115</v>
      </c>
      <c r="J54" s="26" t="s">
        <v>513</v>
      </c>
      <c r="K54" s="26" t="s">
        <v>427</v>
      </c>
      <c r="L54" s="26" t="s">
        <v>28</v>
      </c>
      <c r="M54" s="26" t="s">
        <v>46</v>
      </c>
      <c r="N54" s="26" t="s">
        <v>23</v>
      </c>
      <c r="O54" s="26"/>
      <c r="P54" s="26"/>
      <c r="Q54" s="26" t="s">
        <v>25</v>
      </c>
      <c r="R54" s="26" t="s">
        <v>109</v>
      </c>
      <c r="S54" s="35" t="s">
        <v>116</v>
      </c>
      <c r="T54" s="26" t="s">
        <v>27</v>
      </c>
      <c r="U54" s="26" t="s">
        <v>23</v>
      </c>
      <c r="V54" s="3">
        <v>2014</v>
      </c>
      <c r="W54" s="3">
        <f t="shared" si="165"/>
        <v>0</v>
      </c>
      <c r="AG54" s="35">
        <v>7354760340</v>
      </c>
      <c r="AH54" s="35">
        <v>6836438530</v>
      </c>
      <c r="AI54" s="4">
        <v>21273562510</v>
      </c>
      <c r="AJ54" s="4">
        <v>21138919090</v>
      </c>
      <c r="AK54" s="4">
        <v>16003601060</v>
      </c>
      <c r="AL54" s="4">
        <v>80462371810</v>
      </c>
      <c r="AM54" s="4">
        <v>47588297790</v>
      </c>
      <c r="AN54" s="5">
        <v>50259240440</v>
      </c>
      <c r="AO54" s="4">
        <v>33645361440</v>
      </c>
      <c r="AP54" s="4">
        <v>25894584770</v>
      </c>
      <c r="AQ54" s="4">
        <v>30221543040</v>
      </c>
      <c r="AR54" s="4">
        <v>17655037360</v>
      </c>
      <c r="AS54" s="4">
        <v>1281487000</v>
      </c>
      <c r="AT54" s="4">
        <v>9715437000</v>
      </c>
      <c r="AU54" s="4">
        <v>797437000</v>
      </c>
      <c r="AV54" s="4">
        <v>973590000</v>
      </c>
      <c r="AW54" s="4">
        <v>1340979000</v>
      </c>
      <c r="AX54" s="4">
        <v>2762588000</v>
      </c>
      <c r="AY54" s="4">
        <v>7363024000</v>
      </c>
      <c r="AZ54" s="4">
        <v>6582377000</v>
      </c>
      <c r="BA54" s="4"/>
      <c r="BB54" s="6" t="s">
        <v>613</v>
      </c>
      <c r="BC54" s="4"/>
      <c r="BD54" s="4"/>
      <c r="BE54" s="4"/>
      <c r="BF54" s="4"/>
      <c r="BG54" s="4"/>
      <c r="BH54" s="4"/>
      <c r="BI54" s="4"/>
      <c r="BJ54" s="4"/>
      <c r="BK54" s="4"/>
      <c r="BL54" s="4">
        <v>14535156460</v>
      </c>
      <c r="BM54" s="4">
        <v>11015289700</v>
      </c>
      <c r="BN54" s="4">
        <v>11474887470</v>
      </c>
      <c r="BO54" s="4">
        <v>17143154770</v>
      </c>
      <c r="BP54" s="4">
        <v>26866673920</v>
      </c>
      <c r="BQ54" s="4">
        <v>20542542730</v>
      </c>
      <c r="BR54" s="4">
        <v>35630594810</v>
      </c>
      <c r="BS54" s="5">
        <v>18579762740</v>
      </c>
      <c r="BT54" s="4">
        <v>25556823270</v>
      </c>
      <c r="BU54" s="4">
        <v>21659499750</v>
      </c>
      <c r="BV54" s="4">
        <v>13291151190</v>
      </c>
      <c r="BW54" s="4">
        <v>7654440360</v>
      </c>
      <c r="BX54" s="4">
        <v>14289858000</v>
      </c>
      <c r="BY54" s="4">
        <v>11265665000</v>
      </c>
      <c r="BZ54" s="4">
        <v>8198424000</v>
      </c>
      <c r="CA54" s="4">
        <v>470498000</v>
      </c>
      <c r="CB54" s="4">
        <v>5779173000</v>
      </c>
      <c r="CC54" s="4">
        <v>8026783000</v>
      </c>
      <c r="CD54" s="4">
        <v>7938819000</v>
      </c>
      <c r="CE54" s="4">
        <v>10263388000</v>
      </c>
      <c r="CF54" s="4"/>
      <c r="CG54" s="6" t="s">
        <v>613</v>
      </c>
      <c r="CH54" s="4"/>
      <c r="CI54" s="4"/>
      <c r="CJ54" s="4"/>
      <c r="CK54" s="4"/>
      <c r="CL54" s="4"/>
      <c r="CM54" s="4"/>
      <c r="CN54" s="4"/>
      <c r="CO54" s="4"/>
      <c r="CP54" s="4"/>
      <c r="CQ54" s="4">
        <v>23235282790</v>
      </c>
      <c r="CR54" s="4">
        <v>49132663900</v>
      </c>
      <c r="CS54" s="4">
        <v>83847347950</v>
      </c>
      <c r="CT54" s="4">
        <v>157296460280</v>
      </c>
      <c r="CU54" s="4">
        <v>205138864710</v>
      </c>
      <c r="CV54" s="4">
        <v>218248731350</v>
      </c>
      <c r="CW54" s="4">
        <v>145110640550</v>
      </c>
      <c r="CX54" s="5">
        <v>98515506080</v>
      </c>
      <c r="CY54" s="4">
        <v>80451966610</v>
      </c>
      <c r="CZ54" s="4">
        <v>68778797880</v>
      </c>
      <c r="DA54" s="4">
        <v>65415607250</v>
      </c>
      <c r="DB54" s="4">
        <v>50879597850</v>
      </c>
      <c r="DC54" s="4">
        <v>74422032000</v>
      </c>
      <c r="DD54" s="4">
        <v>69015016000</v>
      </c>
      <c r="DE54" s="4">
        <v>49553948000</v>
      </c>
      <c r="DF54" s="4">
        <v>57711202000</v>
      </c>
      <c r="DG54" s="4">
        <v>47869572000</v>
      </c>
      <c r="DH54" s="4">
        <v>142419760000</v>
      </c>
      <c r="DI54" s="4">
        <v>195720863000</v>
      </c>
      <c r="DJ54" s="4">
        <v>278903949000</v>
      </c>
      <c r="DK54" s="4"/>
      <c r="DL54" s="6" t="s">
        <v>613</v>
      </c>
      <c r="DM54" s="4"/>
      <c r="DN54" s="4"/>
      <c r="DO54" s="4"/>
      <c r="DP54" s="4"/>
      <c r="DQ54" s="4"/>
      <c r="DR54" s="4"/>
      <c r="DS54" s="4"/>
      <c r="DT54" s="4"/>
      <c r="DU54" s="4"/>
      <c r="DV54" s="4">
        <v>96111394167</v>
      </c>
      <c r="DW54" s="4">
        <v>57163867424</v>
      </c>
      <c r="DX54" s="4">
        <v>148265325310</v>
      </c>
      <c r="DY54" s="4">
        <v>233726526183</v>
      </c>
      <c r="DZ54" s="4">
        <v>229448521647</v>
      </c>
      <c r="EA54" s="4">
        <v>248928487814</v>
      </c>
      <c r="EB54" s="4">
        <v>362678809663</v>
      </c>
      <c r="EC54" s="5">
        <v>156993369479</v>
      </c>
      <c r="ED54" s="4">
        <v>148540732335</v>
      </c>
      <c r="EE54" s="4">
        <v>117966795513</v>
      </c>
      <c r="EF54" s="4">
        <v>114924725356</v>
      </c>
      <c r="EG54" s="4">
        <v>109355092689</v>
      </c>
      <c r="EH54" s="4">
        <v>127830725000</v>
      </c>
      <c r="EI54" s="4">
        <v>124356935000</v>
      </c>
      <c r="EJ54" s="4">
        <v>93910457000</v>
      </c>
      <c r="EK54" s="4">
        <v>89085194000</v>
      </c>
      <c r="EL54" s="4">
        <v>129885603000</v>
      </c>
      <c r="EM54" s="4">
        <v>212307691000</v>
      </c>
      <c r="EN54" s="4">
        <v>255909013000</v>
      </c>
      <c r="EO54" s="4">
        <v>321349496000</v>
      </c>
      <c r="EP54" s="4"/>
      <c r="EQ54" s="6" t="s">
        <v>613</v>
      </c>
      <c r="ER54" s="4"/>
      <c r="ES54" s="4"/>
      <c r="ET54" s="4"/>
      <c r="EU54" s="4"/>
      <c r="EV54" s="4"/>
      <c r="EW54" s="4"/>
      <c r="EX54" s="4"/>
      <c r="EY54" s="4"/>
      <c r="EZ54" s="4"/>
      <c r="FA54" s="4">
        <v>19672388340</v>
      </c>
      <c r="FB54" s="4">
        <v>43307998190</v>
      </c>
      <c r="FC54" s="4">
        <v>46673092550</v>
      </c>
      <c r="FD54" s="4">
        <v>126344141650</v>
      </c>
      <c r="FE54" s="4">
        <v>120437594370</v>
      </c>
      <c r="FF54" s="4">
        <v>117280609450</v>
      </c>
      <c r="FG54" s="4">
        <v>57931096150</v>
      </c>
      <c r="FH54" s="5">
        <v>25220775270</v>
      </c>
      <c r="FI54" s="4">
        <v>30859482120</v>
      </c>
      <c r="FJ54" s="4">
        <v>43215510660</v>
      </c>
      <c r="FK54" s="4">
        <v>51602492350</v>
      </c>
      <c r="FL54" s="4">
        <v>42703057250</v>
      </c>
      <c r="FM54" s="4">
        <v>82455278000</v>
      </c>
      <c r="FN54" s="4">
        <v>102024223000</v>
      </c>
      <c r="FO54" s="4">
        <v>61149704000</v>
      </c>
      <c r="FP54" s="4">
        <v>64333204000</v>
      </c>
      <c r="FQ54" s="4">
        <v>147306618000</v>
      </c>
      <c r="FR54" s="4">
        <v>191874465000</v>
      </c>
      <c r="FS54" s="4">
        <v>193770327000</v>
      </c>
      <c r="FT54" s="4">
        <v>218690221000</v>
      </c>
      <c r="FU54" s="4"/>
      <c r="FV54" s="6" t="s">
        <v>613</v>
      </c>
      <c r="FW54" s="4"/>
      <c r="FX54" s="4"/>
      <c r="FY54" s="4"/>
      <c r="FZ54" s="4"/>
      <c r="GA54" s="4"/>
      <c r="GB54" s="4"/>
      <c r="GC54" s="4"/>
      <c r="GD54" s="4"/>
      <c r="GE54" s="4"/>
      <c r="GF54" s="4">
        <v>0</v>
      </c>
      <c r="GG54" s="4">
        <v>10000000000</v>
      </c>
      <c r="GH54" s="4">
        <v>10000000000</v>
      </c>
      <c r="GI54" s="4">
        <v>10000000000</v>
      </c>
      <c r="GJ54" s="4">
        <v>10000000000</v>
      </c>
      <c r="GK54" s="4">
        <v>10000000000</v>
      </c>
      <c r="GL54" s="4">
        <v>14733064900</v>
      </c>
      <c r="GM54" s="5">
        <v>17395558760</v>
      </c>
      <c r="GN54" s="4">
        <v>19778901750</v>
      </c>
      <c r="GO54" s="4">
        <v>19068000000</v>
      </c>
      <c r="GP54" s="4">
        <v>46845785620</v>
      </c>
      <c r="GQ54" s="4">
        <v>48907764880</v>
      </c>
      <c r="GR54" s="4">
        <v>56682736000</v>
      </c>
      <c r="GS54" s="4">
        <v>33129867000</v>
      </c>
      <c r="GT54" s="4">
        <v>46686494000</v>
      </c>
      <c r="GU54" s="4">
        <v>34694137000</v>
      </c>
      <c r="GV54" s="4">
        <v>33035027000</v>
      </c>
      <c r="GW54" s="4">
        <v>129958628000</v>
      </c>
      <c r="GX54" s="4">
        <v>131727948000</v>
      </c>
      <c r="GY54" s="4">
        <v>138230444000</v>
      </c>
      <c r="GZ54" s="4"/>
      <c r="HA54" s="6" t="s">
        <v>613</v>
      </c>
      <c r="HB54" s="4"/>
      <c r="HC54" s="4"/>
      <c r="HD54" s="4"/>
      <c r="HE54" s="4"/>
      <c r="HF54" s="4"/>
      <c r="HG54" s="4"/>
      <c r="HH54" s="4"/>
      <c r="HI54" s="4"/>
      <c r="HJ54" s="4"/>
      <c r="HK54" s="4">
        <v>74903901430</v>
      </c>
      <c r="HL54" s="4">
        <v>-7969033800</v>
      </c>
      <c r="HM54" s="4">
        <v>81332315140</v>
      </c>
      <c r="HN54" s="4">
        <v>87654989090</v>
      </c>
      <c r="HO54" s="4">
        <v>92669566910</v>
      </c>
      <c r="HP54" s="4">
        <v>115710353910</v>
      </c>
      <c r="HQ54" s="4">
        <v>276097901370</v>
      </c>
      <c r="HR54" s="5">
        <v>111563686750</v>
      </c>
      <c r="HS54" s="4">
        <v>94809733220</v>
      </c>
      <c r="HT54" s="4">
        <v>62806309510</v>
      </c>
      <c r="HU54" s="4">
        <v>35507515640</v>
      </c>
      <c r="HV54" s="4">
        <v>28579499130</v>
      </c>
      <c r="HW54" s="4">
        <v>19654427000</v>
      </c>
      <c r="HX54" s="4">
        <v>19652119000</v>
      </c>
      <c r="HY54" s="4">
        <v>17971068000</v>
      </c>
      <c r="HZ54" s="4">
        <v>24059512000</v>
      </c>
      <c r="IA54" s="4">
        <v>-56430016000</v>
      </c>
      <c r="IB54" s="4">
        <v>20087008000</v>
      </c>
      <c r="IC54" s="4">
        <v>62138687000</v>
      </c>
      <c r="ID54" s="4">
        <v>102659277000</v>
      </c>
      <c r="IE54" s="4"/>
      <c r="IF54" s="6" t="s">
        <v>613</v>
      </c>
      <c r="IG54" s="4"/>
      <c r="IH54" s="4"/>
      <c r="II54" s="4"/>
      <c r="IJ54" s="4"/>
      <c r="IK54" s="4"/>
      <c r="IL54" s="4"/>
      <c r="IM54" s="4"/>
      <c r="IN54" s="4"/>
      <c r="IO54" s="4"/>
      <c r="IP54" s="4">
        <v>0</v>
      </c>
      <c r="IQ54" s="4">
        <v>0</v>
      </c>
      <c r="IR54" s="4">
        <v>34975091120</v>
      </c>
      <c r="IS54" s="4">
        <v>28672612640</v>
      </c>
      <c r="IT54" s="4">
        <v>23847470320</v>
      </c>
      <c r="IU54" s="4">
        <v>31375452390</v>
      </c>
      <c r="IV54" s="4">
        <v>17965474920</v>
      </c>
      <c r="IW54" s="5">
        <v>139985891540</v>
      </c>
      <c r="IX54" s="4">
        <v>150825364700</v>
      </c>
      <c r="IY54" s="4">
        <v>139394287080</v>
      </c>
      <c r="IZ54" s="4">
        <v>85140507100</v>
      </c>
      <c r="JA54" s="4">
        <v>68328469110</v>
      </c>
      <c r="JB54" s="4">
        <v>92953417000</v>
      </c>
      <c r="JC54" s="4">
        <v>51831947000</v>
      </c>
      <c r="JD54" s="4">
        <v>23931270000</v>
      </c>
      <c r="JE54" s="4">
        <v>30188079000</v>
      </c>
      <c r="JF54" s="4">
        <v>19641066000</v>
      </c>
      <c r="JG54" s="4">
        <v>952329000</v>
      </c>
      <c r="JH54" s="4">
        <v>1181741000</v>
      </c>
      <c r="JI54" s="4">
        <v>4675901000</v>
      </c>
      <c r="JJ54" s="4"/>
      <c r="JK54" s="6" t="s">
        <v>613</v>
      </c>
      <c r="JL54" s="4"/>
      <c r="JM54" s="4"/>
      <c r="JN54" s="4"/>
      <c r="JO54" s="4"/>
      <c r="JP54" s="4"/>
      <c r="JQ54" s="4"/>
      <c r="JR54" s="4"/>
      <c r="JS54" s="4"/>
      <c r="JT54" s="4"/>
      <c r="JU54" s="4">
        <v>-10138382650</v>
      </c>
      <c r="JV54" s="4">
        <v>-65547578720</v>
      </c>
      <c r="JW54" s="4">
        <v>22005720560</v>
      </c>
      <c r="JX54" s="4">
        <v>-2360253720</v>
      </c>
      <c r="JY54" s="4">
        <v>-15519539970</v>
      </c>
      <c r="JZ54" s="4">
        <v>-195490734530</v>
      </c>
      <c r="KA54" s="4">
        <v>-17066502680</v>
      </c>
      <c r="KB54" s="5">
        <v>27458073740</v>
      </c>
      <c r="KC54" s="4">
        <v>28679962370</v>
      </c>
      <c r="KD54" s="4">
        <v>34499393120</v>
      </c>
      <c r="KE54" s="4">
        <v>6517205200</v>
      </c>
      <c r="KF54" s="4">
        <v>-343467960</v>
      </c>
      <c r="KG54" s="4">
        <v>12005594000</v>
      </c>
      <c r="KH54" s="4">
        <v>1677655000</v>
      </c>
      <c r="KI54" s="4">
        <v>-4445267000</v>
      </c>
      <c r="KJ54" s="4">
        <v>-4105956000</v>
      </c>
      <c r="KK54" s="4">
        <v>-1385364000</v>
      </c>
      <c r="KL54" s="4">
        <v>-5320379000</v>
      </c>
      <c r="KM54" s="4">
        <v>-12114356000</v>
      </c>
      <c r="KN54" s="4">
        <v>-10034309000</v>
      </c>
      <c r="KO54" s="4"/>
      <c r="KP54" s="6" t="s">
        <v>613</v>
      </c>
      <c r="KQ54" s="4"/>
      <c r="KR54" s="4"/>
      <c r="KS54" s="4"/>
      <c r="KT54" s="4"/>
      <c r="KU54" s="4"/>
      <c r="KV54" s="4"/>
      <c r="KW54" s="4"/>
      <c r="KX54" s="4"/>
      <c r="KY54" s="4"/>
      <c r="KZ54" s="4">
        <v>4039170019</v>
      </c>
      <c r="LA54" s="4">
        <v>-87934380048</v>
      </c>
      <c r="LB54" s="4">
        <v>9067879591</v>
      </c>
      <c r="LC54" s="4">
        <v>-22740467841</v>
      </c>
      <c r="LD54" s="4">
        <v>-21270477152</v>
      </c>
      <c r="LE54" s="4">
        <v>-195214433022</v>
      </c>
      <c r="LF54" s="4">
        <v>-13817484636</v>
      </c>
      <c r="LG54" s="5">
        <v>22002615533</v>
      </c>
      <c r="LH54" s="4">
        <v>22090674433</v>
      </c>
      <c r="LI54" s="4">
        <v>27479363875</v>
      </c>
      <c r="LJ54" s="4">
        <v>7058787686</v>
      </c>
      <c r="LK54" s="4">
        <v>8925071679</v>
      </c>
      <c r="LL54" s="4">
        <v>2310000</v>
      </c>
      <c r="LM54" s="4">
        <v>1681054000</v>
      </c>
      <c r="LN54" s="4">
        <v>-6088443000</v>
      </c>
      <c r="LO54" s="4">
        <v>-9446335000</v>
      </c>
      <c r="LP54" s="4">
        <v>-112319785000</v>
      </c>
      <c r="LQ54" s="4">
        <v>-42051683000</v>
      </c>
      <c r="LR54" s="4">
        <v>-40520590000</v>
      </c>
      <c r="LS54" s="4">
        <v>-16226447000</v>
      </c>
      <c r="LT54" s="4"/>
      <c r="LU54" s="6" t="s">
        <v>613</v>
      </c>
      <c r="LV54" s="4"/>
      <c r="LW54" s="4"/>
      <c r="LX54" s="4"/>
      <c r="LY54" s="4"/>
      <c r="LZ54" s="4"/>
      <c r="MA54" s="4"/>
      <c r="MB54" s="4"/>
      <c r="MC54" s="4"/>
      <c r="MD54" s="4"/>
      <c r="ME54" s="4">
        <v>-9803684520</v>
      </c>
      <c r="MF54" s="4">
        <v>-9256094690</v>
      </c>
      <c r="MP54" s="1">
        <v>-3234723550</v>
      </c>
      <c r="MQ54" s="1">
        <v>-87934380050</v>
      </c>
      <c r="MR54" s="4">
        <v>11007673680</v>
      </c>
      <c r="MS54" s="4">
        <v>-19165121520</v>
      </c>
      <c r="MT54" s="4">
        <v>-20053291630</v>
      </c>
      <c r="MU54" s="4">
        <v>-193474282660</v>
      </c>
      <c r="MV54" s="4">
        <v>-12821080610</v>
      </c>
      <c r="MW54" s="5">
        <v>27756812120</v>
      </c>
      <c r="MX54" s="4">
        <v>27888346140</v>
      </c>
      <c r="MY54" s="1">
        <v>34252759040</v>
      </c>
      <c r="MZ54" s="1">
        <v>9361473490</v>
      </c>
      <c r="NA54" s="1">
        <v>9993834930</v>
      </c>
      <c r="NB54" s="1">
        <v>1176143000</v>
      </c>
      <c r="NC54" s="1">
        <v>643851000</v>
      </c>
      <c r="ND54" s="1">
        <v>-6155762000</v>
      </c>
      <c r="NE54" s="1">
        <v>-7924877000</v>
      </c>
      <c r="NF54" s="1">
        <v>-54919881000</v>
      </c>
      <c r="NG54" s="1">
        <v>-51157853000</v>
      </c>
      <c r="NH54" s="1">
        <v>-59619655000</v>
      </c>
      <c r="NI54" s="1">
        <v>-14675759000</v>
      </c>
      <c r="NK54" s="6" t="s">
        <v>613</v>
      </c>
      <c r="NU54" s="35">
        <v>4039170020</v>
      </c>
      <c r="NV54" s="35">
        <v>-87934380050</v>
      </c>
      <c r="NW54" s="47">
        <v>9067879590</v>
      </c>
      <c r="NX54" s="47">
        <v>-22740467840</v>
      </c>
      <c r="NY54" s="47">
        <v>-21270477150</v>
      </c>
      <c r="NZ54" s="47">
        <v>-195214433020</v>
      </c>
      <c r="OA54" s="47">
        <v>-13817484640</v>
      </c>
      <c r="OB54" s="48">
        <v>22002615530</v>
      </c>
      <c r="OC54" s="47">
        <v>22090674430</v>
      </c>
      <c r="OD54" s="35">
        <v>27479363880</v>
      </c>
      <c r="OE54" s="35">
        <v>7058787690</v>
      </c>
      <c r="OF54" s="35">
        <v>8925071680</v>
      </c>
      <c r="OG54" s="35">
        <v>2310000</v>
      </c>
      <c r="OH54" s="35">
        <v>1681054000</v>
      </c>
      <c r="OI54" s="35">
        <v>-6088443000</v>
      </c>
      <c r="OJ54" s="35">
        <v>-9446335000</v>
      </c>
      <c r="OK54" s="35">
        <v>-112319785000</v>
      </c>
      <c r="OL54" s="35">
        <v>-42051683000</v>
      </c>
      <c r="OM54" s="35">
        <v>-40520590000</v>
      </c>
      <c r="ON54" s="35">
        <v>-16226447000</v>
      </c>
      <c r="OP54" s="6" t="s">
        <v>613</v>
      </c>
      <c r="OQ54" s="4">
        <v>838101290</v>
      </c>
      <c r="OR54" s="4">
        <v>-806197890</v>
      </c>
      <c r="OS54" s="4">
        <v>-12362807620</v>
      </c>
      <c r="OT54" s="4">
        <v>-19979252810</v>
      </c>
      <c r="OU54" s="4">
        <v>-12990146390</v>
      </c>
      <c r="OV54" s="5">
        <v>36094435300</v>
      </c>
      <c r="OW54" s="4">
        <v>36734811740</v>
      </c>
      <c r="OX54" s="4">
        <v>39858863400</v>
      </c>
      <c r="OY54" s="4">
        <v>11494742070</v>
      </c>
      <c r="OZ54" s="4">
        <v>7182714180</v>
      </c>
      <c r="PA54" s="4">
        <v>19786401000</v>
      </c>
      <c r="PB54" s="4">
        <v>6067534000</v>
      </c>
      <c r="PC54" s="4">
        <v>-40051000</v>
      </c>
      <c r="PD54" s="4">
        <v>420271000</v>
      </c>
      <c r="PE54" s="4">
        <v>1067788000</v>
      </c>
      <c r="PF54" s="4">
        <v>-4597387000</v>
      </c>
      <c r="PG54" s="4">
        <v>-4020066000</v>
      </c>
      <c r="PH54" s="4">
        <v>-7701773000</v>
      </c>
      <c r="PI54" s="4"/>
      <c r="PJ54" s="6" t="s">
        <v>613</v>
      </c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>
        <v>0</v>
      </c>
      <c r="PY54" s="4">
        <v>-105025880</v>
      </c>
      <c r="PZ54" s="4">
        <v>-471494120</v>
      </c>
      <c r="QA54" s="5">
        <v>-656359110</v>
      </c>
      <c r="QB54" s="4">
        <v>-303319020</v>
      </c>
      <c r="QC54" s="4">
        <v>-4404627170</v>
      </c>
      <c r="QD54" s="4">
        <v>-1005847960</v>
      </c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6" t="s">
        <v>613</v>
      </c>
      <c r="QP54" s="4"/>
      <c r="QQ54" s="4"/>
      <c r="QR54" s="4"/>
      <c r="QS54" s="4"/>
      <c r="QT54" s="4"/>
      <c r="QU54" s="4"/>
      <c r="QV54" s="4"/>
      <c r="QW54" s="4"/>
      <c r="QX54" s="4"/>
      <c r="QY54" s="4">
        <v>-2382910545</v>
      </c>
      <c r="QZ54" s="4">
        <v>-13659398439</v>
      </c>
      <c r="RA54" s="4">
        <v>348863497</v>
      </c>
      <c r="RB54" s="4">
        <v>3435023363</v>
      </c>
      <c r="RC54" s="4">
        <v>-9442083525</v>
      </c>
      <c r="RD54" s="4">
        <v>-8415139633</v>
      </c>
      <c r="RE54" s="4">
        <v>-8275979226</v>
      </c>
      <c r="RF54" s="5">
        <v>24342226981</v>
      </c>
      <c r="RG54" s="4">
        <v>21646289326</v>
      </c>
      <c r="RH54" s="4">
        <v>23053216047</v>
      </c>
      <c r="RI54" s="4">
        <v>13686708330</v>
      </c>
      <c r="RJ54" s="4">
        <v>22965826384</v>
      </c>
      <c r="RK54" s="4">
        <v>1377365000</v>
      </c>
      <c r="RL54" s="4">
        <v>11019067000</v>
      </c>
      <c r="RM54" s="4">
        <v>3069178000</v>
      </c>
      <c r="RN54" s="4">
        <v>337161000</v>
      </c>
      <c r="RO54" s="4">
        <v>-757146000</v>
      </c>
      <c r="RP54" s="4">
        <v>99713000</v>
      </c>
      <c r="RQ54" s="4">
        <v>1516917000</v>
      </c>
      <c r="RR54" s="4">
        <v>6149614000</v>
      </c>
      <c r="RS54" s="4"/>
      <c r="RT54" s="6" t="s">
        <v>613</v>
      </c>
      <c r="RU54" s="4"/>
      <c r="RV54" s="4"/>
      <c r="RW54" s="4"/>
      <c r="RX54" s="4"/>
      <c r="RY54" s="4"/>
      <c r="RZ54" s="4"/>
      <c r="SA54" s="4"/>
      <c r="SB54" s="4"/>
      <c r="SC54" s="4"/>
      <c r="SD54" s="4">
        <v>5500000</v>
      </c>
      <c r="SE54" s="4">
        <v>-101981000</v>
      </c>
      <c r="SF54" s="4">
        <v>-134475810</v>
      </c>
      <c r="SG54" s="4">
        <v>-21576430170</v>
      </c>
      <c r="SH54" s="4">
        <v>-58044451670</v>
      </c>
      <c r="SI54" s="4">
        <v>-15055358540</v>
      </c>
      <c r="SJ54" s="4">
        <v>-154818110940</v>
      </c>
      <c r="SK54" s="5">
        <v>-98114700</v>
      </c>
      <c r="SL54" s="4">
        <v>-2706064410</v>
      </c>
      <c r="SM54" s="4">
        <v>-163772600</v>
      </c>
      <c r="SN54" s="4">
        <v>-57548380</v>
      </c>
      <c r="SO54" s="4">
        <v>-2842275830</v>
      </c>
      <c r="SP54" s="4">
        <v>-944536000</v>
      </c>
      <c r="SQ54" s="4">
        <v>-12350008000</v>
      </c>
      <c r="SR54" s="4">
        <v>-17225237000</v>
      </c>
      <c r="SS54" s="4">
        <v>-126811000</v>
      </c>
      <c r="ST54" s="4">
        <v>-32476275000</v>
      </c>
      <c r="SU54" s="4">
        <v>741075000</v>
      </c>
      <c r="SV54" s="4">
        <v>-2755947000</v>
      </c>
      <c r="SW54" s="4">
        <v>-3166748000</v>
      </c>
      <c r="SX54" s="4"/>
      <c r="SY54" s="6" t="s">
        <v>613</v>
      </c>
      <c r="SZ54" s="4"/>
      <c r="TA54" s="4"/>
      <c r="TB54" s="4"/>
      <c r="TC54" s="4"/>
      <c r="TD54" s="4"/>
      <c r="TE54" s="4"/>
      <c r="TF54" s="4"/>
      <c r="TG54" s="4"/>
      <c r="TH54" s="4"/>
      <c r="TI54" s="4">
        <v>0</v>
      </c>
      <c r="TJ54" s="4">
        <v>0</v>
      </c>
      <c r="TK54" s="4">
        <v>0</v>
      </c>
      <c r="TL54" s="4">
        <v>17451900800</v>
      </c>
      <c r="TM54" s="4">
        <v>0</v>
      </c>
      <c r="TN54" s="4">
        <v>-4733064900</v>
      </c>
      <c r="TO54" s="4">
        <v>140216600500</v>
      </c>
      <c r="TP54" s="5">
        <v>-7514483280</v>
      </c>
      <c r="TQ54" s="4">
        <v>-11147778250</v>
      </c>
      <c r="TR54" s="35">
        <v>-27035831720</v>
      </c>
      <c r="TS54" s="35">
        <v>-1652979270</v>
      </c>
      <c r="TT54" s="35">
        <v>-3750000000</v>
      </c>
      <c r="TU54" s="35">
        <v>-8866779000</v>
      </c>
      <c r="TV54" s="35">
        <v>10248941000</v>
      </c>
      <c r="TW54" s="35">
        <v>13979907000</v>
      </c>
      <c r="TX54" s="35">
        <v>-248645000</v>
      </c>
      <c r="TY54" s="35">
        <v>33710651000</v>
      </c>
      <c r="TZ54" s="35">
        <v>-633682000</v>
      </c>
      <c r="UA54" s="35">
        <v>73620000</v>
      </c>
      <c r="UB54" s="35">
        <v>-4384784000</v>
      </c>
      <c r="UD54" s="6" t="s">
        <v>613</v>
      </c>
      <c r="UM54" s="37"/>
      <c r="UN54" s="37">
        <v>3.1955971585507101E-2</v>
      </c>
      <c r="UO54" s="37"/>
      <c r="UP54" s="9">
        <v>0.121967445942211</v>
      </c>
      <c r="UQ54" s="9">
        <v>8.0487038967950092E-2</v>
      </c>
      <c r="UR54" s="9">
        <v>0.12410406175219499</v>
      </c>
      <c r="US54" s="9">
        <v>0.101478818346542</v>
      </c>
      <c r="UT54" s="9">
        <v>4.0420832606095303E-2</v>
      </c>
      <c r="UU54" s="10"/>
      <c r="UV54" s="9"/>
      <c r="UW54" s="6" t="s">
        <v>613</v>
      </c>
      <c r="VF54" s="9"/>
      <c r="VG54" s="9">
        <v>2.4981521604000002E-2</v>
      </c>
      <c r="VH54" s="9"/>
      <c r="VI54" s="9">
        <v>5.0016151619694998E-2</v>
      </c>
      <c r="VJ54" s="9">
        <v>2.8845800732429996E-2</v>
      </c>
      <c r="VK54" s="9">
        <v>2.0854088472000001E-2</v>
      </c>
      <c r="VL54" s="9">
        <v>4.0482805975000001E-2</v>
      </c>
      <c r="VM54" s="9">
        <v>8.4898489133999999E-2</v>
      </c>
      <c r="VN54" s="10"/>
      <c r="VO54" s="9"/>
      <c r="VP54" s="6" t="s">
        <v>613</v>
      </c>
      <c r="VY54" s="9"/>
      <c r="VZ54" s="9">
        <v>0.968044028414493</v>
      </c>
      <c r="WA54" s="9"/>
      <c r="WB54" s="52">
        <v>0.87803255405778902</v>
      </c>
      <c r="WC54" s="52">
        <v>0.91951296103204994</v>
      </c>
      <c r="WD54" s="52">
        <v>0.87589593824780498</v>
      </c>
      <c r="WE54" s="52">
        <v>0.89852118165345796</v>
      </c>
      <c r="WF54" s="52">
        <v>0.95957916739390503</v>
      </c>
      <c r="WG54" s="53"/>
      <c r="WI54" s="54" t="s">
        <v>613</v>
      </c>
      <c r="WR54" s="9"/>
      <c r="WS54" s="9">
        <v>0.131951906598609</v>
      </c>
      <c r="WT54" s="9"/>
      <c r="WU54" s="9">
        <v>9.5732184526892E-2</v>
      </c>
      <c r="WV54" s="9">
        <v>2.0789681068719402E-3</v>
      </c>
      <c r="WW54" s="9">
        <v>0.103515236509826</v>
      </c>
      <c r="WX54" s="9">
        <v>0.14829810341063498</v>
      </c>
      <c r="WY54" s="9">
        <v>0.151712062238988</v>
      </c>
      <c r="WZ54" s="10"/>
      <c r="XA54" s="9"/>
      <c r="XB54" s="6" t="s">
        <v>613</v>
      </c>
      <c r="XK54" s="9"/>
      <c r="XL54" s="9">
        <v>0.2282508</v>
      </c>
      <c r="XM54" s="9"/>
      <c r="XN54" s="9">
        <v>0.24713225000000003</v>
      </c>
      <c r="XO54" s="9">
        <v>0.24582789999999999</v>
      </c>
      <c r="XP54" s="9">
        <v>0.24660084999999998</v>
      </c>
      <c r="XQ54" s="9">
        <v>0.20730750000000001</v>
      </c>
      <c r="XR54" s="9">
        <v>0.20788869999999998</v>
      </c>
      <c r="XS54" s="10"/>
      <c r="XT54" s="9"/>
      <c r="XU54" s="6" t="s">
        <v>613</v>
      </c>
      <c r="XV54" s="59">
        <f t="shared" ref="XV54:XW87" si="318">JW54/AKC54</f>
        <v>-95502649769.985245</v>
      </c>
      <c r="XW54" s="59">
        <f t="shared" si="318"/>
        <v>15021981415.478615</v>
      </c>
      <c r="XX54" s="59">
        <f t="shared" si="313"/>
        <v>83277205.247907266</v>
      </c>
      <c r="XY54" s="59">
        <f t="shared" si="313"/>
        <v>406403963.00272214</v>
      </c>
      <c r="XZ54" s="59">
        <f t="shared" si="313"/>
        <v>471494113.26576167</v>
      </c>
      <c r="YA54" s="59">
        <f t="shared" si="313"/>
        <v>656793511.49648678</v>
      </c>
      <c r="YB54" s="59">
        <f t="shared" si="313"/>
        <v>345949518.92688924</v>
      </c>
      <c r="YC54" s="6" t="s">
        <v>613</v>
      </c>
      <c r="YD54" s="4"/>
      <c r="YE54" s="4"/>
      <c r="YF54" s="4"/>
      <c r="YG54" s="4"/>
      <c r="YH54" s="4"/>
      <c r="YI54" s="4"/>
      <c r="YJ54" s="4"/>
      <c r="YK54" s="4"/>
      <c r="YL54" s="4"/>
      <c r="YM54" s="4">
        <v>-2382910545</v>
      </c>
      <c r="YN54" s="4">
        <v>-13659398439</v>
      </c>
      <c r="YO54" s="4">
        <v>348863497</v>
      </c>
      <c r="YP54" s="4">
        <v>3435023363</v>
      </c>
      <c r="YQ54" s="4">
        <v>-9442083525</v>
      </c>
      <c r="YR54" s="4">
        <v>-8415139633</v>
      </c>
      <c r="YS54" s="4">
        <v>-8275979226</v>
      </c>
      <c r="YT54" s="5">
        <v>24342226981</v>
      </c>
      <c r="YU54" s="4">
        <v>21646289326</v>
      </c>
      <c r="YV54" s="4">
        <v>23053216047</v>
      </c>
      <c r="YW54" s="4">
        <v>13686708330</v>
      </c>
      <c r="YX54" s="4">
        <v>22965826384</v>
      </c>
      <c r="YY54" s="4">
        <v>1377365000</v>
      </c>
      <c r="YZ54" s="4">
        <v>11019067000</v>
      </c>
      <c r="ZA54" s="4">
        <v>3069178000</v>
      </c>
      <c r="ZB54" s="4">
        <v>337161000</v>
      </c>
      <c r="ZC54" s="4">
        <v>-757146000</v>
      </c>
      <c r="ZD54" s="4">
        <v>99713000</v>
      </c>
      <c r="ZE54" s="4">
        <v>1516917000</v>
      </c>
      <c r="ZF54" s="4">
        <v>6149614000</v>
      </c>
      <c r="ZG54" s="4"/>
      <c r="ZH54" s="6" t="s">
        <v>613</v>
      </c>
      <c r="ZI54" s="4"/>
      <c r="ZJ54" s="4"/>
      <c r="ZK54" s="4"/>
      <c r="ZL54" s="4"/>
      <c r="ZM54" s="4"/>
      <c r="ZN54" s="4"/>
      <c r="ZO54" s="4"/>
      <c r="ZP54" s="4"/>
      <c r="ZQ54" s="4"/>
      <c r="ZR54" s="4">
        <v>5500000</v>
      </c>
      <c r="ZS54" s="4">
        <v>-101981000</v>
      </c>
      <c r="ZT54" s="4">
        <v>-134475810</v>
      </c>
      <c r="ZU54" s="4">
        <v>-21576430170</v>
      </c>
      <c r="ZV54" s="4">
        <v>-58044451670</v>
      </c>
      <c r="ZW54" s="4">
        <v>-15055358540</v>
      </c>
      <c r="ZX54" s="4">
        <v>-154818110940</v>
      </c>
      <c r="ZY54" s="5">
        <v>-98114700</v>
      </c>
      <c r="ZZ54" s="4">
        <v>-2706064410</v>
      </c>
      <c r="AAA54" s="4">
        <v>-163772600</v>
      </c>
      <c r="AAB54" s="4">
        <v>-57548380</v>
      </c>
      <c r="AAC54" s="4">
        <v>-2842275830</v>
      </c>
      <c r="AAD54" s="4">
        <v>-944536000</v>
      </c>
      <c r="AAE54" s="4">
        <v>-12350008000</v>
      </c>
      <c r="AAF54" s="4">
        <v>-17225237000</v>
      </c>
      <c r="AAG54" s="4">
        <v>-126811000</v>
      </c>
      <c r="AAH54" s="4">
        <v>-32476275000</v>
      </c>
      <c r="AAI54" s="4">
        <v>741075000</v>
      </c>
      <c r="AAJ54" s="4">
        <v>-2755947000</v>
      </c>
      <c r="AAK54" s="4">
        <v>-3166748000</v>
      </c>
      <c r="AAL54" s="4"/>
      <c r="AAM54" s="6" t="s">
        <v>613</v>
      </c>
      <c r="AAN54" s="4"/>
      <c r="AAO54" s="4"/>
      <c r="AAP54" s="4"/>
      <c r="AAQ54" s="4"/>
      <c r="AAR54" s="4"/>
      <c r="AAS54" s="4"/>
      <c r="AAT54" s="4"/>
      <c r="AAU54" s="4"/>
      <c r="AAV54" s="4"/>
      <c r="AAW54" s="4">
        <v>0</v>
      </c>
      <c r="AAX54" s="4">
        <v>0</v>
      </c>
      <c r="AAY54" s="4">
        <v>0</v>
      </c>
      <c r="AAZ54" s="4">
        <v>17451900800</v>
      </c>
      <c r="ABA54" s="4">
        <v>0</v>
      </c>
      <c r="ABB54" s="4">
        <v>-4733064900</v>
      </c>
      <c r="ABC54" s="4">
        <v>140216600500</v>
      </c>
      <c r="ABD54" s="5">
        <v>-7514483280</v>
      </c>
      <c r="ABE54" s="4">
        <v>-11147778250</v>
      </c>
      <c r="ABF54" s="35">
        <v>-27035831720</v>
      </c>
      <c r="ABG54" s="35">
        <v>-1652979270</v>
      </c>
      <c r="ABH54" s="35">
        <v>-3750000000</v>
      </c>
      <c r="ABI54" s="35">
        <v>-8866779000</v>
      </c>
      <c r="ABJ54" s="35">
        <v>10248941000</v>
      </c>
      <c r="ABK54" s="35">
        <v>13979907000</v>
      </c>
      <c r="ABL54" s="35">
        <v>-248645000</v>
      </c>
      <c r="ABM54" s="35">
        <v>33710651000</v>
      </c>
      <c r="ABN54" s="35">
        <v>-633682000</v>
      </c>
      <c r="ABO54" s="35">
        <v>73620000</v>
      </c>
      <c r="ABP54" s="35">
        <v>-4384784000</v>
      </c>
      <c r="ABR54" s="6" t="s">
        <v>613</v>
      </c>
      <c r="ACA54" s="37"/>
      <c r="ACB54" s="37">
        <v>3.1955971585507101E-2</v>
      </c>
      <c r="ACC54" s="37"/>
      <c r="ACD54" s="9">
        <v>0.121967445942211</v>
      </c>
      <c r="ACE54" s="9">
        <v>8.0487038967950092E-2</v>
      </c>
      <c r="ACF54" s="9">
        <v>0.12410406175219499</v>
      </c>
      <c r="ACG54" s="9">
        <v>0.101478818346542</v>
      </c>
      <c r="ACH54" s="9">
        <v>4.0420832606095303E-2</v>
      </c>
      <c r="ACI54" s="10"/>
      <c r="ACJ54" s="9"/>
      <c r="ACK54" s="6" t="s">
        <v>613</v>
      </c>
      <c r="ACT54" s="9"/>
      <c r="ACU54" s="9">
        <v>2.4981521604000002E-2</v>
      </c>
      <c r="ACV54" s="9"/>
      <c r="ACW54" s="9">
        <v>5.0016151619694998E-2</v>
      </c>
      <c r="ACX54" s="9">
        <v>2.8845800732429996E-2</v>
      </c>
      <c r="ACY54" s="9">
        <v>2.0854088472000001E-2</v>
      </c>
      <c r="ACZ54" s="9">
        <v>4.0482805975000001E-2</v>
      </c>
      <c r="ADA54" s="9">
        <v>8.4898489133999999E-2</v>
      </c>
      <c r="ADB54" s="10"/>
      <c r="ADC54" s="9"/>
      <c r="ADD54" s="6" t="s">
        <v>613</v>
      </c>
      <c r="ADM54" s="9"/>
      <c r="ADN54" s="9">
        <v>0.968044028414493</v>
      </c>
      <c r="ADO54" s="9"/>
      <c r="ADP54" s="52">
        <v>0.87803255405778902</v>
      </c>
      <c r="ADQ54" s="52">
        <v>0.91951296103204994</v>
      </c>
      <c r="ADR54" s="52">
        <v>0.87589593824780498</v>
      </c>
      <c r="ADS54" s="52">
        <v>0.89852118165345796</v>
      </c>
      <c r="ADT54" s="52">
        <v>0.95957916739390503</v>
      </c>
      <c r="ADU54" s="53"/>
      <c r="ADW54" s="54" t="s">
        <v>613</v>
      </c>
      <c r="AEF54" s="9"/>
      <c r="AEG54" s="9">
        <v>0.131951906598609</v>
      </c>
      <c r="AEH54" s="9"/>
      <c r="AEI54" s="9">
        <v>9.5732184526892E-2</v>
      </c>
      <c r="AEJ54" s="9">
        <v>2.0789681068719402E-3</v>
      </c>
      <c r="AEK54" s="9">
        <v>0.103515236509826</v>
      </c>
      <c r="AEL54" s="9">
        <v>0.14829810341063498</v>
      </c>
      <c r="AEM54" s="9">
        <v>0.151712062238988</v>
      </c>
      <c r="AEN54" s="10"/>
      <c r="AEO54" s="9"/>
      <c r="AEP54" s="6" t="s">
        <v>613</v>
      </c>
      <c r="AEY54" s="9"/>
      <c r="AEZ54" s="9">
        <v>0.2282508</v>
      </c>
      <c r="AFA54" s="9"/>
      <c r="AFB54" s="9">
        <v>0.24713225000000003</v>
      </c>
      <c r="AFC54" s="9">
        <v>0.24582789999999999</v>
      </c>
      <c r="AFD54" s="9">
        <v>0.24660084999999998</v>
      </c>
      <c r="AFE54" s="9">
        <v>0.20730750000000001</v>
      </c>
      <c r="AFF54" s="9">
        <v>0.20788869999999998</v>
      </c>
      <c r="AFG54" s="10"/>
      <c r="AFH54" s="9"/>
      <c r="AFI54" s="6" t="s">
        <v>613</v>
      </c>
      <c r="AFJ54" s="7">
        <f t="shared" si="166"/>
        <v>6.1159813139319376E-2</v>
      </c>
      <c r="AFK54" s="7">
        <f t="shared" si="167"/>
        <v>-9.7295194569378823E-2</v>
      </c>
      <c r="AFL54" s="7">
        <f t="shared" si="168"/>
        <v>-9.2702611458634815E-2</v>
      </c>
      <c r="AFM54" s="7">
        <f t="shared" si="169"/>
        <v>-0.78421893265934561</v>
      </c>
      <c r="AFN54" s="7">
        <f t="shared" si="170"/>
        <v>-3.8098406269831873E-2</v>
      </c>
      <c r="AFO54" s="8">
        <f t="shared" si="171"/>
        <v>0.14014996688088249</v>
      </c>
      <c r="AFP54" s="7">
        <f t="shared" si="172"/>
        <v>0.14871795827140183</v>
      </c>
      <c r="AFQ54" s="6" t="s">
        <v>613</v>
      </c>
      <c r="AFR54" s="7">
        <f t="shared" si="173"/>
        <v>0.11149171857940057</v>
      </c>
      <c r="AFS54" s="7">
        <f t="shared" si="174"/>
        <v>-0.25943152896466809</v>
      </c>
      <c r="AFT54" s="7">
        <f t="shared" si="175"/>
        <v>-0.22953033947658061</v>
      </c>
      <c r="AFU54" s="7">
        <f t="shared" si="176"/>
        <v>-1.6870956351394328</v>
      </c>
      <c r="AFV54" s="7">
        <f t="shared" si="177"/>
        <v>-5.0045598200629308E-2</v>
      </c>
      <c r="AFW54" s="8">
        <f t="shared" si="178"/>
        <v>0.19722022616826079</v>
      </c>
      <c r="AFX54" s="7">
        <f t="shared" si="179"/>
        <v>0.23300006953653149</v>
      </c>
      <c r="AFY54" s="6" t="s">
        <v>613</v>
      </c>
      <c r="AFZ54" s="1">
        <f t="shared" si="180"/>
        <v>91332315140</v>
      </c>
      <c r="AGA54" s="1">
        <f t="shared" si="181"/>
        <v>97654989090</v>
      </c>
      <c r="AGB54" s="1">
        <f t="shared" si="182"/>
        <v>102669566910</v>
      </c>
      <c r="AGC54" s="1">
        <f t="shared" si="183"/>
        <v>125710353910</v>
      </c>
      <c r="AGD54" s="1">
        <f t="shared" si="184"/>
        <v>290830966270</v>
      </c>
      <c r="AGE54" s="2">
        <f t="shared" si="185"/>
        <v>128959245510</v>
      </c>
      <c r="AGF54" s="1">
        <f t="shared" si="186"/>
        <v>114588634970</v>
      </c>
      <c r="AGG54" s="6" t="s">
        <v>613</v>
      </c>
      <c r="AGH54" s="7">
        <f t="shared" si="187"/>
        <v>0.24094123231485184</v>
      </c>
      <c r="AGI54" s="7">
        <f t="shared" si="188"/>
        <v>-2.416931016012671E-2</v>
      </c>
      <c r="AGJ54" s="7">
        <f t="shared" si="189"/>
        <v>-0.15116008021738717</v>
      </c>
      <c r="AGK54" s="7">
        <f t="shared" si="190"/>
        <v>-1.5550885702697008</v>
      </c>
      <c r="AGL54" s="7">
        <f t="shared" si="191"/>
        <v>-5.8681862178857173E-2</v>
      </c>
      <c r="AGM54" s="8">
        <f t="shared" si="192"/>
        <v>0.21292055200393364</v>
      </c>
      <c r="AGN54" s="7">
        <f t="shared" si="193"/>
        <v>0.25028627295812178</v>
      </c>
      <c r="AGO54" s="6" t="s">
        <v>613</v>
      </c>
      <c r="AGP54" s="7">
        <f t="shared" si="194"/>
        <v>0.25926678961001087</v>
      </c>
      <c r="AGQ54" s="7">
        <f t="shared" si="195"/>
        <v>-0.79310762944830826</v>
      </c>
      <c r="AGR54" s="7">
        <f t="shared" si="196"/>
        <v>-0.89193851031491711</v>
      </c>
      <c r="AGS54" s="7">
        <f t="shared" si="197"/>
        <v>-6.221884248726206</v>
      </c>
      <c r="AGT54" s="7">
        <f t="shared" si="198"/>
        <v>-0.76911324067574383</v>
      </c>
      <c r="AGU54" s="8">
        <f t="shared" si="199"/>
        <v>0.15717737902689219</v>
      </c>
      <c r="AGV54" s="7">
        <f t="shared" si="200"/>
        <v>0.14646524791728219</v>
      </c>
      <c r="AGW54" s="6" t="s">
        <v>613</v>
      </c>
      <c r="AGX54" s="7">
        <f t="shared" si="201"/>
        <v>2.3962805046724923E-2</v>
      </c>
      <c r="AGY54" s="7">
        <f t="shared" si="202"/>
        <v>-2.8117350173918438E-2</v>
      </c>
      <c r="AGZ54" s="7">
        <f t="shared" si="203"/>
        <v>-0.51841169961040967</v>
      </c>
      <c r="AHA54" s="7">
        <f t="shared" si="204"/>
        <v>-0.63677975258032604</v>
      </c>
      <c r="AHB54" s="7">
        <f t="shared" si="205"/>
        <v>-0.72306167512102704</v>
      </c>
      <c r="AHC54" s="8">
        <f t="shared" si="206"/>
        <v>0.25784337909285854</v>
      </c>
      <c r="AHD54" s="7">
        <f t="shared" si="207"/>
        <v>0.24355858056811316</v>
      </c>
      <c r="AHE54" s="6" t="s">
        <v>613</v>
      </c>
      <c r="AHF54" s="15">
        <f t="shared" si="306"/>
        <v>3.0479681139740187</v>
      </c>
      <c r="AHG54" s="15">
        <f t="shared" si="307"/>
        <v>1.6725400327235103</v>
      </c>
      <c r="AHH54" s="15">
        <f t="shared" si="308"/>
        <v>0.88762272512815754</v>
      </c>
      <c r="AHI54" s="15">
        <f t="shared" si="309"/>
        <v>1.5273402520019974</v>
      </c>
      <c r="AHJ54" s="15">
        <f t="shared" si="310"/>
        <v>0.50421484726260735</v>
      </c>
      <c r="AHK54" s="16">
        <f t="shared" si="311"/>
        <v>7.5343207283603881</v>
      </c>
      <c r="AHL54" s="15">
        <f t="shared" si="312"/>
        <v>5.9015693424247715</v>
      </c>
      <c r="AHM54" s="6" t="s">
        <v>613</v>
      </c>
      <c r="AHN54" s="12">
        <f t="shared" si="208"/>
        <v>119.7519089279788</v>
      </c>
      <c r="AHO54" s="12">
        <f t="shared" si="209"/>
        <v>218.23094984796614</v>
      </c>
      <c r="AHP54" s="12">
        <f t="shared" si="210"/>
        <v>411.21074265792402</v>
      </c>
      <c r="AHQ54" s="12">
        <f t="shared" si="211"/>
        <v>238.97752941531371</v>
      </c>
      <c r="AHR54" s="12">
        <f t="shared" si="212"/>
        <v>723.89776299050379</v>
      </c>
      <c r="AHS54" s="13">
        <f t="shared" si="213"/>
        <v>48.444977743790709</v>
      </c>
      <c r="AHT54" s="12">
        <f t="shared" si="214"/>
        <v>61.847955826955143</v>
      </c>
      <c r="AHU54" s="6" t="s">
        <v>613</v>
      </c>
      <c r="AHV54" s="15">
        <f t="shared" si="215"/>
        <v>0.23589528466532861</v>
      </c>
      <c r="AHW54" s="15">
        <f t="shared" si="216"/>
        <v>0.12267590293773634</v>
      </c>
      <c r="AHX54" s="15">
        <f t="shared" si="217"/>
        <v>0.10393385910190632</v>
      </c>
      <c r="AHY54" s="15">
        <f t="shared" si="218"/>
        <v>0.1260420318523118</v>
      </c>
      <c r="AHZ54" s="15">
        <f t="shared" si="219"/>
        <v>4.9535496536710986E-2</v>
      </c>
      <c r="AIA54" s="16">
        <f t="shared" si="220"/>
        <v>0.89166753987482905</v>
      </c>
      <c r="AIB54" s="15">
        <f t="shared" si="221"/>
        <v>1.0153805109823177</v>
      </c>
      <c r="AIC54" s="6" t="s">
        <v>613</v>
      </c>
      <c r="AID54" s="4">
        <f t="shared" si="222"/>
        <v>37174255400</v>
      </c>
      <c r="AIE54" s="4">
        <f t="shared" si="223"/>
        <v>30952318630</v>
      </c>
      <c r="AIF54" s="4">
        <f t="shared" si="224"/>
        <v>84701270340</v>
      </c>
      <c r="AIG54" s="4">
        <f t="shared" si="225"/>
        <v>100968121900</v>
      </c>
      <c r="AIH54" s="4">
        <f t="shared" si="226"/>
        <v>87179544400</v>
      </c>
      <c r="AII54" s="14">
        <f t="shared" si="227"/>
        <v>73294730810</v>
      </c>
      <c r="AIJ54" s="4">
        <f t="shared" si="228"/>
        <v>49592484490</v>
      </c>
      <c r="AIK54" s="6" t="s">
        <v>613</v>
      </c>
      <c r="AIL54" s="15">
        <f t="shared" si="229"/>
        <v>0.94084173963037876</v>
      </c>
      <c r="AIM54" s="15">
        <f t="shared" si="230"/>
        <v>0.92634781202496297</v>
      </c>
      <c r="AIN54" s="15">
        <f t="shared" si="231"/>
        <v>0.28154796526986775</v>
      </c>
      <c r="AIO54" s="15">
        <f t="shared" si="232"/>
        <v>0.31074612263338536</v>
      </c>
      <c r="AIP54" s="15">
        <f t="shared" si="233"/>
        <v>0.2060744300012653</v>
      </c>
      <c r="AIQ54" s="16">
        <f t="shared" si="234"/>
        <v>1.9099038906750574</v>
      </c>
      <c r="AIR54" s="15">
        <f t="shared" si="235"/>
        <v>3.0412947899477176</v>
      </c>
      <c r="AIS54" s="6" t="s">
        <v>613</v>
      </c>
      <c r="AIT54" s="15">
        <f t="shared" si="236"/>
        <v>1.7964815136296342</v>
      </c>
      <c r="AIU54" s="15">
        <f t="shared" si="237"/>
        <v>1.2449842012916157</v>
      </c>
      <c r="AIV54" s="15">
        <f t="shared" si="238"/>
        <v>1.7032793272156088</v>
      </c>
      <c r="AIW54" s="15">
        <f t="shared" si="239"/>
        <v>1.8609106174797423</v>
      </c>
      <c r="AIX54" s="15">
        <f t="shared" si="240"/>
        <v>2.5048833906796357</v>
      </c>
      <c r="AIY54" s="16">
        <f t="shared" si="241"/>
        <v>3.9061252092906025</v>
      </c>
      <c r="AIZ54" s="15">
        <f t="shared" si="242"/>
        <v>2.6070420202502089</v>
      </c>
      <c r="AJA54" s="6" t="s">
        <v>613</v>
      </c>
      <c r="AJB54" s="15">
        <f t="shared" si="243"/>
        <v>0.70165588331043638</v>
      </c>
      <c r="AJC54" s="15">
        <f t="shared" si="244"/>
        <v>0.30299840863258576</v>
      </c>
      <c r="AJD54" s="15">
        <f t="shared" si="245"/>
        <v>0.35595426165933641</v>
      </c>
      <c r="AJE54" s="15">
        <f t="shared" si="246"/>
        <v>0.86122433208416449</v>
      </c>
      <c r="AJF54" s="15">
        <f t="shared" si="247"/>
        <v>1.4365150692906403</v>
      </c>
      <c r="AJG54" s="16">
        <f t="shared" si="248"/>
        <v>2.7294562694067412</v>
      </c>
      <c r="AJH54" s="15">
        <f t="shared" si="249"/>
        <v>1.9184438831405768</v>
      </c>
      <c r="AJI54" s="6" t="s">
        <v>613</v>
      </c>
      <c r="AJJ54" s="15" t="e">
        <f t="shared" ref="AJJ54:AJK87" si="319">JW54/(PV54*-1)</f>
        <v>#DIV/0!</v>
      </c>
      <c r="AJK54" s="15" t="e">
        <f t="shared" si="319"/>
        <v>#DIV/0!</v>
      </c>
      <c r="AJL54" s="15" t="e">
        <f t="shared" si="314"/>
        <v>#DIV/0!</v>
      </c>
      <c r="AJM54" s="15">
        <f t="shared" si="314"/>
        <v>-1861.3577389687189</v>
      </c>
      <c r="AJN54" s="15">
        <f t="shared" si="314"/>
        <v>-36.196639483012007</v>
      </c>
      <c r="AJO54" s="16">
        <f t="shared" si="314"/>
        <v>41.833918843603769</v>
      </c>
      <c r="AJP54" s="15">
        <f t="shared" si="314"/>
        <v>94.553788186444748</v>
      </c>
      <c r="AJQ54" s="6" t="s">
        <v>613</v>
      </c>
      <c r="AKA54" s="1"/>
      <c r="AKB54" s="1"/>
      <c r="AKC54" s="1">
        <v>-0.23042000000000001</v>
      </c>
      <c r="AKD54" s="1">
        <v>-0.15712000000000001</v>
      </c>
      <c r="AKE54" s="1">
        <v>-186.36</v>
      </c>
      <c r="AKF54" s="1">
        <v>-481.02566000000002</v>
      </c>
      <c r="AKG54" s="1">
        <v>-36.196640000000002</v>
      </c>
      <c r="AKH54" s="2">
        <v>41.806249999999999</v>
      </c>
      <c r="AKI54" s="1">
        <v>82.902159999999995</v>
      </c>
      <c r="AKJ54" s="6" t="s">
        <v>613</v>
      </c>
      <c r="AKK54" s="15">
        <f t="shared" si="250"/>
        <v>1.822957148764129</v>
      </c>
      <c r="AKL54" s="15">
        <f t="shared" si="251"/>
        <v>2.6664372286102354</v>
      </c>
      <c r="AKM54" s="15">
        <f t="shared" si="252"/>
        <v>2.475985690856187</v>
      </c>
      <c r="AKN54" s="15">
        <f t="shared" si="253"/>
        <v>2.1513069436086734</v>
      </c>
      <c r="AKO54" s="15">
        <f t="shared" si="254"/>
        <v>1.3135877087923697</v>
      </c>
      <c r="AKP54" s="16">
        <f t="shared" si="255"/>
        <v>1.4072085106940051</v>
      </c>
      <c r="AKQ54" s="15">
        <f t="shared" si="256"/>
        <v>1.5667245048598608</v>
      </c>
      <c r="AKR54" s="6" t="s">
        <v>613</v>
      </c>
      <c r="AKS54" s="15">
        <f t="shared" si="257"/>
        <v>0.12295235888449345</v>
      </c>
      <c r="AKT54" s="15">
        <f t="shared" si="258"/>
        <v>0.1140836374953224</v>
      </c>
      <c r="AKU54" s="15">
        <f t="shared" si="259"/>
        <v>0.10791029173268854</v>
      </c>
      <c r="AKV54" s="15">
        <f t="shared" si="260"/>
        <v>8.6422689604579744E-2</v>
      </c>
      <c r="AKW54" s="15">
        <f t="shared" si="261"/>
        <v>5.3361741711524836E-2</v>
      </c>
      <c r="AKX54" s="16">
        <f t="shared" si="262"/>
        <v>0.15592491846366846</v>
      </c>
      <c r="AKY54" s="15">
        <f t="shared" si="263"/>
        <v>0.20861678519972529</v>
      </c>
      <c r="AKZ54" s="6" t="s">
        <v>613</v>
      </c>
      <c r="ALA54" s="7">
        <f t="shared" si="264"/>
        <v>0.10949027170362825</v>
      </c>
      <c r="ALB54" s="7">
        <f t="shared" si="265"/>
        <v>0.10240132217703574</v>
      </c>
      <c r="ALC54" s="7">
        <f t="shared" si="266"/>
        <v>9.7399845942332516E-2</v>
      </c>
      <c r="ALD54" s="7">
        <f t="shared" si="267"/>
        <v>7.9547942464304217E-2</v>
      </c>
      <c r="ALE54" s="7">
        <f t="shared" si="268"/>
        <v>5.0658515112597058E-2</v>
      </c>
      <c r="ALF54" s="8">
        <f t="shared" si="269"/>
        <v>0.1348919086119427</v>
      </c>
      <c r="ALG54" s="7">
        <f t="shared" si="270"/>
        <v>0.17260788345352257</v>
      </c>
      <c r="ALH54" s="6" t="s">
        <v>613</v>
      </c>
      <c r="ALI54" s="7">
        <f t="shared" ref="ALI54:ALJ87" si="320">XV54/GH54</f>
        <v>-9.5502649769985251</v>
      </c>
      <c r="ALJ54" s="7">
        <f t="shared" si="320"/>
        <v>1.5021981415478616</v>
      </c>
      <c r="ALK54" s="7">
        <f t="shared" si="315"/>
        <v>8.3277205247907268E-3</v>
      </c>
      <c r="ALL54" s="7">
        <f t="shared" si="315"/>
        <v>4.0640396300272212E-2</v>
      </c>
      <c r="ALM54" s="7">
        <f t="shared" si="315"/>
        <v>3.200244595852976E-2</v>
      </c>
      <c r="ALN54" s="20">
        <f t="shared" si="315"/>
        <v>3.7756390614295324E-2</v>
      </c>
      <c r="ALO54" s="7">
        <f t="shared" si="315"/>
        <v>1.749083560349296E-2</v>
      </c>
      <c r="ALP54" s="6" t="s">
        <v>613</v>
      </c>
      <c r="ALQ54" s="17">
        <f t="shared" si="271"/>
        <v>0.10949027170362825</v>
      </c>
      <c r="ALR54" s="17">
        <f t="shared" si="272"/>
        <v>0.10240132217703574</v>
      </c>
      <c r="ALS54" s="17">
        <f t="shared" si="273"/>
        <v>9.7399845942332516E-2</v>
      </c>
      <c r="ALT54" s="17">
        <f t="shared" si="274"/>
        <v>7.9547942464304217E-2</v>
      </c>
      <c r="ALU54" s="17">
        <f t="shared" si="275"/>
        <v>5.0658515112597058E-2</v>
      </c>
      <c r="ALV54" s="21">
        <f t="shared" si="276"/>
        <v>0.1348919086119427</v>
      </c>
      <c r="ALW54" s="17">
        <f t="shared" si="277"/>
        <v>0.17260788345352257</v>
      </c>
      <c r="ALX54" s="6" t="s">
        <v>613</v>
      </c>
      <c r="ALY54" s="17">
        <f t="shared" si="278"/>
        <v>0.89050972829637176</v>
      </c>
      <c r="ALZ54" s="17">
        <f t="shared" si="279"/>
        <v>0.89759867782296421</v>
      </c>
      <c r="AMA54" s="17">
        <f t="shared" si="280"/>
        <v>0.90260015405766747</v>
      </c>
      <c r="AMB54" s="17">
        <f t="shared" si="281"/>
        <v>0.92045205753569581</v>
      </c>
      <c r="AMC54" s="17">
        <f t="shared" si="282"/>
        <v>0.949341484887403</v>
      </c>
      <c r="AMD54" s="21">
        <f t="shared" si="283"/>
        <v>0.86510809138805733</v>
      </c>
      <c r="AME54" s="17">
        <f t="shared" si="284"/>
        <v>0.82739211654647749</v>
      </c>
      <c r="AMF54" s="6" t="s">
        <v>613</v>
      </c>
      <c r="AMP54" s="18">
        <v>4.5713591950970072</v>
      </c>
      <c r="AMQ54" s="18">
        <v>6.1982279139587186</v>
      </c>
      <c r="AMR54" s="18">
        <v>6.218300505319057</v>
      </c>
      <c r="AMS54" s="18">
        <v>6.0281565269948612</v>
      </c>
      <c r="AMT54" s="18">
        <v>6.8453170762465918</v>
      </c>
      <c r="AMU54" s="18">
        <v>7.4264531209904705</v>
      </c>
      <c r="AMV54" s="19">
        <v>7.1765482946952046</v>
      </c>
      <c r="AMW54" s="18">
        <v>5.8431999502304244</v>
      </c>
      <c r="AMX54" s="18">
        <v>8.0313813664126421</v>
      </c>
      <c r="AMY54" s="18">
        <v>11.291457076820459</v>
      </c>
      <c r="AMZ54" s="18">
        <v>10.072101709964384</v>
      </c>
      <c r="ANA54" s="18">
        <v>8.1036149396627639</v>
      </c>
      <c r="ANH54" s="6" t="s">
        <v>613</v>
      </c>
      <c r="ANI54" s="7">
        <f t="shared" si="285"/>
        <v>6.1982279139587183E-2</v>
      </c>
      <c r="ANJ54" s="7">
        <f t="shared" si="286"/>
        <v>6.218300505319057E-2</v>
      </c>
      <c r="ANK54" s="7">
        <f t="shared" si="287"/>
        <v>6.0281565269948614E-2</v>
      </c>
      <c r="ANL54" s="7">
        <f t="shared" si="288"/>
        <v>6.8453170762465917E-2</v>
      </c>
      <c r="ANM54" s="7">
        <f t="shared" si="289"/>
        <v>7.4264531209904699E-2</v>
      </c>
      <c r="ANN54" s="20">
        <f t="shared" si="290"/>
        <v>7.176548294695205E-2</v>
      </c>
      <c r="ANO54" s="7">
        <f t="shared" si="291"/>
        <v>5.8431999502304245E-2</v>
      </c>
      <c r="ANP54" s="6" t="s">
        <v>613</v>
      </c>
      <c r="ANZ54" s="7">
        <v>-1.5137246404285265E-2</v>
      </c>
      <c r="AOA54" s="7">
        <v>2.5564672332883953E-2</v>
      </c>
      <c r="AOB54" s="7">
        <v>-1.0702546631930043E-2</v>
      </c>
      <c r="AOC54" s="7">
        <v>0.20954451611318192</v>
      </c>
      <c r="AOD54" s="7">
        <v>0.18215498634196114</v>
      </c>
      <c r="AOE54" s="7">
        <v>-0.11152965043334617</v>
      </c>
      <c r="AOF54" s="20">
        <v>0.2194132077705182</v>
      </c>
      <c r="AOG54" s="7">
        <v>5.1688907023796915E-3</v>
      </c>
      <c r="AOH54" s="7">
        <v>0.53919448848064833</v>
      </c>
      <c r="AOI54" s="7">
        <v>0.57657229599624027</v>
      </c>
      <c r="AOJ54" s="7">
        <v>0.18054832872882143</v>
      </c>
      <c r="AOK54" s="7">
        <v>0.45513802777357104</v>
      </c>
      <c r="AOR54" s="6" t="s">
        <v>613</v>
      </c>
      <c r="APB54" s="1"/>
      <c r="APC54" s="1"/>
      <c r="APD54" s="1">
        <v>-0.23042000000000001</v>
      </c>
      <c r="APE54" s="1">
        <v>-0.15712000000000001</v>
      </c>
      <c r="APF54" s="1"/>
      <c r="APG54" s="1">
        <v>-481.02566000000002</v>
      </c>
      <c r="APH54" s="1">
        <v>-36.196640000000002</v>
      </c>
      <c r="API54" s="2">
        <v>41.806249999999999</v>
      </c>
      <c r="APJ54" s="1">
        <v>82.902159999999995</v>
      </c>
      <c r="APK54" s="1">
        <v>19.228359999999999</v>
      </c>
      <c r="APL54" s="1">
        <v>2.2202799999999998</v>
      </c>
      <c r="APM54" s="1">
        <v>7.0269999999999999E-2</v>
      </c>
      <c r="APN54" s="1">
        <v>1.6933800000000001</v>
      </c>
      <c r="APO54" s="1">
        <v>0.82052999999999998</v>
      </c>
      <c r="APP54" s="1">
        <v>-2.1752699999999998</v>
      </c>
      <c r="APQ54" s="1">
        <v>-1.0672900000000001</v>
      </c>
      <c r="APR54" s="1">
        <v>-0.68794</v>
      </c>
      <c r="APS54" s="1">
        <v>-933.95054000000005</v>
      </c>
      <c r="APT54" s="1"/>
      <c r="APU54" s="1"/>
      <c r="APW54" s="22">
        <v>0.31436095036286554</v>
      </c>
      <c r="APX54" s="22">
        <v>-0.23058680745947757</v>
      </c>
      <c r="APY54" s="22">
        <v>4.4517592476527416E-2</v>
      </c>
      <c r="APZ54" s="22">
        <v>0.41266780698005806</v>
      </c>
      <c r="AQA54" s="22">
        <v>0.16665961378964697</v>
      </c>
      <c r="AQB54" s="39" t="s">
        <v>613</v>
      </c>
      <c r="AQC54" s="22">
        <v>0.65858813285550066</v>
      </c>
      <c r="AQD54" s="6" t="s">
        <v>613</v>
      </c>
      <c r="AQE54" s="4">
        <f t="shared" si="292"/>
        <v>12937840969</v>
      </c>
      <c r="AQF54" s="4">
        <f t="shared" si="293"/>
        <v>20380214121</v>
      </c>
      <c r="AQG54" s="4">
        <f t="shared" si="294"/>
        <v>5750937182</v>
      </c>
      <c r="AQH54" s="4">
        <f t="shared" si="295"/>
        <v>-276301508</v>
      </c>
      <c r="AQI54" s="4">
        <f t="shared" si="296"/>
        <v>-3249018044</v>
      </c>
      <c r="AQJ54" s="5">
        <f t="shared" si="297"/>
        <v>5455458207</v>
      </c>
      <c r="AQK54" s="4">
        <f t="shared" si="298"/>
        <v>6589287937</v>
      </c>
      <c r="AQL54" s="6" t="s">
        <v>613</v>
      </c>
      <c r="AQM54" s="7">
        <f t="shared" si="299"/>
        <v>0.58793080343468651</v>
      </c>
      <c r="AQN54" s="7">
        <f t="shared" si="300"/>
        <v>-8.6347556401690575</v>
      </c>
      <c r="AQO54" s="7">
        <f t="shared" si="301"/>
        <v>-0.37056106000028555</v>
      </c>
      <c r="AQP54" s="7">
        <f t="shared" si="302"/>
        <v>1.4133739313235778E-3</v>
      </c>
      <c r="AQQ54" s="7">
        <f t="shared" si="303"/>
        <v>0.19037398024186172</v>
      </c>
      <c r="AQR54" s="20">
        <f t="shared" si="304"/>
        <v>0.19868320912303006</v>
      </c>
      <c r="AQS54" s="7">
        <f t="shared" si="305"/>
        <v>0.22975232156833544</v>
      </c>
      <c r="AQT54" s="6" t="s">
        <v>613</v>
      </c>
      <c r="AQU54" s="9">
        <f t="shared" ref="AQU54:AQV87" si="321">ANI54+(APW54*(AOA54-ANI54))</f>
        <v>5.0534005653890796E-2</v>
      </c>
      <c r="AQV54" s="9">
        <f t="shared" si="321"/>
        <v>7.8989451726185281E-2</v>
      </c>
      <c r="AQW54" s="9">
        <f t="shared" si="316"/>
        <v>6.6926392487431624E-2</v>
      </c>
      <c r="AQX54" s="9">
        <f t="shared" si="316"/>
        <v>0.11537424964730722</v>
      </c>
      <c r="AQY54" s="9">
        <f t="shared" si="316"/>
        <v>4.3300144652876987E-2</v>
      </c>
      <c r="AQZ54" s="10" t="e">
        <f t="shared" si="316"/>
        <v>#VALUE!</v>
      </c>
      <c r="ARA54" s="9">
        <f t="shared" si="316"/>
        <v>2.3353548127682547E-2</v>
      </c>
      <c r="ARB54" s="6" t="s">
        <v>613</v>
      </c>
      <c r="ARC54" s="17">
        <f t="shared" ref="ARC54:ARD87" si="322">(ALY54*AQU54)+((1-AQM54)*(ALQ54*ALI54))</f>
        <v>-0.38588370866788868</v>
      </c>
      <c r="ARD54" s="17">
        <f t="shared" si="322"/>
        <v>1.5529871142457696</v>
      </c>
      <c r="ARE54" s="17">
        <f t="shared" si="317"/>
        <v>6.1519459869682221E-2</v>
      </c>
      <c r="ARF54" s="17">
        <f t="shared" si="317"/>
        <v>0.10942475614120589</v>
      </c>
      <c r="ARG54" s="17">
        <f t="shared" si="317"/>
        <v>4.2419186402889213E-2</v>
      </c>
      <c r="ARH54" s="21" t="e">
        <f t="shared" si="317"/>
        <v>#VALUE!</v>
      </c>
      <c r="ARI54" s="17">
        <f t="shared" si="317"/>
        <v>2.1647962576597925E-2</v>
      </c>
      <c r="ARJ54" s="6" t="s">
        <v>613</v>
      </c>
    </row>
    <row r="55" spans="1:1154" collapsed="1" x14ac:dyDescent="0.15">
      <c r="A55" s="26" t="s">
        <v>353</v>
      </c>
      <c r="B55" s="34">
        <v>39829</v>
      </c>
      <c r="C55" s="34">
        <v>39829</v>
      </c>
      <c r="D55" s="35">
        <v>3.15232086525462</v>
      </c>
      <c r="E55" s="26" t="s">
        <v>354</v>
      </c>
      <c r="F55" s="26" t="s">
        <v>48</v>
      </c>
      <c r="G55" s="26" t="s">
        <v>49</v>
      </c>
      <c r="H55" s="26" t="s">
        <v>23</v>
      </c>
      <c r="I55" s="56" t="s">
        <v>355</v>
      </c>
      <c r="J55" s="26" t="s">
        <v>515</v>
      </c>
      <c r="K55" s="26" t="s">
        <v>427</v>
      </c>
      <c r="L55" s="26" t="s">
        <v>43</v>
      </c>
      <c r="M55" s="26" t="s">
        <v>44</v>
      </c>
      <c r="N55" s="26" t="s">
        <v>23</v>
      </c>
      <c r="O55" s="26"/>
      <c r="P55" s="26"/>
      <c r="Q55" s="26" t="s">
        <v>25</v>
      </c>
      <c r="R55" s="26" t="s">
        <v>217</v>
      </c>
      <c r="S55" s="35" t="s">
        <v>356</v>
      </c>
      <c r="T55" s="26" t="s">
        <v>27</v>
      </c>
      <c r="U55" s="26" t="s">
        <v>63</v>
      </c>
      <c r="V55" s="36">
        <v>2009</v>
      </c>
      <c r="W55" s="3">
        <f t="shared" si="165"/>
        <v>0</v>
      </c>
      <c r="AB55" s="35">
        <v>2318957000000</v>
      </c>
      <c r="AC55" s="35">
        <v>1987130000000</v>
      </c>
      <c r="AD55" s="35">
        <v>2196721000000</v>
      </c>
      <c r="AE55" s="35">
        <v>2855967000000</v>
      </c>
      <c r="AF55" s="35">
        <v>4136355000000</v>
      </c>
      <c r="AG55" s="35">
        <v>6613599000000</v>
      </c>
      <c r="AH55" s="35">
        <v>5203000000000</v>
      </c>
      <c r="AI55" s="4">
        <v>6080017000000</v>
      </c>
      <c r="AJ55" s="4">
        <v>7684452000000</v>
      </c>
      <c r="AK55" s="4">
        <v>4062973000000</v>
      </c>
      <c r="AL55" s="4">
        <v>3923358000000</v>
      </c>
      <c r="AM55" s="4">
        <v>5082388000000</v>
      </c>
      <c r="AN55" s="5">
        <v>4076991000000</v>
      </c>
      <c r="AO55" s="4">
        <v>3810796000000</v>
      </c>
      <c r="AP55" s="4">
        <v>3771319000000</v>
      </c>
      <c r="AQ55" s="4">
        <v>1960954000000</v>
      </c>
      <c r="AR55" s="4">
        <v>774811000000</v>
      </c>
      <c r="AS55" s="4">
        <v>1317425000000</v>
      </c>
      <c r="AT55" s="4">
        <v>65556000000</v>
      </c>
      <c r="AU55" s="4">
        <v>14649000000</v>
      </c>
      <c r="AV55" s="4"/>
      <c r="AW55" s="4"/>
      <c r="AX55" s="4"/>
      <c r="AY55" s="4"/>
      <c r="AZ55" s="4"/>
      <c r="BA55" s="4"/>
      <c r="BB55" s="6" t="s">
        <v>613</v>
      </c>
      <c r="BC55" s="4"/>
      <c r="BD55" s="4"/>
      <c r="BE55" s="4"/>
      <c r="BF55" s="4"/>
      <c r="BG55" s="4">
        <v>888368000000</v>
      </c>
      <c r="BH55" s="4">
        <v>538533000000</v>
      </c>
      <c r="BI55" s="4">
        <v>569822000000</v>
      </c>
      <c r="BJ55" s="4">
        <v>587703000000</v>
      </c>
      <c r="BK55" s="4">
        <v>486344000000</v>
      </c>
      <c r="BL55" s="4">
        <v>493621000000</v>
      </c>
      <c r="BM55" s="4">
        <v>339270000000</v>
      </c>
      <c r="BN55" s="4">
        <v>564312000000</v>
      </c>
      <c r="BO55" s="4">
        <v>349050000000</v>
      </c>
      <c r="BP55" s="4">
        <v>231454000000</v>
      </c>
      <c r="BQ55" s="4">
        <v>193499000000</v>
      </c>
      <c r="BR55" s="4">
        <v>225004000000</v>
      </c>
      <c r="BS55" s="5">
        <v>104546000000</v>
      </c>
      <c r="BT55" s="4">
        <v>218575000000</v>
      </c>
      <c r="BU55" s="4">
        <v>201987000000</v>
      </c>
      <c r="BV55" s="4">
        <v>252288000000</v>
      </c>
      <c r="BW55" s="4">
        <v>128776000000</v>
      </c>
      <c r="BX55" s="4">
        <v>156532000000</v>
      </c>
      <c r="BY55" s="4">
        <v>192793000000</v>
      </c>
      <c r="BZ55" s="4">
        <v>58932000000</v>
      </c>
      <c r="CA55" s="4"/>
      <c r="CB55" s="4"/>
      <c r="CC55" s="4"/>
      <c r="CD55" s="4"/>
      <c r="CE55" s="4"/>
      <c r="CF55" s="4"/>
      <c r="CG55" s="6" t="s">
        <v>613</v>
      </c>
      <c r="CH55" s="4"/>
      <c r="CI55" s="4"/>
      <c r="CJ55" s="4"/>
      <c r="CK55" s="4"/>
      <c r="CL55" s="4">
        <v>5852668000000</v>
      </c>
      <c r="CM55" s="4">
        <v>4808584000000</v>
      </c>
      <c r="CN55" s="4">
        <v>5701372000000</v>
      </c>
      <c r="CO55" s="4">
        <v>6734460000000</v>
      </c>
      <c r="CP55" s="4">
        <v>8109855000000</v>
      </c>
      <c r="CQ55" s="4">
        <v>12458290000000</v>
      </c>
      <c r="CR55" s="4">
        <v>10602240000000</v>
      </c>
      <c r="CS55" s="4">
        <v>11278328000000</v>
      </c>
      <c r="CT55" s="4">
        <v>12055961000000</v>
      </c>
      <c r="CU55" s="4">
        <v>6961406000000</v>
      </c>
      <c r="CV55" s="4">
        <v>5992864000000</v>
      </c>
      <c r="CW55" s="4">
        <v>7006683000000</v>
      </c>
      <c r="CX55" s="5">
        <v>5924727000000</v>
      </c>
      <c r="CY55" s="4">
        <v>6255420000000</v>
      </c>
      <c r="CZ55" s="4">
        <v>5262257000000</v>
      </c>
      <c r="DA55" s="4">
        <v>3391468000000</v>
      </c>
      <c r="DB55" s="4">
        <v>1919853000000</v>
      </c>
      <c r="DC55" s="4">
        <v>2136365000000</v>
      </c>
      <c r="DD55" s="4">
        <v>346661000000</v>
      </c>
      <c r="DE55" s="4">
        <v>412196000000</v>
      </c>
      <c r="DF55" s="4"/>
      <c r="DG55" s="4"/>
      <c r="DH55" s="4"/>
      <c r="DI55" s="4"/>
      <c r="DJ55" s="4"/>
      <c r="DK55" s="4"/>
      <c r="DL55" s="6" t="s">
        <v>613</v>
      </c>
      <c r="DM55" s="4"/>
      <c r="DN55" s="4"/>
      <c r="DO55" s="4"/>
      <c r="DP55" s="4"/>
      <c r="DQ55" s="4">
        <v>14760983000000</v>
      </c>
      <c r="DR55" s="4">
        <v>15682406000000</v>
      </c>
      <c r="DS55" s="4">
        <v>15283901000000</v>
      </c>
      <c r="DT55" s="4">
        <v>17160902000000</v>
      </c>
      <c r="DU55" s="4">
        <v>20023895000000</v>
      </c>
      <c r="DV55" s="4">
        <v>24122671000000</v>
      </c>
      <c r="DW55" s="4">
        <v>22472352000000</v>
      </c>
      <c r="DX55" s="4">
        <v>22787532000000</v>
      </c>
      <c r="DY55" s="4">
        <v>20255269000000</v>
      </c>
      <c r="DZ55" s="4">
        <v>14088183000000</v>
      </c>
      <c r="EA55" s="4">
        <v>14314707000000</v>
      </c>
      <c r="EB55" s="4">
        <v>14016686000000</v>
      </c>
      <c r="EC55" s="5">
        <v>11868377000000</v>
      </c>
      <c r="ED55" s="4">
        <v>11461858000000</v>
      </c>
      <c r="EE55" s="4">
        <v>9838740000000</v>
      </c>
      <c r="EF55" s="4">
        <v>7472595000000</v>
      </c>
      <c r="EG55" s="4">
        <v>5480658000000</v>
      </c>
      <c r="EH55" s="4">
        <v>4872881000000</v>
      </c>
      <c r="EI55" s="4">
        <v>1569258000000</v>
      </c>
      <c r="EJ55" s="4">
        <v>1772385000000</v>
      </c>
      <c r="EK55" s="4"/>
      <c r="EL55" s="4"/>
      <c r="EM55" s="4"/>
      <c r="EN55" s="4"/>
      <c r="EO55" s="4"/>
      <c r="EP55" s="4"/>
      <c r="EQ55" s="6" t="s">
        <v>613</v>
      </c>
      <c r="ER55" s="4"/>
      <c r="ES55" s="4"/>
      <c r="ET55" s="4"/>
      <c r="EU55" s="4"/>
      <c r="EV55" s="4">
        <v>5165883000000</v>
      </c>
      <c r="EW55" s="4">
        <v>5815645000000</v>
      </c>
      <c r="EX55" s="4">
        <v>5505982000000</v>
      </c>
      <c r="EY55" s="4">
        <v>5943688000000</v>
      </c>
      <c r="EZ55" s="4">
        <v>6701869000000</v>
      </c>
      <c r="FA55" s="4">
        <v>9481086000000</v>
      </c>
      <c r="FB55" s="4">
        <v>8875096000000</v>
      </c>
      <c r="FC55" s="4">
        <v>8374460000000</v>
      </c>
      <c r="FD55" s="4">
        <v>7851921000000</v>
      </c>
      <c r="FE55" s="4">
        <v>4671652000000</v>
      </c>
      <c r="FF55" s="4">
        <v>4042864000000</v>
      </c>
      <c r="FG55" s="4">
        <v>3705603000000</v>
      </c>
      <c r="FH55" s="5">
        <v>3625814000000</v>
      </c>
      <c r="FI55" s="4">
        <v>5219822000000</v>
      </c>
      <c r="FJ55" s="4">
        <v>2433991000000</v>
      </c>
      <c r="FK55" s="4">
        <v>2488807000000</v>
      </c>
      <c r="FL55" s="4">
        <v>1542306000000</v>
      </c>
      <c r="FM55" s="4">
        <v>1578479000000</v>
      </c>
      <c r="FN55" s="4">
        <v>350379000000</v>
      </c>
      <c r="FO55" s="4">
        <v>522604000000</v>
      </c>
      <c r="FP55" s="4"/>
      <c r="FQ55" s="4"/>
      <c r="FR55" s="4"/>
      <c r="FS55" s="4"/>
      <c r="FT55" s="4"/>
      <c r="FU55" s="4"/>
      <c r="FV55" s="6" t="s">
        <v>613</v>
      </c>
      <c r="FW55" s="4"/>
      <c r="FX55" s="4"/>
      <c r="FY55" s="4"/>
      <c r="FZ55" s="4"/>
      <c r="GA55" s="4">
        <v>3431996000000</v>
      </c>
      <c r="GB55" s="4">
        <v>3717680000000</v>
      </c>
      <c r="GC55" s="4">
        <v>4316493000000</v>
      </c>
      <c r="GD55" s="4">
        <v>5207002000000</v>
      </c>
      <c r="GE55" s="4">
        <v>5277980000000</v>
      </c>
      <c r="GF55" s="4">
        <v>4575164000000</v>
      </c>
      <c r="GG55" s="4">
        <v>4711794000000</v>
      </c>
      <c r="GH55" s="4">
        <v>3425790000000</v>
      </c>
      <c r="GI55" s="4">
        <v>2838146000000</v>
      </c>
      <c r="GJ55" s="4">
        <v>2810599000000</v>
      </c>
      <c r="GK55" s="4">
        <v>2696386000000</v>
      </c>
      <c r="GL55" s="4">
        <v>1811544000000</v>
      </c>
      <c r="GM55" s="5">
        <v>5396738000000</v>
      </c>
      <c r="GN55" s="4">
        <v>4690134000000</v>
      </c>
      <c r="GO55" s="4">
        <v>3780840000000</v>
      </c>
      <c r="GP55" s="4">
        <v>2162208000000</v>
      </c>
      <c r="GQ55" s="4">
        <v>1692140000000</v>
      </c>
      <c r="GR55" s="4">
        <v>1735628000000</v>
      </c>
      <c r="GS55" s="4">
        <v>536613000000</v>
      </c>
      <c r="GT55" s="4">
        <v>553555000000</v>
      </c>
      <c r="GU55" s="4"/>
      <c r="GV55" s="4"/>
      <c r="GW55" s="4"/>
      <c r="GX55" s="4"/>
      <c r="GY55" s="4"/>
      <c r="GZ55" s="4"/>
      <c r="HA55" s="6" t="s">
        <v>613</v>
      </c>
      <c r="HB55" s="4"/>
      <c r="HC55" s="4"/>
      <c r="HD55" s="4"/>
      <c r="HE55" s="4"/>
      <c r="HF55" s="4">
        <v>3875406000000</v>
      </c>
      <c r="HG55" s="4">
        <v>3367787000000</v>
      </c>
      <c r="HH55" s="4">
        <v>4950588000000</v>
      </c>
      <c r="HI55" s="4">
        <v>5523098000000</v>
      </c>
      <c r="HJ55" s="4">
        <v>6440120000000</v>
      </c>
      <c r="HK55" s="4">
        <v>7686848000000</v>
      </c>
      <c r="HL55" s="4">
        <v>7111285000000</v>
      </c>
      <c r="HM55" s="4">
        <v>8444900000000</v>
      </c>
      <c r="HN55" s="4">
        <v>7053064000000</v>
      </c>
      <c r="HO55" s="4">
        <v>4976132000000</v>
      </c>
      <c r="HP55" s="4">
        <v>5201784000000</v>
      </c>
      <c r="HQ55" s="4">
        <v>4841331000000</v>
      </c>
      <c r="HR55" s="5">
        <v>1586463000000</v>
      </c>
      <c r="HS55" s="4">
        <v>1548735000000</v>
      </c>
      <c r="HT55" s="4">
        <v>1750532000000</v>
      </c>
      <c r="HU55" s="4">
        <v>1364375000000</v>
      </c>
      <c r="HV55" s="4">
        <v>1287991000000</v>
      </c>
      <c r="HW55" s="4">
        <v>945427000000</v>
      </c>
      <c r="HX55" s="4">
        <v>904389000000</v>
      </c>
      <c r="HY55" s="4">
        <v>1046287000000</v>
      </c>
      <c r="HZ55" s="4"/>
      <c r="IA55" s="4"/>
      <c r="IB55" s="4"/>
      <c r="IC55" s="4"/>
      <c r="ID55" s="4"/>
      <c r="IE55" s="4"/>
      <c r="IF55" s="6" t="s">
        <v>613</v>
      </c>
      <c r="IG55" s="4"/>
      <c r="IH55" s="4"/>
      <c r="II55" s="4"/>
      <c r="IJ55" s="4"/>
      <c r="IK55" s="4">
        <v>10310153000000</v>
      </c>
      <c r="IL55" s="4">
        <v>10277387000000</v>
      </c>
      <c r="IM55" s="4">
        <v>12322341000000</v>
      </c>
      <c r="IN55" s="4">
        <v>14982244000000</v>
      </c>
      <c r="IO55" s="4">
        <v>17077396000000</v>
      </c>
      <c r="IP55" s="4">
        <v>17814235000000</v>
      </c>
      <c r="IQ55" s="4">
        <v>17739513000000</v>
      </c>
      <c r="IR55" s="4">
        <v>17074247000000</v>
      </c>
      <c r="IS55" s="4">
        <v>14674766000000</v>
      </c>
      <c r="IT55" s="4">
        <v>12642770000000</v>
      </c>
      <c r="IU55" s="4">
        <v>10332842000000</v>
      </c>
      <c r="IV55" s="4">
        <v>9537671000000</v>
      </c>
      <c r="IW55" s="5">
        <v>14391894000000</v>
      </c>
      <c r="IX55" s="4">
        <v>12709388000000</v>
      </c>
      <c r="IY55" s="4">
        <v>10370107000000</v>
      </c>
      <c r="IZ55" s="4">
        <v>9100380000000</v>
      </c>
      <c r="JA55" s="4">
        <v>7490735000000</v>
      </c>
      <c r="JB55" s="4">
        <v>2506936000000</v>
      </c>
      <c r="JC55" s="4">
        <v>594388000000</v>
      </c>
      <c r="JD55" s="4">
        <v>501441000000</v>
      </c>
      <c r="JE55" s="4"/>
      <c r="JF55" s="4"/>
      <c r="JG55" s="4"/>
      <c r="JH55" s="4"/>
      <c r="JI55" s="4"/>
      <c r="JJ55" s="4"/>
      <c r="JK55" s="6" t="s">
        <v>613</v>
      </c>
      <c r="JL55" s="4"/>
      <c r="JM55" s="4"/>
      <c r="JN55" s="4"/>
      <c r="JO55" s="4"/>
      <c r="JP55" s="4"/>
      <c r="JQ55" s="4">
        <v>175458000000</v>
      </c>
      <c r="JR55" s="4">
        <v>-275153000000</v>
      </c>
      <c r="JS55" s="4">
        <v>-124928000000</v>
      </c>
      <c r="JT55" s="4">
        <v>-1474686000000</v>
      </c>
      <c r="JU55" s="4">
        <v>954604000000</v>
      </c>
      <c r="JV55" s="4">
        <v>-692443000000</v>
      </c>
      <c r="JW55" s="4">
        <v>-392257000000</v>
      </c>
      <c r="JX55" s="4">
        <v>1800830000000</v>
      </c>
      <c r="JY55" s="4">
        <v>223101000000</v>
      </c>
      <c r="JZ55" s="4">
        <v>-99170000000</v>
      </c>
      <c r="KA55" s="4">
        <v>18532000000</v>
      </c>
      <c r="KB55" s="5">
        <v>545110000000</v>
      </c>
      <c r="KC55" s="4">
        <v>524421000000</v>
      </c>
      <c r="KD55" s="4">
        <v>441514000000</v>
      </c>
      <c r="KE55" s="4">
        <v>436275000000</v>
      </c>
      <c r="KF55" s="4">
        <v>321491000000</v>
      </c>
      <c r="KG55" s="4">
        <v>148369000000</v>
      </c>
      <c r="KH55" s="4">
        <v>49075000000</v>
      </c>
      <c r="KI55" s="4">
        <v>37055000000</v>
      </c>
      <c r="KJ55" s="4"/>
      <c r="KK55" s="4"/>
      <c r="KL55" s="4"/>
      <c r="KM55" s="4"/>
      <c r="KN55" s="4"/>
      <c r="KO55" s="4"/>
      <c r="KP55" s="6" t="s">
        <v>613</v>
      </c>
      <c r="KQ55" s="4"/>
      <c r="KR55" s="4"/>
      <c r="KS55" s="4"/>
      <c r="KT55" s="4"/>
      <c r="KU55" s="4">
        <v>25990000000</v>
      </c>
      <c r="KV55" s="4">
        <v>-982539000000</v>
      </c>
      <c r="KW55" s="4">
        <v>-1017837000000</v>
      </c>
      <c r="KX55" s="4">
        <v>-1611020000000</v>
      </c>
      <c r="KY55" s="4">
        <v>-1922481000000</v>
      </c>
      <c r="KZ55" s="4">
        <v>324281000000</v>
      </c>
      <c r="LA55" s="4">
        <v>-1088540000000</v>
      </c>
      <c r="LB55" s="4">
        <v>2108569000000</v>
      </c>
      <c r="LC55" s="4">
        <v>1645910000000</v>
      </c>
      <c r="LD55" s="4">
        <v>166583000000</v>
      </c>
      <c r="LE55" s="4">
        <v>96038000000</v>
      </c>
      <c r="LF55" s="4">
        <v>5627111000000</v>
      </c>
      <c r="LG55" s="5">
        <v>260637000000</v>
      </c>
      <c r="LH55" s="4">
        <v>-194895000000</v>
      </c>
      <c r="LI55" s="4">
        <v>151063000000</v>
      </c>
      <c r="LJ55" s="4">
        <v>124999000000</v>
      </c>
      <c r="LK55" s="4">
        <v>177709000000</v>
      </c>
      <c r="LL55" s="4">
        <v>63594000000</v>
      </c>
      <c r="LM55" s="4">
        <v>11312000000</v>
      </c>
      <c r="LN55" s="4">
        <v>20084000000</v>
      </c>
      <c r="LO55" s="4"/>
      <c r="LP55" s="4"/>
      <c r="LQ55" s="4"/>
      <c r="LR55" s="4"/>
      <c r="LS55" s="4"/>
      <c r="LT55" s="4"/>
      <c r="LU55" s="6" t="s">
        <v>613</v>
      </c>
      <c r="LV55" s="4"/>
      <c r="LW55" s="4"/>
      <c r="LX55" s="4"/>
      <c r="LY55" s="4"/>
      <c r="LZ55" s="4"/>
      <c r="MA55" s="4">
        <v>811509000000</v>
      </c>
      <c r="MB55" s="4">
        <v>122704000000</v>
      </c>
      <c r="MC55" s="4">
        <v>108269000000</v>
      </c>
      <c r="MD55" s="4">
        <v>-1075921000000</v>
      </c>
      <c r="ME55" s="4">
        <v>-390693000000</v>
      </c>
      <c r="MF55" s="4">
        <v>-135628000000</v>
      </c>
      <c r="MK55" s="1">
        <v>145658000000</v>
      </c>
      <c r="ML55" s="1">
        <v>-801203000000</v>
      </c>
      <c r="MM55" s="1">
        <v>-548376000000</v>
      </c>
      <c r="MN55" s="1">
        <v>-1615280000000</v>
      </c>
      <c r="MO55" s="1">
        <v>-2089049000000</v>
      </c>
      <c r="MP55" s="1">
        <v>487070000000</v>
      </c>
      <c r="MQ55" s="1">
        <v>-1053677000000</v>
      </c>
      <c r="MR55" s="4">
        <v>2248060000000</v>
      </c>
      <c r="MS55" s="4">
        <v>1799849000000</v>
      </c>
      <c r="MT55" s="4">
        <v>155081000000</v>
      </c>
      <c r="MU55" s="4">
        <v>89232000000</v>
      </c>
      <c r="MV55" s="4">
        <v>5395611000000</v>
      </c>
      <c r="MW55" s="5">
        <v>343210000000</v>
      </c>
      <c r="MX55" s="4">
        <v>-263667000000</v>
      </c>
      <c r="MY55" s="1">
        <v>188521000000</v>
      </c>
      <c r="MZ55" s="1">
        <v>167998000000</v>
      </c>
      <c r="NA55" s="1">
        <v>205662000000</v>
      </c>
      <c r="NB55" s="1">
        <v>82776000000</v>
      </c>
      <c r="NC55" s="1">
        <v>24952000000</v>
      </c>
      <c r="ND55" s="1">
        <v>24332000000</v>
      </c>
      <c r="NK55" s="6" t="s">
        <v>613</v>
      </c>
      <c r="NP55" s="35">
        <v>25990000000</v>
      </c>
      <c r="NQ55" s="35">
        <v>-982539000000</v>
      </c>
      <c r="NR55" s="35">
        <v>-1017837000000</v>
      </c>
      <c r="NS55" s="35">
        <v>-1611020000000</v>
      </c>
      <c r="NT55" s="35">
        <v>-1922481000000</v>
      </c>
      <c r="NU55" s="35">
        <v>324281000000</v>
      </c>
      <c r="NV55" s="35">
        <v>-1088540000000</v>
      </c>
      <c r="NW55" s="47">
        <v>2108569000000</v>
      </c>
      <c r="NX55" s="47">
        <v>1645910000000</v>
      </c>
      <c r="NY55" s="47">
        <v>166583000000</v>
      </c>
      <c r="NZ55" s="47">
        <v>96038000000</v>
      </c>
      <c r="OA55" s="47">
        <v>5627111000000</v>
      </c>
      <c r="OB55" s="48">
        <v>260637000000</v>
      </c>
      <c r="OC55" s="47">
        <v>-194895000000</v>
      </c>
      <c r="OD55" s="35">
        <v>151063000000</v>
      </c>
      <c r="OE55" s="35">
        <v>124999000000</v>
      </c>
      <c r="OF55" s="35">
        <v>177709000000</v>
      </c>
      <c r="OG55" s="35">
        <v>63594000000</v>
      </c>
      <c r="OH55" s="35">
        <v>11312000000</v>
      </c>
      <c r="OI55" s="35">
        <v>20084000000</v>
      </c>
      <c r="OP55" s="6" t="s">
        <v>613</v>
      </c>
      <c r="OQ55" s="4">
        <v>-97237000000</v>
      </c>
      <c r="OR55" s="4">
        <v>819327000000</v>
      </c>
      <c r="OS55" s="4">
        <v>624041000000</v>
      </c>
      <c r="OT55" s="4">
        <v>265011000000</v>
      </c>
      <c r="OU55" s="4">
        <v>447490000000</v>
      </c>
      <c r="OV55" s="5">
        <v>1037852000000</v>
      </c>
      <c r="OW55" s="4">
        <v>945225000000</v>
      </c>
      <c r="OX55" s="4">
        <v>866013000000</v>
      </c>
      <c r="OY55" s="4">
        <v>788592000000</v>
      </c>
      <c r="OZ55" s="4">
        <v>618413000000</v>
      </c>
      <c r="PA55" s="4">
        <v>221949000000</v>
      </c>
      <c r="PB55" s="4">
        <v>68608000000</v>
      </c>
      <c r="PC55" s="4">
        <v>47365000000</v>
      </c>
      <c r="PD55" s="4"/>
      <c r="PE55" s="4"/>
      <c r="PF55" s="4"/>
      <c r="PG55" s="4"/>
      <c r="PH55" s="4"/>
      <c r="PI55" s="4"/>
      <c r="PJ55" s="6" t="s">
        <v>613</v>
      </c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5"/>
      <c r="QB55" s="4"/>
      <c r="QC55" s="4"/>
      <c r="QD55" s="4">
        <v>-45470000000</v>
      </c>
      <c r="QE55" s="4">
        <v>-16910000000</v>
      </c>
      <c r="QF55" s="4">
        <v>-7608000000</v>
      </c>
      <c r="QG55" s="4">
        <v>5575000000</v>
      </c>
      <c r="QH55" s="4">
        <v>-46607000000</v>
      </c>
      <c r="QI55" s="4"/>
      <c r="QJ55" s="4"/>
      <c r="QK55" s="4"/>
      <c r="QL55" s="4"/>
      <c r="QM55" s="4"/>
      <c r="QN55" s="4"/>
      <c r="QO55" s="6" t="s">
        <v>613</v>
      </c>
      <c r="QP55" s="4"/>
      <c r="QQ55" s="4"/>
      <c r="QR55" s="4"/>
      <c r="QS55" s="4"/>
      <c r="QT55" s="4">
        <v>69476000000</v>
      </c>
      <c r="QU55" s="4">
        <v>507225000000</v>
      </c>
      <c r="QV55" s="4">
        <v>-238013000000</v>
      </c>
      <c r="QW55" s="4">
        <v>-223604000000</v>
      </c>
      <c r="QX55" s="4">
        <v>-905511000000</v>
      </c>
      <c r="QY55" s="4">
        <v>544933000000</v>
      </c>
      <c r="QZ55" s="4">
        <v>-510984000000</v>
      </c>
      <c r="RA55" s="4">
        <v>-253371000000</v>
      </c>
      <c r="RB55" s="4">
        <v>1104098000000</v>
      </c>
      <c r="RC55" s="4">
        <v>566845000000</v>
      </c>
      <c r="RD55" s="4">
        <v>347460000000</v>
      </c>
      <c r="RE55" s="4">
        <v>524159000000</v>
      </c>
      <c r="RF55" s="5">
        <v>988822000000</v>
      </c>
      <c r="RG55" s="4">
        <v>613116000000</v>
      </c>
      <c r="RH55" s="4">
        <v>1127562000000</v>
      </c>
      <c r="RI55" s="4">
        <v>333221000000</v>
      </c>
      <c r="RJ55" s="4">
        <v>279017000000</v>
      </c>
      <c r="RK55" s="4">
        <v>997068000000</v>
      </c>
      <c r="RL55" s="4">
        <v>87739000000</v>
      </c>
      <c r="RM55" s="4">
        <v>-172632000000</v>
      </c>
      <c r="RN55" s="4"/>
      <c r="RO55" s="4"/>
      <c r="RP55" s="4"/>
      <c r="RQ55" s="4"/>
      <c r="RR55" s="4"/>
      <c r="RS55" s="4"/>
      <c r="RT55" s="6" t="s">
        <v>613</v>
      </c>
      <c r="RU55" s="4"/>
      <c r="RV55" s="4"/>
      <c r="RW55" s="4"/>
      <c r="RX55" s="4"/>
      <c r="RY55" s="4">
        <v>1296920000000</v>
      </c>
      <c r="RZ55" s="4">
        <v>1206036000000</v>
      </c>
      <c r="SA55" s="4">
        <v>798055000000</v>
      </c>
      <c r="SB55" s="4">
        <v>1023303000000</v>
      </c>
      <c r="SC55" s="4">
        <v>-1032571000000</v>
      </c>
      <c r="SD55" s="4">
        <v>912366000000</v>
      </c>
      <c r="SE55" s="4">
        <v>-834598000000</v>
      </c>
      <c r="SF55" s="4">
        <v>-966377000000</v>
      </c>
      <c r="SG55" s="4">
        <v>415449000000</v>
      </c>
      <c r="SH55" s="4">
        <v>1372126000000</v>
      </c>
      <c r="SI55" s="4">
        <v>-866464000000</v>
      </c>
      <c r="SJ55" s="4">
        <v>3913563000000</v>
      </c>
      <c r="SK55" s="5">
        <v>-1429792000000</v>
      </c>
      <c r="SL55" s="4">
        <v>-2062952000000</v>
      </c>
      <c r="SM55" s="4">
        <v>-587014000000</v>
      </c>
      <c r="SN55" s="4">
        <v>-1154251000000</v>
      </c>
      <c r="SO55" s="4">
        <v>-1022174000000</v>
      </c>
      <c r="SP55" s="4">
        <v>-289323000000</v>
      </c>
      <c r="SQ55" s="4">
        <v>9360000000</v>
      </c>
      <c r="SR55" s="4">
        <v>17889000000</v>
      </c>
      <c r="SS55" s="4"/>
      <c r="ST55" s="4"/>
      <c r="SU55" s="4"/>
      <c r="SV55" s="4"/>
      <c r="SW55" s="4"/>
      <c r="SX55" s="4"/>
      <c r="SY55" s="6" t="s">
        <v>613</v>
      </c>
      <c r="SZ55" s="4"/>
      <c r="TA55" s="4"/>
      <c r="TB55" s="4"/>
      <c r="TC55" s="4"/>
      <c r="TD55" s="4">
        <v>-569409000000</v>
      </c>
      <c r="TE55" s="4">
        <v>-2311046000000</v>
      </c>
      <c r="TF55" s="4">
        <v>-1595912000000</v>
      </c>
      <c r="TG55" s="4">
        <v>-1720331000000</v>
      </c>
      <c r="TH55" s="4">
        <v>1326709000000</v>
      </c>
      <c r="TI55" s="4">
        <v>-101159000000</v>
      </c>
      <c r="TJ55" s="4">
        <v>149691000000</v>
      </c>
      <c r="TK55" s="4">
        <v>-297011000000</v>
      </c>
      <c r="TL55" s="4">
        <v>-160702000000</v>
      </c>
      <c r="TM55" s="4">
        <v>-1195987000000</v>
      </c>
      <c r="TN55" s="4">
        <v>-472879000000</v>
      </c>
      <c r="TO55" s="4">
        <v>-3552551000000</v>
      </c>
      <c r="TP55" s="5">
        <v>714749000000</v>
      </c>
      <c r="TQ55" s="4">
        <v>379128000000</v>
      </c>
      <c r="TR55" s="35">
        <v>601798000000</v>
      </c>
      <c r="TS55" s="35">
        <v>1536464000000</v>
      </c>
      <c r="TT55" s="35">
        <v>59235000000</v>
      </c>
      <c r="TU55" s="35">
        <v>256245000000</v>
      </c>
      <c r="TV55" s="35">
        <v>-132008000000</v>
      </c>
      <c r="TW55" s="35">
        <v>158913000000</v>
      </c>
      <c r="UD55" s="6" t="s">
        <v>613</v>
      </c>
      <c r="UI55" s="37">
        <v>0.28548161375579101</v>
      </c>
      <c r="UJ55" s="37">
        <v>0.84427429214177596</v>
      </c>
      <c r="UK55" s="37">
        <v>0.78225899749969996</v>
      </c>
      <c r="UL55" s="37">
        <v>0.84049563519204296</v>
      </c>
      <c r="UM55" s="37">
        <v>0.80353323289716494</v>
      </c>
      <c r="UN55" s="37">
        <v>0.575563809239512</v>
      </c>
      <c r="UO55" s="37">
        <v>0.38687159335210602</v>
      </c>
      <c r="UP55" s="9"/>
      <c r="UQ55" s="9"/>
      <c r="UR55" s="9"/>
      <c r="US55" s="9"/>
      <c r="UT55" s="9"/>
      <c r="UU55" s="10"/>
      <c r="UV55" s="9"/>
      <c r="UW55" s="6" t="s">
        <v>613</v>
      </c>
      <c r="VB55" s="9">
        <v>2.0216888439886702E-2</v>
      </c>
      <c r="VC55" s="9">
        <v>2.8059035911926E-2</v>
      </c>
      <c r="VD55" s="9">
        <v>4.4603052274761301E-2</v>
      </c>
      <c r="VE55" s="9">
        <v>5.8623727439198595E-2</v>
      </c>
      <c r="VF55" s="9">
        <v>3.5351972373273199E-2</v>
      </c>
      <c r="VG55" s="9">
        <v>5.0231422165361597E-2</v>
      </c>
      <c r="VH55" s="9">
        <v>4.2920070865768094E-2</v>
      </c>
      <c r="VI55" s="9"/>
      <c r="VJ55" s="9"/>
      <c r="VK55" s="9"/>
      <c r="VL55" s="9"/>
      <c r="VM55" s="9"/>
      <c r="VN55" s="10"/>
      <c r="VO55" s="9"/>
      <c r="VP55" s="6" t="s">
        <v>613</v>
      </c>
      <c r="VU55" s="9">
        <v>0.71451838624420905</v>
      </c>
      <c r="VV55" s="9">
        <v>0.15572570785822401</v>
      </c>
      <c r="VW55" s="9">
        <v>0.21774100250029998</v>
      </c>
      <c r="VX55" s="9">
        <v>0.15950436480795699</v>
      </c>
      <c r="VY55" s="9">
        <v>0.196466767102835</v>
      </c>
      <c r="VZ55" s="9">
        <v>0.424436190760488</v>
      </c>
      <c r="WA55" s="9">
        <v>0.61312840664789403</v>
      </c>
      <c r="WG55" s="53"/>
      <c r="WI55" s="54" t="s">
        <v>613</v>
      </c>
      <c r="WN55" s="9">
        <v>0.125197579487416</v>
      </c>
      <c r="WO55" s="9">
        <v>0.174619797206129</v>
      </c>
      <c r="WP55" s="9">
        <v>0.270707783253123</v>
      </c>
      <c r="WQ55" s="9">
        <v>0.22681817620452199</v>
      </c>
      <c r="WR55" s="9">
        <v>0.24825736182344901</v>
      </c>
      <c r="WS55" s="9">
        <v>0.23233962736297697</v>
      </c>
      <c r="WT55" s="9">
        <v>0.20832966188158297</v>
      </c>
      <c r="WU55" s="9"/>
      <c r="WV55" s="9"/>
      <c r="WW55" s="9"/>
      <c r="WX55" s="9"/>
      <c r="WY55" s="9"/>
      <c r="WZ55" s="10"/>
      <c r="XA55" s="9"/>
      <c r="XB55" s="6" t="s">
        <v>613</v>
      </c>
      <c r="XG55" s="9">
        <v>0.2282508</v>
      </c>
      <c r="XH55" s="9">
        <v>0.24821459999999998</v>
      </c>
      <c r="XI55" s="9">
        <v>0.24713225000000003</v>
      </c>
      <c r="XJ55" s="9">
        <v>0.13626578948695001</v>
      </c>
      <c r="XK55" s="9">
        <v>0.23436827012847999</v>
      </c>
      <c r="XL55" s="9">
        <v>0.24974750000000001</v>
      </c>
      <c r="XM55" s="9">
        <v>0.24454630000000002</v>
      </c>
      <c r="XN55" s="9"/>
      <c r="XO55" s="9"/>
      <c r="XP55" s="9"/>
      <c r="XQ55" s="9"/>
      <c r="XR55" s="9"/>
      <c r="XS55" s="10"/>
      <c r="XT55" s="9"/>
      <c r="XU55" s="6" t="s">
        <v>613</v>
      </c>
      <c r="XV55" s="59">
        <f t="shared" si="318"/>
        <v>196470358423.65717</v>
      </c>
      <c r="XW55" s="59">
        <f t="shared" si="318"/>
        <v>1829070853985.5366</v>
      </c>
      <c r="XX55" s="59">
        <f t="shared" si="313"/>
        <v>373215898825.65491</v>
      </c>
      <c r="XY55" s="59">
        <f t="shared" si="313"/>
        <v>1314380384360.5037</v>
      </c>
      <c r="XZ55" s="59">
        <f t="shared" si="313"/>
        <v>-84613277326.271576</v>
      </c>
      <c r="YA55" s="59">
        <f t="shared" si="313"/>
        <v>583998457269.58142</v>
      </c>
      <c r="YB55" s="59">
        <f t="shared" si="313"/>
        <v>5774289804007.9277</v>
      </c>
      <c r="YC55" s="6" t="s">
        <v>613</v>
      </c>
      <c r="YD55" s="4"/>
      <c r="YE55" s="4"/>
      <c r="YF55" s="4"/>
      <c r="YG55" s="4"/>
      <c r="YH55" s="4">
        <v>69476000000</v>
      </c>
      <c r="YI55" s="4">
        <v>507225000000</v>
      </c>
      <c r="YJ55" s="4">
        <v>-238013000000</v>
      </c>
      <c r="YK55" s="4">
        <v>-223604000000</v>
      </c>
      <c r="YL55" s="4">
        <v>-905511000000</v>
      </c>
      <c r="YM55" s="4">
        <v>544933000000</v>
      </c>
      <c r="YN55" s="4">
        <v>-510984000000</v>
      </c>
      <c r="YO55" s="4">
        <v>-253371000000</v>
      </c>
      <c r="YP55" s="4">
        <v>1104098000000</v>
      </c>
      <c r="YQ55" s="4">
        <v>566845000000</v>
      </c>
      <c r="YR55" s="4">
        <v>347460000000</v>
      </c>
      <c r="YS55" s="4">
        <v>524159000000</v>
      </c>
      <c r="YT55" s="5">
        <v>988822000000</v>
      </c>
      <c r="YU55" s="4">
        <v>613116000000</v>
      </c>
      <c r="YV55" s="4">
        <v>1127562000000</v>
      </c>
      <c r="YW55" s="4">
        <v>333221000000</v>
      </c>
      <c r="YX55" s="4">
        <v>279017000000</v>
      </c>
      <c r="YY55" s="4">
        <v>997068000000</v>
      </c>
      <c r="YZ55" s="4">
        <v>87739000000</v>
      </c>
      <c r="ZA55" s="4">
        <v>-172632000000</v>
      </c>
      <c r="ZB55" s="4"/>
      <c r="ZC55" s="4"/>
      <c r="ZD55" s="4"/>
      <c r="ZE55" s="4"/>
      <c r="ZF55" s="4"/>
      <c r="ZG55" s="4"/>
      <c r="ZH55" s="6" t="s">
        <v>613</v>
      </c>
      <c r="ZI55" s="4"/>
      <c r="ZJ55" s="4"/>
      <c r="ZK55" s="4"/>
      <c r="ZL55" s="4"/>
      <c r="ZM55" s="4">
        <v>1296920000000</v>
      </c>
      <c r="ZN55" s="4">
        <v>1206036000000</v>
      </c>
      <c r="ZO55" s="4">
        <v>798055000000</v>
      </c>
      <c r="ZP55" s="4">
        <v>1023303000000</v>
      </c>
      <c r="ZQ55" s="4">
        <v>-1032571000000</v>
      </c>
      <c r="ZR55" s="4">
        <v>912366000000</v>
      </c>
      <c r="ZS55" s="4">
        <v>-834598000000</v>
      </c>
      <c r="ZT55" s="4">
        <v>-966377000000</v>
      </c>
      <c r="ZU55" s="4">
        <v>415449000000</v>
      </c>
      <c r="ZV55" s="4">
        <v>1372126000000</v>
      </c>
      <c r="ZW55" s="4">
        <v>-866464000000</v>
      </c>
      <c r="ZX55" s="4">
        <v>3913563000000</v>
      </c>
      <c r="ZY55" s="5">
        <v>-1429792000000</v>
      </c>
      <c r="ZZ55" s="4">
        <v>-2062952000000</v>
      </c>
      <c r="AAA55" s="4">
        <v>-587014000000</v>
      </c>
      <c r="AAB55" s="4">
        <v>-1154251000000</v>
      </c>
      <c r="AAC55" s="4">
        <v>-1022174000000</v>
      </c>
      <c r="AAD55" s="4">
        <v>-289323000000</v>
      </c>
      <c r="AAE55" s="4">
        <v>9360000000</v>
      </c>
      <c r="AAF55" s="4">
        <v>17889000000</v>
      </c>
      <c r="AAG55" s="4"/>
      <c r="AAH55" s="4"/>
      <c r="AAI55" s="4"/>
      <c r="AAJ55" s="4"/>
      <c r="AAK55" s="4"/>
      <c r="AAL55" s="4"/>
      <c r="AAM55" s="6" t="s">
        <v>613</v>
      </c>
      <c r="AAN55" s="4"/>
      <c r="AAO55" s="4"/>
      <c r="AAP55" s="4"/>
      <c r="AAQ55" s="4"/>
      <c r="AAR55" s="4">
        <v>-569409000000</v>
      </c>
      <c r="AAS55" s="4">
        <v>-2311046000000</v>
      </c>
      <c r="AAT55" s="4">
        <v>-1595912000000</v>
      </c>
      <c r="AAU55" s="4">
        <v>-1720331000000</v>
      </c>
      <c r="AAV55" s="4">
        <v>1326709000000</v>
      </c>
      <c r="AAW55" s="4">
        <v>-101159000000</v>
      </c>
      <c r="AAX55" s="4">
        <v>149691000000</v>
      </c>
      <c r="AAY55" s="4">
        <v>-297011000000</v>
      </c>
      <c r="AAZ55" s="4">
        <v>-160702000000</v>
      </c>
      <c r="ABA55" s="4">
        <v>-1195987000000</v>
      </c>
      <c r="ABB55" s="4">
        <v>-472879000000</v>
      </c>
      <c r="ABC55" s="4">
        <v>-3552551000000</v>
      </c>
      <c r="ABD55" s="5">
        <v>714749000000</v>
      </c>
      <c r="ABE55" s="4">
        <v>379128000000</v>
      </c>
      <c r="ABF55" s="35">
        <v>601798000000</v>
      </c>
      <c r="ABG55" s="35">
        <v>1536464000000</v>
      </c>
      <c r="ABH55" s="35">
        <v>59235000000</v>
      </c>
      <c r="ABI55" s="35">
        <v>256245000000</v>
      </c>
      <c r="ABJ55" s="35">
        <v>-132008000000</v>
      </c>
      <c r="ABK55" s="35">
        <v>158913000000</v>
      </c>
      <c r="ABR55" s="6" t="s">
        <v>613</v>
      </c>
      <c r="ABW55" s="37">
        <v>0.28548161375579101</v>
      </c>
      <c r="ABX55" s="37">
        <v>0.84427429214177596</v>
      </c>
      <c r="ABY55" s="37">
        <v>0.78225899749969996</v>
      </c>
      <c r="ABZ55" s="37">
        <v>0.84049563519204296</v>
      </c>
      <c r="ACA55" s="37">
        <v>0.80353323289716494</v>
      </c>
      <c r="ACB55" s="37">
        <v>0.575563809239512</v>
      </c>
      <c r="ACC55" s="37">
        <v>0.38687159335210602</v>
      </c>
      <c r="ACD55" s="9"/>
      <c r="ACE55" s="9"/>
      <c r="ACF55" s="9"/>
      <c r="ACG55" s="9"/>
      <c r="ACH55" s="9"/>
      <c r="ACI55" s="10"/>
      <c r="ACJ55" s="9"/>
      <c r="ACK55" s="6" t="s">
        <v>613</v>
      </c>
      <c r="ACP55" s="9">
        <v>2.0216888439886702E-2</v>
      </c>
      <c r="ACQ55" s="9">
        <v>2.8059035911926E-2</v>
      </c>
      <c r="ACR55" s="9">
        <v>4.4603052274761301E-2</v>
      </c>
      <c r="ACS55" s="9">
        <v>5.8623727439198595E-2</v>
      </c>
      <c r="ACT55" s="9">
        <v>3.5351972373273199E-2</v>
      </c>
      <c r="ACU55" s="9">
        <v>5.0231422165361597E-2</v>
      </c>
      <c r="ACV55" s="9">
        <v>4.2920070865768094E-2</v>
      </c>
      <c r="ACW55" s="9"/>
      <c r="ACX55" s="9"/>
      <c r="ACY55" s="9"/>
      <c r="ACZ55" s="9"/>
      <c r="ADA55" s="9"/>
      <c r="ADB55" s="10"/>
      <c r="ADC55" s="9"/>
      <c r="ADD55" s="6" t="s">
        <v>613</v>
      </c>
      <c r="ADI55" s="9">
        <v>0.71451838624420905</v>
      </c>
      <c r="ADJ55" s="9">
        <v>0.15572570785822401</v>
      </c>
      <c r="ADK55" s="9">
        <v>0.21774100250029998</v>
      </c>
      <c r="ADL55" s="9">
        <v>0.15950436480795699</v>
      </c>
      <c r="ADM55" s="9">
        <v>0.196466767102835</v>
      </c>
      <c r="ADN55" s="9">
        <v>0.424436190760488</v>
      </c>
      <c r="ADO55" s="9">
        <v>0.61312840664789403</v>
      </c>
      <c r="ADU55" s="53"/>
      <c r="ADW55" s="54" t="s">
        <v>613</v>
      </c>
      <c r="AEB55" s="9">
        <v>0.125197579487416</v>
      </c>
      <c r="AEC55" s="9">
        <v>0.174619797206129</v>
      </c>
      <c r="AED55" s="9">
        <v>0.270707783253123</v>
      </c>
      <c r="AEE55" s="9">
        <v>0.22681817620452199</v>
      </c>
      <c r="AEF55" s="9">
        <v>0.24825736182344901</v>
      </c>
      <c r="AEG55" s="9">
        <v>0.23233962736297697</v>
      </c>
      <c r="AEH55" s="9">
        <v>0.20832966188158297</v>
      </c>
      <c r="AEI55" s="9"/>
      <c r="AEJ55" s="9"/>
      <c r="AEK55" s="9"/>
      <c r="AEL55" s="9"/>
      <c r="AEM55" s="9"/>
      <c r="AEN55" s="10"/>
      <c r="AEO55" s="9"/>
      <c r="AEP55" s="6" t="s">
        <v>613</v>
      </c>
      <c r="AEU55" s="9">
        <v>0.2282508</v>
      </c>
      <c r="AEV55" s="9">
        <v>0.24821459999999998</v>
      </c>
      <c r="AEW55" s="9">
        <v>0.24713225000000003</v>
      </c>
      <c r="AEX55" s="9">
        <v>0.13626578948695001</v>
      </c>
      <c r="AEY55" s="9">
        <v>0.23436827012847999</v>
      </c>
      <c r="AEZ55" s="9">
        <v>0.24974750000000001</v>
      </c>
      <c r="AFA55" s="9">
        <v>0.24454630000000002</v>
      </c>
      <c r="AFB55" s="9"/>
      <c r="AFC55" s="9"/>
      <c r="AFD55" s="9"/>
      <c r="AFE55" s="9"/>
      <c r="AFF55" s="9"/>
      <c r="AFG55" s="10"/>
      <c r="AFH55" s="9"/>
      <c r="AFI55" s="6" t="s">
        <v>613</v>
      </c>
      <c r="AFJ55" s="7">
        <f t="shared" si="166"/>
        <v>9.2531696719065498E-2</v>
      </c>
      <c r="AFK55" s="7">
        <f t="shared" si="167"/>
        <v>8.1258362947438517E-2</v>
      </c>
      <c r="AFL55" s="7">
        <f t="shared" si="168"/>
        <v>1.1824306938659159E-2</v>
      </c>
      <c r="AFM55" s="7">
        <f t="shared" si="169"/>
        <v>6.7090440621662738E-3</v>
      </c>
      <c r="AFN55" s="7">
        <f t="shared" si="170"/>
        <v>0.40145801939203035</v>
      </c>
      <c r="AFO55" s="8">
        <f t="shared" si="171"/>
        <v>2.196062696693912E-2</v>
      </c>
      <c r="AFP55" s="7">
        <f t="shared" si="172"/>
        <v>-1.7003787693059887E-2</v>
      </c>
      <c r="AFQ55" s="6" t="s">
        <v>613</v>
      </c>
      <c r="AFR55" s="7">
        <f t="shared" si="173"/>
        <v>0.24968549065116225</v>
      </c>
      <c r="AFS55" s="7">
        <f t="shared" si="174"/>
        <v>0.23336099034405472</v>
      </c>
      <c r="AFT55" s="7">
        <f t="shared" si="175"/>
        <v>3.347640295715628E-2</v>
      </c>
      <c r="AFU55" s="7">
        <f t="shared" si="176"/>
        <v>1.8462512092005359E-2</v>
      </c>
      <c r="AFV55" s="7">
        <f t="shared" si="177"/>
        <v>1.1623066053529494</v>
      </c>
      <c r="AFW55" s="8">
        <f t="shared" si="178"/>
        <v>0.16428810504877833</v>
      </c>
      <c r="AFX55" s="7">
        <f t="shared" si="179"/>
        <v>-0.1258414125076272</v>
      </c>
      <c r="AFY55" s="6" t="s">
        <v>613</v>
      </c>
      <c r="AFZ55" s="1">
        <f t="shared" si="180"/>
        <v>11870690000000</v>
      </c>
      <c r="AGA55" s="1">
        <f t="shared" si="181"/>
        <v>9891210000000</v>
      </c>
      <c r="AGB55" s="1">
        <f t="shared" si="182"/>
        <v>7786731000000</v>
      </c>
      <c r="AGC55" s="1">
        <f t="shared" si="183"/>
        <v>7898170000000</v>
      </c>
      <c r="AGD55" s="1">
        <f t="shared" si="184"/>
        <v>6652875000000</v>
      </c>
      <c r="AGE55" s="2">
        <f t="shared" si="185"/>
        <v>6983201000000</v>
      </c>
      <c r="AGF55" s="1">
        <f t="shared" si="186"/>
        <v>6238869000000</v>
      </c>
      <c r="AGG55" s="6" t="s">
        <v>613</v>
      </c>
      <c r="AGH55" s="7">
        <f t="shared" si="187"/>
        <v>-3.3044161712587894E-2</v>
      </c>
      <c r="AGI55" s="7">
        <f t="shared" si="188"/>
        <v>0.18206367067325432</v>
      </c>
      <c r="AGJ55" s="7">
        <f t="shared" si="189"/>
        <v>2.8651432802802614E-2</v>
      </c>
      <c r="AGK55" s="7">
        <f t="shared" si="190"/>
        <v>-1.2556073115671099E-2</v>
      </c>
      <c r="AGL55" s="7">
        <f t="shared" si="191"/>
        <v>2.7855626326963906E-3</v>
      </c>
      <c r="AGM55" s="8">
        <f t="shared" si="192"/>
        <v>7.8060190448477715E-2</v>
      </c>
      <c r="AGN55" s="7">
        <f t="shared" si="193"/>
        <v>8.4057062265612562E-2</v>
      </c>
      <c r="AGO55" s="6" t="s">
        <v>613</v>
      </c>
      <c r="AGP55" s="7">
        <f t="shared" si="194"/>
        <v>0.12349411367892242</v>
      </c>
      <c r="AGQ55" s="7">
        <f t="shared" si="195"/>
        <v>0.11215919899506405</v>
      </c>
      <c r="AGR55" s="7">
        <f t="shared" si="196"/>
        <v>1.3176147315817658E-2</v>
      </c>
      <c r="AGS55" s="7">
        <f t="shared" si="197"/>
        <v>9.2944419357230083E-3</v>
      </c>
      <c r="AGT55" s="7">
        <f t="shared" si="198"/>
        <v>0.58998795408229121</v>
      </c>
      <c r="AGU55" s="8">
        <f t="shared" si="199"/>
        <v>1.810998607966401E-2</v>
      </c>
      <c r="AGV55" s="7">
        <f t="shared" si="200"/>
        <v>-1.5334727368461802E-2</v>
      </c>
      <c r="AGW55" s="6" t="s">
        <v>613</v>
      </c>
      <c r="AGX55" s="7">
        <f t="shared" si="201"/>
        <v>-5.6949509984247039E-3</v>
      </c>
      <c r="AGY55" s="7">
        <f t="shared" si="202"/>
        <v>5.5832372386721535E-2</v>
      </c>
      <c r="AGZ55" s="7">
        <f t="shared" si="203"/>
        <v>4.93595153593714E-2</v>
      </c>
      <c r="AHA55" s="7">
        <f t="shared" si="204"/>
        <v>2.5647445301108834E-2</v>
      </c>
      <c r="AHB55" s="7">
        <f t="shared" si="205"/>
        <v>4.6918162725470398E-2</v>
      </c>
      <c r="AHC55" s="8">
        <f t="shared" si="206"/>
        <v>7.2113649530770582E-2</v>
      </c>
      <c r="AHD55" s="7">
        <f t="shared" si="207"/>
        <v>7.4372188495622285E-2</v>
      </c>
      <c r="AHE55" s="6" t="s">
        <v>613</v>
      </c>
      <c r="AHF55" s="15">
        <f t="shared" si="306"/>
        <v>30.256749812160649</v>
      </c>
      <c r="AHG55" s="15">
        <f t="shared" si="307"/>
        <v>42.042016903022493</v>
      </c>
      <c r="AHH55" s="15">
        <f t="shared" si="308"/>
        <v>54.623251272391059</v>
      </c>
      <c r="AHI55" s="15">
        <f t="shared" si="309"/>
        <v>53.399976227267324</v>
      </c>
      <c r="AHJ55" s="15">
        <f t="shared" si="310"/>
        <v>42.38889530852785</v>
      </c>
      <c r="AHK55" s="16">
        <f t="shared" si="311"/>
        <v>137.66087655194843</v>
      </c>
      <c r="AHL55" s="15">
        <f t="shared" si="312"/>
        <v>58.146576689923364</v>
      </c>
      <c r="AHM55" s="6" t="s">
        <v>613</v>
      </c>
      <c r="AHN55" s="12">
        <f t="shared" si="208"/>
        <v>12.063423938988349</v>
      </c>
      <c r="AHO55" s="12">
        <f t="shared" si="209"/>
        <v>8.6817909055585609</v>
      </c>
      <c r="AHP55" s="12">
        <f t="shared" si="210"/>
        <v>6.6821361141585269</v>
      </c>
      <c r="AHQ55" s="12">
        <f t="shared" si="211"/>
        <v>6.8352090354231683</v>
      </c>
      <c r="AHR55" s="12">
        <f t="shared" si="212"/>
        <v>8.6107457470487283</v>
      </c>
      <c r="AHS55" s="13">
        <f t="shared" si="213"/>
        <v>2.6514432360327276</v>
      </c>
      <c r="AHT55" s="12">
        <f t="shared" si="214"/>
        <v>6.2772397065853998</v>
      </c>
      <c r="AHU55" s="6" t="s">
        <v>613</v>
      </c>
      <c r="AHV55" s="15">
        <f t="shared" si="215"/>
        <v>0.74928022042931197</v>
      </c>
      <c r="AHW55" s="15">
        <f t="shared" si="216"/>
        <v>0.72449129162392267</v>
      </c>
      <c r="AHX55" s="15">
        <f t="shared" si="217"/>
        <v>0.89740245424126019</v>
      </c>
      <c r="AHY55" s="15">
        <f t="shared" si="218"/>
        <v>0.72183398514548713</v>
      </c>
      <c r="AHZ55" s="15">
        <f t="shared" si="219"/>
        <v>0.68045121364636407</v>
      </c>
      <c r="AIA55" s="16">
        <f t="shared" si="220"/>
        <v>1.2126252814517098</v>
      </c>
      <c r="AIB55" s="15">
        <f t="shared" si="221"/>
        <v>1.1088418649053233</v>
      </c>
      <c r="AIC55" s="6" t="s">
        <v>613</v>
      </c>
      <c r="AID55" s="4">
        <f t="shared" si="222"/>
        <v>2903868000000</v>
      </c>
      <c r="AIE55" s="4">
        <f t="shared" si="223"/>
        <v>4204040000000</v>
      </c>
      <c r="AIF55" s="4">
        <f t="shared" si="224"/>
        <v>2289754000000</v>
      </c>
      <c r="AIG55" s="4">
        <f t="shared" si="225"/>
        <v>1950000000000</v>
      </c>
      <c r="AIH55" s="4">
        <f t="shared" si="226"/>
        <v>3301080000000</v>
      </c>
      <c r="AII55" s="14">
        <f t="shared" si="227"/>
        <v>2298913000000</v>
      </c>
      <c r="AIJ55" s="4">
        <f t="shared" si="228"/>
        <v>1035598000000</v>
      </c>
      <c r="AIK55" s="6" t="s">
        <v>613</v>
      </c>
      <c r="AIL55" s="15">
        <f t="shared" si="229"/>
        <v>5.879828904068642</v>
      </c>
      <c r="AIM55" s="15">
        <f t="shared" si="230"/>
        <v>3.4906342470575922</v>
      </c>
      <c r="AIN55" s="15">
        <f t="shared" si="231"/>
        <v>5.5214533963037074</v>
      </c>
      <c r="AIO55" s="15">
        <f t="shared" si="232"/>
        <v>5.298893333333333</v>
      </c>
      <c r="AIP55" s="15">
        <f t="shared" si="233"/>
        <v>2.8892577580670569</v>
      </c>
      <c r="AIQ55" s="16">
        <f t="shared" si="234"/>
        <v>6.260303891447828</v>
      </c>
      <c r="AIR55" s="15">
        <f t="shared" si="235"/>
        <v>12.272511148148221</v>
      </c>
      <c r="AIS55" s="6" t="s">
        <v>613</v>
      </c>
      <c r="AIT55" s="15">
        <f t="shared" si="236"/>
        <v>1.3467528652593719</v>
      </c>
      <c r="AIU55" s="15">
        <f t="shared" si="237"/>
        <v>1.535415473487316</v>
      </c>
      <c r="AIV55" s="15">
        <f t="shared" si="238"/>
        <v>1.4901379640435546</v>
      </c>
      <c r="AIW55" s="15">
        <f t="shared" si="239"/>
        <v>1.4823313373885443</v>
      </c>
      <c r="AIX55" s="15">
        <f t="shared" si="240"/>
        <v>1.8908347710210727</v>
      </c>
      <c r="AIY55" s="16">
        <f t="shared" si="241"/>
        <v>1.6340405216594123</v>
      </c>
      <c r="AIZ55" s="15">
        <f t="shared" si="242"/>
        <v>1.1983971867239918</v>
      </c>
      <c r="AJA55" s="6" t="s">
        <v>613</v>
      </c>
      <c r="AJB55" s="15">
        <f t="shared" si="243"/>
        <v>0.79340387320495886</v>
      </c>
      <c r="AJC55" s="15">
        <f t="shared" si="244"/>
        <v>1.0231256784167848</v>
      </c>
      <c r="AJD55" s="15">
        <f t="shared" si="245"/>
        <v>0.91925233300768128</v>
      </c>
      <c r="AJE55" s="15">
        <f t="shared" si="246"/>
        <v>1.0183021244345594</v>
      </c>
      <c r="AJF55" s="15">
        <f t="shared" si="247"/>
        <v>1.4322613620509266</v>
      </c>
      <c r="AJG55" s="16">
        <f t="shared" si="248"/>
        <v>1.1532684798503177</v>
      </c>
      <c r="AJH55" s="15">
        <f t="shared" si="249"/>
        <v>0.77193647599477533</v>
      </c>
      <c r="AJI55" s="6" t="s">
        <v>613</v>
      </c>
      <c r="AJJ55" s="15" t="e">
        <f t="shared" si="319"/>
        <v>#DIV/0!</v>
      </c>
      <c r="AJK55" s="15" t="e">
        <f t="shared" si="319"/>
        <v>#DIV/0!</v>
      </c>
      <c r="AJL55" s="15" t="e">
        <f t="shared" si="314"/>
        <v>#DIV/0!</v>
      </c>
      <c r="AJM55" s="15" t="e">
        <f t="shared" si="314"/>
        <v>#DIV/0!</v>
      </c>
      <c r="AJN55" s="15" t="e">
        <f t="shared" si="314"/>
        <v>#DIV/0!</v>
      </c>
      <c r="AJO55" s="16" t="e">
        <f t="shared" si="314"/>
        <v>#DIV/0!</v>
      </c>
      <c r="AJP55" s="15" t="e">
        <f t="shared" si="314"/>
        <v>#DIV/0!</v>
      </c>
      <c r="AJQ55" s="6" t="s">
        <v>613</v>
      </c>
      <c r="AJV55" s="1"/>
      <c r="AJW55" s="1">
        <v>-0.26834999999999998</v>
      </c>
      <c r="AJX55" s="1">
        <v>-1.01311</v>
      </c>
      <c r="AJY55" s="1">
        <v>-1.2918799999999999</v>
      </c>
      <c r="AJZ55" s="1">
        <v>-2.6076000000000001</v>
      </c>
      <c r="AKA55" s="1">
        <v>-1.85778</v>
      </c>
      <c r="AKB55" s="1">
        <v>-1.5689200000000001</v>
      </c>
      <c r="AKC55" s="1">
        <v>-1.9965200000000001</v>
      </c>
      <c r="AKD55" s="1">
        <v>0.98455999999999999</v>
      </c>
      <c r="AKE55" s="1">
        <v>0.59777999999999998</v>
      </c>
      <c r="AKF55" s="1">
        <v>-7.5450000000000003E-2</v>
      </c>
      <c r="AKG55" s="1">
        <v>-0.21901999999999999</v>
      </c>
      <c r="AKH55" s="2">
        <v>0.93340999999999996</v>
      </c>
      <c r="AKI55" s="1">
        <v>9.0819999999999998E-2</v>
      </c>
      <c r="AKJ55" s="6" t="s">
        <v>613</v>
      </c>
      <c r="AKK55" s="15">
        <f t="shared" si="250"/>
        <v>2.6983779559260617</v>
      </c>
      <c r="AKL55" s="15">
        <f t="shared" si="251"/>
        <v>2.8718396713825367</v>
      </c>
      <c r="AKM55" s="15">
        <f t="shared" si="252"/>
        <v>2.8311513842478457</v>
      </c>
      <c r="AKN55" s="15">
        <f t="shared" si="253"/>
        <v>2.7518841612800533</v>
      </c>
      <c r="AKO55" s="15">
        <f t="shared" si="254"/>
        <v>2.8952133204691024</v>
      </c>
      <c r="AKP55" s="16">
        <f t="shared" si="255"/>
        <v>7.4810298128604327</v>
      </c>
      <c r="AKQ55" s="15">
        <f t="shared" si="256"/>
        <v>7.4007870939831539</v>
      </c>
      <c r="AKR55" s="6" t="s">
        <v>613</v>
      </c>
      <c r="AKS55" s="15">
        <f t="shared" si="257"/>
        <v>0.40566377340169807</v>
      </c>
      <c r="AKT55" s="15">
        <f t="shared" si="258"/>
        <v>0.40239901410223983</v>
      </c>
      <c r="AKU55" s="15">
        <f t="shared" si="259"/>
        <v>0.56481600568473667</v>
      </c>
      <c r="AKV55" s="15">
        <f t="shared" si="260"/>
        <v>0.51835793258620499</v>
      </c>
      <c r="AKW55" s="15">
        <f t="shared" si="261"/>
        <v>0.37418305007445268</v>
      </c>
      <c r="AKX55" s="16">
        <f t="shared" si="262"/>
        <v>3.4017421143764461</v>
      </c>
      <c r="AKY55" s="15">
        <f t="shared" si="263"/>
        <v>3.02836443936503</v>
      </c>
      <c r="AKZ55" s="6" t="s">
        <v>613</v>
      </c>
      <c r="ALA55" s="7">
        <f t="shared" si="264"/>
        <v>0.28859232277146485</v>
      </c>
      <c r="ALB55" s="7">
        <f t="shared" si="265"/>
        <v>0.28693617868794619</v>
      </c>
      <c r="ALC55" s="7">
        <f t="shared" si="266"/>
        <v>0.36094723190001043</v>
      </c>
      <c r="ALD55" s="7">
        <f t="shared" si="267"/>
        <v>0.34139376589766995</v>
      </c>
      <c r="ALE55" s="7">
        <f t="shared" si="268"/>
        <v>0.27229491009525958</v>
      </c>
      <c r="ALF55" s="8">
        <f t="shared" si="269"/>
        <v>0.77281722235977457</v>
      </c>
      <c r="ALG55" s="7">
        <f t="shared" si="270"/>
        <v>0.75176029501500996</v>
      </c>
      <c r="ALH55" s="6" t="s">
        <v>613</v>
      </c>
      <c r="ALI55" s="7">
        <f t="shared" si="320"/>
        <v>5.7350380036037575E-2</v>
      </c>
      <c r="ALJ55" s="7">
        <f t="shared" si="320"/>
        <v>0.64445974730881939</v>
      </c>
      <c r="ALK55" s="7">
        <f t="shared" si="315"/>
        <v>0.13278873963367058</v>
      </c>
      <c r="ALL55" s="7">
        <f t="shared" si="315"/>
        <v>0.48746002403235428</v>
      </c>
      <c r="ALM55" s="7">
        <f t="shared" si="315"/>
        <v>-4.6707823451305391E-2</v>
      </c>
      <c r="ALN55" s="20">
        <f t="shared" si="315"/>
        <v>0.10821323126480875</v>
      </c>
      <c r="ALO55" s="7">
        <f>ALK55</f>
        <v>0.13278873963367058</v>
      </c>
      <c r="ALP55" s="6" t="s">
        <v>613</v>
      </c>
      <c r="ALQ55" s="17">
        <f t="shared" si="271"/>
        <v>0.28859232277146485</v>
      </c>
      <c r="ALR55" s="17">
        <f t="shared" si="272"/>
        <v>0.28693617868794619</v>
      </c>
      <c r="ALS55" s="17">
        <f t="shared" si="273"/>
        <v>0.36094723190001043</v>
      </c>
      <c r="ALT55" s="17">
        <f t="shared" si="274"/>
        <v>0.34139376589766995</v>
      </c>
      <c r="ALU55" s="17">
        <f t="shared" si="275"/>
        <v>0.27229491009525958</v>
      </c>
      <c r="ALV55" s="21">
        <f t="shared" si="276"/>
        <v>0.77281722235977457</v>
      </c>
      <c r="ALW55" s="17">
        <f t="shared" si="277"/>
        <v>0.75176029501500996</v>
      </c>
      <c r="ALX55" s="6" t="s">
        <v>613</v>
      </c>
      <c r="ALY55" s="17">
        <f t="shared" si="278"/>
        <v>0.71140767722853515</v>
      </c>
      <c r="ALZ55" s="17">
        <f t="shared" si="279"/>
        <v>0.71306382131205381</v>
      </c>
      <c r="AMA55" s="17">
        <f t="shared" si="280"/>
        <v>0.63905276809998957</v>
      </c>
      <c r="AMB55" s="17">
        <f t="shared" si="281"/>
        <v>0.65860623410232999</v>
      </c>
      <c r="AMC55" s="17">
        <f t="shared" si="282"/>
        <v>0.72770508990474048</v>
      </c>
      <c r="AMD55" s="21">
        <f t="shared" si="283"/>
        <v>0.22718277764022546</v>
      </c>
      <c r="AME55" s="17">
        <f t="shared" si="284"/>
        <v>0.24823970498499007</v>
      </c>
      <c r="AMF55" s="6" t="s">
        <v>613</v>
      </c>
      <c r="AMK55" s="18">
        <v>4.5713591950970072</v>
      </c>
      <c r="AML55" s="18">
        <v>6.1982279139587186</v>
      </c>
      <c r="AMM55" s="18">
        <v>6.218300505319057</v>
      </c>
      <c r="AMN55" s="18">
        <v>6.0281565269948612</v>
      </c>
      <c r="AMO55" s="18">
        <v>6.8453170762465918</v>
      </c>
      <c r="AMP55" s="18">
        <v>7.4264531209904705</v>
      </c>
      <c r="AMQ55" s="18">
        <v>7.1765482946952046</v>
      </c>
      <c r="AMR55" s="18">
        <v>5.8431999502304244</v>
      </c>
      <c r="AMS55" s="18">
        <v>4.5730186003318511</v>
      </c>
      <c r="AMT55" s="18">
        <v>5.7790687746391765</v>
      </c>
      <c r="AMU55" s="18">
        <v>6.1667526536031421</v>
      </c>
      <c r="AMV55" s="19">
        <v>8.2581800191838628</v>
      </c>
      <c r="AMW55" s="18">
        <v>10.561990087171512</v>
      </c>
      <c r="AMX55" s="18">
        <v>8.0313813664126421</v>
      </c>
      <c r="AMY55" s="18">
        <v>11.291457076820459</v>
      </c>
      <c r="AMZ55" s="18">
        <v>10.072101709964384</v>
      </c>
      <c r="ANA55" s="18">
        <v>8.1036149396627639</v>
      </c>
      <c r="ANH55" s="6" t="s">
        <v>613</v>
      </c>
      <c r="ANI55" s="7">
        <f t="shared" si="285"/>
        <v>7.176548294695205E-2</v>
      </c>
      <c r="ANJ55" s="7">
        <f t="shared" si="286"/>
        <v>5.8431999502304245E-2</v>
      </c>
      <c r="ANK55" s="7">
        <f t="shared" si="287"/>
        <v>4.5730186003318511E-2</v>
      </c>
      <c r="ANL55" s="7">
        <f t="shared" si="288"/>
        <v>5.7790687746391761E-2</v>
      </c>
      <c r="ANM55" s="7">
        <f t="shared" si="289"/>
        <v>6.1667526536031421E-2</v>
      </c>
      <c r="ANN55" s="20">
        <f t="shared" si="290"/>
        <v>8.2581800191838625E-2</v>
      </c>
      <c r="ANO55" s="7">
        <f t="shared" si="291"/>
        <v>0.10561990087171512</v>
      </c>
      <c r="ANP55" s="6" t="s">
        <v>613</v>
      </c>
      <c r="ANU55" s="7">
        <v>-1.5137246404285265E-2</v>
      </c>
      <c r="ANV55" s="7">
        <v>2.5564672332883953E-2</v>
      </c>
      <c r="ANW55" s="7">
        <v>-1.0702546631930043E-2</v>
      </c>
      <c r="ANX55" s="7">
        <v>0.20954451611318192</v>
      </c>
      <c r="ANY55" s="7">
        <v>0.18215498634196114</v>
      </c>
      <c r="ANZ55" s="7">
        <v>-0.11152965043334617</v>
      </c>
      <c r="AOA55" s="7">
        <v>0.2194132077705182</v>
      </c>
      <c r="AOB55" s="7">
        <v>5.1688907023796915E-3</v>
      </c>
      <c r="AOC55" s="7">
        <v>0.14404568362117454</v>
      </c>
      <c r="AOD55" s="7">
        <v>5.3476746432414846E-2</v>
      </c>
      <c r="AOE55" s="7">
        <v>0.46856062067014981</v>
      </c>
      <c r="AOF55" s="20">
        <v>0.81701072071858527</v>
      </c>
      <c r="AOG55" s="7">
        <v>-0.46667980509208173</v>
      </c>
      <c r="AOH55" s="7">
        <v>0.53919448848064833</v>
      </c>
      <c r="AOI55" s="7">
        <v>0.57657229599624027</v>
      </c>
      <c r="AOJ55" s="7">
        <v>0.18054832872882143</v>
      </c>
      <c r="AOK55" s="7">
        <v>0.45513802777357104</v>
      </c>
      <c r="AOR55" s="6" t="s">
        <v>613</v>
      </c>
      <c r="AOW55" s="1"/>
      <c r="AOX55" s="1">
        <v>-0.26834999999999998</v>
      </c>
      <c r="AOY55" s="1">
        <v>-1.01311</v>
      </c>
      <c r="AOZ55" s="1">
        <v>-1.2918799999999999</v>
      </c>
      <c r="APA55" s="1">
        <v>-2.6076000000000001</v>
      </c>
      <c r="APB55" s="1">
        <v>-1.85778</v>
      </c>
      <c r="APC55" s="1">
        <v>-1.5689200000000001</v>
      </c>
      <c r="APD55" s="1">
        <v>-1.9965200000000001</v>
      </c>
      <c r="APE55" s="1">
        <v>0.98455999999999999</v>
      </c>
      <c r="APF55" s="1">
        <v>0.59777999999999998</v>
      </c>
      <c r="APG55" s="1">
        <v>-7.5450000000000003E-2</v>
      </c>
      <c r="APH55" s="1">
        <v>-0.21901999999999999</v>
      </c>
      <c r="API55" s="2">
        <v>0.93340999999999996</v>
      </c>
      <c r="APJ55" s="1">
        <v>9.0819999999999998E-2</v>
      </c>
      <c r="APK55" s="1">
        <v>0.84524999999999995</v>
      </c>
      <c r="APL55" s="1">
        <v>1.37093</v>
      </c>
      <c r="APM55" s="1">
        <v>1.2330399999999999</v>
      </c>
      <c r="APN55" s="1">
        <v>1.42977</v>
      </c>
      <c r="APO55" s="1">
        <v>0.82247000000000003</v>
      </c>
      <c r="APP55" s="1">
        <v>0.78669999999999995</v>
      </c>
      <c r="APW55" s="22">
        <v>-0.30508795392895538</v>
      </c>
      <c r="APX55" s="22">
        <v>0.7234636887196827</v>
      </c>
      <c r="APY55" s="22">
        <v>0.17679489417315997</v>
      </c>
      <c r="APZ55" s="22">
        <v>0.53034462047776842</v>
      </c>
      <c r="AQA55" s="22">
        <v>0.26474682100759905</v>
      </c>
      <c r="AQB55" s="39" t="s">
        <v>613</v>
      </c>
      <c r="AQC55" s="22">
        <v>0.69310676950904637</v>
      </c>
      <c r="AQD55" s="6" t="s">
        <v>613</v>
      </c>
      <c r="AQE55" s="4">
        <f t="shared" si="292"/>
        <v>-2500826000000</v>
      </c>
      <c r="AQF55" s="4">
        <f t="shared" si="293"/>
        <v>154920000000</v>
      </c>
      <c r="AQG55" s="4">
        <f t="shared" si="294"/>
        <v>56518000000</v>
      </c>
      <c r="AQH55" s="4">
        <f t="shared" si="295"/>
        <v>-195208000000</v>
      </c>
      <c r="AQI55" s="4">
        <f t="shared" si="296"/>
        <v>-5608579000000</v>
      </c>
      <c r="AQJ55" s="5">
        <f t="shared" si="297"/>
        <v>284473000000</v>
      </c>
      <c r="AQK55" s="4">
        <f t="shared" si="298"/>
        <v>719316000000</v>
      </c>
      <c r="AQL55" s="6" t="s">
        <v>613</v>
      </c>
      <c r="AQM55" s="7">
        <f t="shared" si="299"/>
        <v>6.3754783216105766</v>
      </c>
      <c r="AQN55" s="7">
        <f t="shared" si="300"/>
        <v>8.6026998661728207E-2</v>
      </c>
      <c r="AQO55" s="7">
        <f t="shared" si="301"/>
        <v>0.25332920964047673</v>
      </c>
      <c r="AQP55" s="7">
        <f t="shared" si="302"/>
        <v>1.9684178683069478</v>
      </c>
      <c r="AQQ55" s="7">
        <f t="shared" si="303"/>
        <v>-302.64294193826896</v>
      </c>
      <c r="AQR55" s="20">
        <f t="shared" si="304"/>
        <v>0.52186347709636582</v>
      </c>
      <c r="AQS55" s="7">
        <f t="shared" si="305"/>
        <v>1.3716384355317579</v>
      </c>
      <c r="AQT55" s="6" t="s">
        <v>613</v>
      </c>
      <c r="AQU55" s="9">
        <f t="shared" si="321"/>
        <v>2.6719940678264824E-2</v>
      </c>
      <c r="AQV55" s="9">
        <f t="shared" si="321"/>
        <v>1.9898074337233035E-2</v>
      </c>
      <c r="AQW55" s="9">
        <f t="shared" si="316"/>
        <v>6.311186400024893E-2</v>
      </c>
      <c r="AQX55" s="9">
        <f t="shared" si="316"/>
        <v>5.550281217746731E-2</v>
      </c>
      <c r="AQY55" s="9">
        <f t="shared" si="316"/>
        <v>0.16939117969798501</v>
      </c>
      <c r="AQZ55" s="10" t="e">
        <f t="shared" si="316"/>
        <v>#VALUE!</v>
      </c>
      <c r="ARA55" s="9">
        <f t="shared" si="316"/>
        <v>-0.29104489951982926</v>
      </c>
      <c r="ARB55" s="6" t="s">
        <v>613</v>
      </c>
      <c r="ARC55" s="17">
        <f t="shared" si="322"/>
        <v>-6.9960122411717465E-2</v>
      </c>
      <c r="ARD55" s="17">
        <f t="shared" si="322"/>
        <v>0.18319940329391235</v>
      </c>
      <c r="ARE55" s="17">
        <f t="shared" si="317"/>
        <v>7.6119539275490367E-2</v>
      </c>
      <c r="ARF55" s="17">
        <f t="shared" si="317"/>
        <v>-0.12460554908632138</v>
      </c>
      <c r="ARG55" s="17">
        <f t="shared" si="317"/>
        <v>-3.7385559904536465</v>
      </c>
      <c r="ARH55" s="21" t="e">
        <f t="shared" si="317"/>
        <v>#VALUE!</v>
      </c>
      <c r="ARI55" s="17">
        <f t="shared" si="317"/>
        <v>-0.109347819086309</v>
      </c>
      <c r="ARJ55" s="6" t="s">
        <v>613</v>
      </c>
    </row>
    <row r="56" spans="1:1154" collapsed="1" x14ac:dyDescent="0.15">
      <c r="A56" s="26" t="s">
        <v>117</v>
      </c>
      <c r="B56" s="34">
        <v>41704</v>
      </c>
      <c r="C56" s="34">
        <v>41704</v>
      </c>
      <c r="D56" s="35">
        <v>0.82145870039249902</v>
      </c>
      <c r="E56" s="26" t="s">
        <v>118</v>
      </c>
      <c r="F56" s="26" t="s">
        <v>48</v>
      </c>
      <c r="G56" s="26" t="s">
        <v>119</v>
      </c>
      <c r="H56" s="26" t="s">
        <v>23</v>
      </c>
      <c r="I56" s="56" t="s">
        <v>452</v>
      </c>
      <c r="J56" s="26" t="s">
        <v>525</v>
      </c>
      <c r="K56" s="26" t="s">
        <v>427</v>
      </c>
      <c r="L56" s="26" t="s">
        <v>48</v>
      </c>
      <c r="M56" s="26" t="s">
        <v>119</v>
      </c>
      <c r="N56" s="26" t="s">
        <v>23</v>
      </c>
      <c r="O56" s="26"/>
      <c r="P56" s="26"/>
      <c r="Q56" s="26" t="s">
        <v>25</v>
      </c>
      <c r="R56" s="26" t="s">
        <v>120</v>
      </c>
      <c r="S56" s="35"/>
      <c r="T56" s="26" t="s">
        <v>27</v>
      </c>
      <c r="U56" s="26" t="s">
        <v>23</v>
      </c>
      <c r="V56" s="3">
        <v>2014</v>
      </c>
      <c r="W56" s="3">
        <f t="shared" si="165"/>
        <v>1</v>
      </c>
      <c r="AG56" s="35">
        <v>2357960000000</v>
      </c>
      <c r="AH56" s="35">
        <v>1993304000000</v>
      </c>
      <c r="AI56" s="4">
        <v>2100003000000</v>
      </c>
      <c r="AJ56" s="4">
        <v>4317859000000</v>
      </c>
      <c r="AK56" s="4">
        <v>1286290000000</v>
      </c>
      <c r="AL56" s="4">
        <v>1304789000000</v>
      </c>
      <c r="AM56" s="4">
        <v>1483587000000</v>
      </c>
      <c r="AN56" s="5">
        <v>1421735000000</v>
      </c>
      <c r="AO56" s="4">
        <v>1102749000000</v>
      </c>
      <c r="AP56" s="4">
        <v>1191806000000</v>
      </c>
      <c r="AQ56" s="4">
        <v>166083000000</v>
      </c>
      <c r="AR56" s="4">
        <v>268973000000</v>
      </c>
      <c r="AS56" s="4"/>
      <c r="AT56" s="4"/>
      <c r="AU56" s="4"/>
      <c r="AV56" s="4"/>
      <c r="AW56" s="4"/>
      <c r="AX56" s="4"/>
      <c r="AY56" s="4"/>
      <c r="AZ56" s="4"/>
      <c r="BA56" s="4"/>
      <c r="BB56" s="6" t="s">
        <v>613</v>
      </c>
      <c r="BC56" s="4"/>
      <c r="BD56" s="4"/>
      <c r="BE56" s="4"/>
      <c r="BF56" s="4"/>
      <c r="BG56" s="4"/>
      <c r="BH56" s="4"/>
      <c r="BI56" s="4"/>
      <c r="BJ56" s="4"/>
      <c r="BK56" s="4"/>
      <c r="BL56" s="4">
        <v>260815000000</v>
      </c>
      <c r="BM56" s="4">
        <v>257613000000</v>
      </c>
      <c r="BN56" s="4">
        <v>563537000000</v>
      </c>
      <c r="BO56" s="4">
        <v>717837000000</v>
      </c>
      <c r="BP56" s="4">
        <v>895168000000</v>
      </c>
      <c r="BQ56" s="4">
        <v>2469058000000</v>
      </c>
      <c r="BR56" s="4">
        <v>2842311000000</v>
      </c>
      <c r="BS56" s="5">
        <v>2954666000000</v>
      </c>
      <c r="BT56" s="4">
        <v>2453229000000</v>
      </c>
      <c r="BU56" s="4">
        <v>1977199000000</v>
      </c>
      <c r="BV56" s="4">
        <v>718671000000</v>
      </c>
      <c r="BW56" s="4">
        <v>539178000000</v>
      </c>
      <c r="BX56" s="4"/>
      <c r="BY56" s="4"/>
      <c r="BZ56" s="4"/>
      <c r="CA56" s="4"/>
      <c r="CB56" s="4"/>
      <c r="CC56" s="4"/>
      <c r="CD56" s="4"/>
      <c r="CE56" s="4"/>
      <c r="CF56" s="4"/>
      <c r="CG56" s="6" t="s">
        <v>613</v>
      </c>
      <c r="CH56" s="4"/>
      <c r="CI56" s="4"/>
      <c r="CJ56" s="4"/>
      <c r="CK56" s="4"/>
      <c r="CL56" s="4"/>
      <c r="CM56" s="4"/>
      <c r="CN56" s="4"/>
      <c r="CO56" s="4"/>
      <c r="CP56" s="4"/>
      <c r="CQ56" s="4">
        <v>3043958000000</v>
      </c>
      <c r="CR56" s="4">
        <v>2769718000000</v>
      </c>
      <c r="CS56" s="4">
        <v>3521811000000</v>
      </c>
      <c r="CT56" s="4">
        <v>6014006000000</v>
      </c>
      <c r="CU56" s="4">
        <v>3177639000000</v>
      </c>
      <c r="CV56" s="4">
        <v>5718584000000</v>
      </c>
      <c r="CW56" s="4">
        <v>6454415000000</v>
      </c>
      <c r="CX56" s="5">
        <v>6201026000000</v>
      </c>
      <c r="CY56" s="4">
        <v>4873278000000</v>
      </c>
      <c r="CZ56" s="4">
        <v>4262160000000</v>
      </c>
      <c r="DA56" s="4">
        <v>1205849000000</v>
      </c>
      <c r="DB56" s="4">
        <v>998762000000</v>
      </c>
      <c r="DC56" s="4"/>
      <c r="DD56" s="4"/>
      <c r="DE56" s="4"/>
      <c r="DF56" s="4"/>
      <c r="DG56" s="4"/>
      <c r="DH56" s="4"/>
      <c r="DI56" s="4"/>
      <c r="DJ56" s="4"/>
      <c r="DK56" s="4"/>
      <c r="DL56" s="6" t="s">
        <v>613</v>
      </c>
      <c r="DM56" s="4"/>
      <c r="DN56" s="4"/>
      <c r="DO56" s="4"/>
      <c r="DP56" s="4"/>
      <c r="DQ56" s="4"/>
      <c r="DR56" s="4"/>
      <c r="DS56" s="4"/>
      <c r="DT56" s="4"/>
      <c r="DU56" s="4"/>
      <c r="DV56" s="4">
        <v>9869734000000</v>
      </c>
      <c r="DW56" s="4">
        <v>9209838000000</v>
      </c>
      <c r="DX56" s="4">
        <v>9563681000000</v>
      </c>
      <c r="DY56" s="4">
        <v>11943407000000</v>
      </c>
      <c r="DZ56" s="4">
        <v>9740576000000</v>
      </c>
      <c r="EA56" s="4">
        <v>14926225000000</v>
      </c>
      <c r="EB56" s="4">
        <v>14480403000000</v>
      </c>
      <c r="EC56" s="5">
        <v>13950177000000</v>
      </c>
      <c r="ED56" s="4">
        <v>11220245000000</v>
      </c>
      <c r="EE56" s="4">
        <v>9070064000000</v>
      </c>
      <c r="EF56" s="4">
        <v>2590092000000</v>
      </c>
      <c r="EG56" s="4">
        <v>1838035000000</v>
      </c>
      <c r="EH56" s="4"/>
      <c r="EI56" s="4"/>
      <c r="EJ56" s="4"/>
      <c r="EK56" s="4"/>
      <c r="EL56" s="4"/>
      <c r="EM56" s="4"/>
      <c r="EN56" s="4"/>
      <c r="EO56" s="4"/>
      <c r="EP56" s="4"/>
      <c r="EQ56" s="6" t="s">
        <v>613</v>
      </c>
      <c r="ER56" s="4"/>
      <c r="ES56" s="4"/>
      <c r="ET56" s="4"/>
      <c r="EU56" s="4"/>
      <c r="EV56" s="4"/>
      <c r="EW56" s="4"/>
      <c r="EX56" s="4"/>
      <c r="EY56" s="4"/>
      <c r="EZ56" s="4"/>
      <c r="FA56" s="4">
        <v>2107057000000</v>
      </c>
      <c r="FB56" s="4">
        <v>1798275000000</v>
      </c>
      <c r="FC56" s="4">
        <v>1754995000000</v>
      </c>
      <c r="FD56" s="4">
        <v>2826059000000</v>
      </c>
      <c r="FE56" s="4">
        <v>2161452000000</v>
      </c>
      <c r="FF56" s="4">
        <v>4427840000000</v>
      </c>
      <c r="FG56" s="4">
        <v>4048546000000</v>
      </c>
      <c r="FH56" s="5">
        <v>4207258000000</v>
      </c>
      <c r="FI56" s="4">
        <v>4478387000000</v>
      </c>
      <c r="FJ56" s="4">
        <v>3883585000000</v>
      </c>
      <c r="FK56" s="4">
        <v>1232721000000</v>
      </c>
      <c r="FL56" s="4">
        <v>827813000000</v>
      </c>
      <c r="FM56" s="4"/>
      <c r="FN56" s="4"/>
      <c r="FO56" s="4"/>
      <c r="FP56" s="4"/>
      <c r="FQ56" s="4"/>
      <c r="FR56" s="4"/>
      <c r="FS56" s="4"/>
      <c r="FT56" s="4"/>
      <c r="FU56" s="4"/>
      <c r="FV56" s="6" t="s">
        <v>613</v>
      </c>
      <c r="FW56" s="4"/>
      <c r="FX56" s="4"/>
      <c r="FY56" s="4"/>
      <c r="FZ56" s="4"/>
      <c r="GA56" s="4"/>
      <c r="GB56" s="4"/>
      <c r="GC56" s="4"/>
      <c r="GD56" s="4"/>
      <c r="GE56" s="4"/>
      <c r="GF56" s="4">
        <v>993339000000</v>
      </c>
      <c r="GG56" s="4">
        <v>704046000000</v>
      </c>
      <c r="GH56" s="4">
        <v>405454000000</v>
      </c>
      <c r="GI56" s="4">
        <v>346930000000</v>
      </c>
      <c r="GJ56" s="4">
        <v>3131908000000</v>
      </c>
      <c r="GK56" s="4">
        <v>7288963000000</v>
      </c>
      <c r="GL56" s="4">
        <v>7091647000000</v>
      </c>
      <c r="GM56" s="5">
        <v>6992121000000</v>
      </c>
      <c r="GN56" s="4">
        <v>5538541000000</v>
      </c>
      <c r="GO56" s="4">
        <v>6137045000000</v>
      </c>
      <c r="GP56" s="4">
        <v>1055080000000</v>
      </c>
      <c r="GQ56" s="4">
        <v>468547000000</v>
      </c>
      <c r="GR56" s="4"/>
      <c r="GS56" s="4"/>
      <c r="GT56" s="4"/>
      <c r="GU56" s="4"/>
      <c r="GV56" s="4"/>
      <c r="GW56" s="4"/>
      <c r="GX56" s="4"/>
      <c r="GY56" s="4"/>
      <c r="GZ56" s="4"/>
      <c r="HA56" s="6" t="s">
        <v>613</v>
      </c>
      <c r="HB56" s="4"/>
      <c r="HC56" s="4"/>
      <c r="HD56" s="4"/>
      <c r="HE56" s="4"/>
      <c r="HF56" s="4"/>
      <c r="HG56" s="4"/>
      <c r="HH56" s="4"/>
      <c r="HI56" s="4"/>
      <c r="HJ56" s="4"/>
      <c r="HK56" s="4">
        <v>6258917000000</v>
      </c>
      <c r="HL56" s="4">
        <v>6323831000000</v>
      </c>
      <c r="HM56" s="4">
        <v>7087190000000</v>
      </c>
      <c r="HN56" s="4">
        <v>8624235000000</v>
      </c>
      <c r="HO56" s="4">
        <v>4521249000000</v>
      </c>
      <c r="HP56" s="4">
        <v>4876987000000</v>
      </c>
      <c r="HQ56" s="4">
        <v>4591153000000</v>
      </c>
      <c r="HR56" s="5">
        <v>4538653000000</v>
      </c>
      <c r="HS56" s="4">
        <v>4144245000000</v>
      </c>
      <c r="HT56" s="4">
        <v>1579799000000</v>
      </c>
      <c r="HU56" s="4">
        <v>841747000000</v>
      </c>
      <c r="HV56" s="4">
        <v>690887000000</v>
      </c>
      <c r="HW56" s="4"/>
      <c r="HX56" s="4"/>
      <c r="HY56" s="4"/>
      <c r="HZ56" s="4"/>
      <c r="IA56" s="4"/>
      <c r="IB56" s="4"/>
      <c r="IC56" s="4"/>
      <c r="ID56" s="4"/>
      <c r="IE56" s="4"/>
      <c r="IF56" s="6" t="s">
        <v>613</v>
      </c>
      <c r="IG56" s="4"/>
      <c r="IH56" s="4"/>
      <c r="II56" s="4"/>
      <c r="IJ56" s="4"/>
      <c r="IK56" s="4"/>
      <c r="IL56" s="4"/>
      <c r="IM56" s="4"/>
      <c r="IN56" s="4"/>
      <c r="IO56" s="4"/>
      <c r="IP56" s="4">
        <v>12908103000000</v>
      </c>
      <c r="IQ56" s="4">
        <v>11181671000000</v>
      </c>
      <c r="IR56" s="4">
        <v>16560129000000</v>
      </c>
      <c r="IS56" s="4">
        <v>15893585000000</v>
      </c>
      <c r="IT56" s="4">
        <v>14290131000000</v>
      </c>
      <c r="IU56" s="4">
        <v>16605462000000</v>
      </c>
      <c r="IV56" s="4">
        <v>16639689000000</v>
      </c>
      <c r="IW56" s="5">
        <v>16076412000000</v>
      </c>
      <c r="IX56" s="4">
        <v>13878602000000</v>
      </c>
      <c r="IY56" s="4">
        <v>10776919000000</v>
      </c>
      <c r="IZ56" s="4">
        <v>8453433000000</v>
      </c>
      <c r="JA56" s="4">
        <v>7724596000000</v>
      </c>
      <c r="JB56" s="4"/>
      <c r="JC56" s="4"/>
      <c r="JD56" s="4"/>
      <c r="JE56" s="4"/>
      <c r="JF56" s="4"/>
      <c r="JG56" s="4"/>
      <c r="JH56" s="4"/>
      <c r="JI56" s="4"/>
      <c r="JJ56" s="4"/>
      <c r="JK56" s="6" t="s">
        <v>613</v>
      </c>
      <c r="JL56" s="4"/>
      <c r="JM56" s="4"/>
      <c r="JN56" s="4"/>
      <c r="JO56" s="4"/>
      <c r="JP56" s="4"/>
      <c r="JQ56" s="4"/>
      <c r="JR56" s="4"/>
      <c r="JS56" s="4"/>
      <c r="JT56" s="4"/>
      <c r="JU56" s="4">
        <v>476912000000</v>
      </c>
      <c r="JV56" s="4">
        <v>344706000000</v>
      </c>
      <c r="JW56" s="4">
        <v>592340000000</v>
      </c>
      <c r="JX56" s="4">
        <v>488407000000</v>
      </c>
      <c r="JY56" s="4">
        <v>522399000000</v>
      </c>
      <c r="JZ56" s="4">
        <v>742493000000</v>
      </c>
      <c r="KA56" s="4">
        <v>712716000000</v>
      </c>
      <c r="KB56" s="5">
        <v>867944000000</v>
      </c>
      <c r="KC56" s="4">
        <v>901022000000</v>
      </c>
      <c r="KD56" s="4">
        <v>746075000000</v>
      </c>
      <c r="KE56" s="4">
        <v>333874000000</v>
      </c>
      <c r="KF56" s="4">
        <v>295665000000</v>
      </c>
      <c r="KG56" s="4"/>
      <c r="KH56" s="4"/>
      <c r="KI56" s="4"/>
      <c r="KJ56" s="4"/>
      <c r="KK56" s="4"/>
      <c r="KL56" s="4"/>
      <c r="KM56" s="4"/>
      <c r="KN56" s="4"/>
      <c r="KO56" s="4"/>
      <c r="KP56" s="6" t="s">
        <v>613</v>
      </c>
      <c r="KQ56" s="4"/>
      <c r="KR56" s="4"/>
      <c r="KS56" s="4"/>
      <c r="KT56" s="4"/>
      <c r="KU56" s="4"/>
      <c r="KV56" s="4"/>
      <c r="KW56" s="4"/>
      <c r="KX56" s="4"/>
      <c r="KY56" s="4"/>
      <c r="KZ56" s="4">
        <v>423834000000</v>
      </c>
      <c r="LA56" s="4">
        <v>190425000000</v>
      </c>
      <c r="LB56" s="4">
        <v>544044000000</v>
      </c>
      <c r="LC56" s="4">
        <v>46731000000</v>
      </c>
      <c r="LD56" s="4">
        <v>127086000000</v>
      </c>
      <c r="LE56" s="4">
        <v>330180000000</v>
      </c>
      <c r="LF56" s="4">
        <v>307759000000</v>
      </c>
      <c r="LG56" s="5">
        <v>512760000000</v>
      </c>
      <c r="LH56" s="4">
        <v>564012000000</v>
      </c>
      <c r="LI56" s="4">
        <v>404929000000</v>
      </c>
      <c r="LJ56" s="4">
        <v>266254000000</v>
      </c>
      <c r="LK56" s="4">
        <v>247765000000</v>
      </c>
      <c r="LL56" s="4"/>
      <c r="LM56" s="4"/>
      <c r="LN56" s="4"/>
      <c r="LO56" s="4"/>
      <c r="LP56" s="4"/>
      <c r="LQ56" s="4"/>
      <c r="LR56" s="4"/>
      <c r="LS56" s="4"/>
      <c r="LT56" s="4"/>
      <c r="LU56" s="6" t="s">
        <v>613</v>
      </c>
      <c r="LV56" s="4"/>
      <c r="LW56" s="4"/>
      <c r="LX56" s="4"/>
      <c r="LY56" s="4"/>
      <c r="LZ56" s="4"/>
      <c r="MA56" s="4"/>
      <c r="MB56" s="4"/>
      <c r="MC56" s="4"/>
      <c r="MD56" s="4"/>
      <c r="ME56" s="4">
        <v>850311000000</v>
      </c>
      <c r="MF56" s="4">
        <v>693320000000</v>
      </c>
      <c r="MP56" s="1">
        <v>534237000000</v>
      </c>
      <c r="MQ56" s="1">
        <v>283464000000</v>
      </c>
      <c r="MR56" s="4">
        <v>733673000000</v>
      </c>
      <c r="MS56" s="4">
        <v>225502000000</v>
      </c>
      <c r="MT56" s="4">
        <v>231277000000</v>
      </c>
      <c r="MU56" s="4">
        <v>516129000000</v>
      </c>
      <c r="MV56" s="4">
        <v>501413000000</v>
      </c>
      <c r="MW56" s="5">
        <v>698959000000</v>
      </c>
      <c r="MX56" s="4">
        <v>766006000000</v>
      </c>
      <c r="MY56" s="1">
        <v>578892000000</v>
      </c>
      <c r="MZ56" s="1">
        <v>347666000000</v>
      </c>
      <c r="NA56" s="1">
        <v>319961000000</v>
      </c>
      <c r="NB56" s="1"/>
      <c r="NC56" s="1"/>
      <c r="ND56" s="1"/>
      <c r="NE56" s="1"/>
      <c r="NF56" s="1"/>
      <c r="NG56" s="1"/>
      <c r="NH56" s="1"/>
      <c r="NI56" s="1"/>
      <c r="NK56" s="6" t="s">
        <v>613</v>
      </c>
      <c r="NU56" s="35">
        <v>423834000000</v>
      </c>
      <c r="NV56" s="35">
        <v>190425000000</v>
      </c>
      <c r="NW56" s="47">
        <v>544044000000</v>
      </c>
      <c r="NX56" s="47">
        <v>46731000000</v>
      </c>
      <c r="NY56" s="47">
        <v>127086000000</v>
      </c>
      <c r="NZ56" s="47">
        <v>330180000000</v>
      </c>
      <c r="OA56" s="47">
        <v>307759000000</v>
      </c>
      <c r="OB56" s="48">
        <v>512760000000</v>
      </c>
      <c r="OC56" s="47">
        <v>564012000000</v>
      </c>
      <c r="OD56" s="35">
        <v>404929000000</v>
      </c>
      <c r="OE56" s="35">
        <v>266254000000</v>
      </c>
      <c r="OF56" s="35">
        <v>247765000000</v>
      </c>
      <c r="OG56" s="35"/>
      <c r="OH56" s="35"/>
      <c r="OI56" s="35"/>
      <c r="OJ56" s="35"/>
      <c r="OK56" s="35"/>
      <c r="OL56" s="35"/>
      <c r="OM56" s="35"/>
      <c r="ON56" s="35"/>
      <c r="OP56" s="6" t="s">
        <v>613</v>
      </c>
      <c r="OQ56" s="4">
        <v>963186000000</v>
      </c>
      <c r="OR56" s="4">
        <v>790326000000</v>
      </c>
      <c r="OS56" s="4">
        <v>910477000000</v>
      </c>
      <c r="OT56" s="4">
        <v>1161434000000</v>
      </c>
      <c r="OU56" s="4">
        <v>1473204000000</v>
      </c>
      <c r="OV56" s="5">
        <v>1923308000000</v>
      </c>
      <c r="OW56" s="4">
        <v>1660445000000</v>
      </c>
      <c r="OX56" s="4">
        <v>1283131000000</v>
      </c>
      <c r="OY56" s="4">
        <v>545985000000</v>
      </c>
      <c r="OZ56" s="4">
        <v>445916000000</v>
      </c>
      <c r="PA56" s="4"/>
      <c r="PB56" s="4"/>
      <c r="PC56" s="4"/>
      <c r="PD56" s="4"/>
      <c r="PE56" s="4"/>
      <c r="PF56" s="4"/>
      <c r="PG56" s="4"/>
      <c r="PH56" s="4"/>
      <c r="PI56" s="4"/>
      <c r="PJ56" s="6" t="s">
        <v>613</v>
      </c>
      <c r="PK56" s="4"/>
      <c r="PL56" s="4"/>
      <c r="PM56" s="4"/>
      <c r="PN56" s="4"/>
      <c r="PO56" s="4"/>
      <c r="PP56" s="4"/>
      <c r="PQ56" s="4"/>
      <c r="PR56" s="4"/>
      <c r="PS56" s="4"/>
      <c r="PT56" s="4">
        <v>-57648000000</v>
      </c>
      <c r="PU56" s="4">
        <v>-64521000000</v>
      </c>
      <c r="PV56" s="4">
        <v>-30149000000</v>
      </c>
      <c r="PW56" s="4">
        <v>-67388000000</v>
      </c>
      <c r="PX56" s="4">
        <v>-429785000000</v>
      </c>
      <c r="PY56" s="4">
        <v>-317246000000</v>
      </c>
      <c r="PZ56" s="4">
        <v>-320062000000</v>
      </c>
      <c r="QA56" s="5">
        <v>-152396000000</v>
      </c>
      <c r="QB56" s="4">
        <v>-208183000000</v>
      </c>
      <c r="QC56" s="4">
        <v>-201395000000</v>
      </c>
      <c r="QD56" s="4">
        <v>-13537000000</v>
      </c>
      <c r="QE56" s="4">
        <v>-7678000000</v>
      </c>
      <c r="QF56" s="4"/>
      <c r="QG56" s="4"/>
      <c r="QH56" s="4"/>
      <c r="QI56" s="4"/>
      <c r="QJ56" s="4"/>
      <c r="QK56" s="4"/>
      <c r="QL56" s="4"/>
      <c r="QM56" s="4"/>
      <c r="QN56" s="4"/>
      <c r="QO56" s="6" t="s">
        <v>613</v>
      </c>
      <c r="QP56" s="4"/>
      <c r="QQ56" s="4"/>
      <c r="QR56" s="4"/>
      <c r="QS56" s="4"/>
      <c r="QT56" s="4"/>
      <c r="QU56" s="4"/>
      <c r="QV56" s="4"/>
      <c r="QW56" s="4"/>
      <c r="QX56" s="4"/>
      <c r="QY56" s="4">
        <v>580491000000</v>
      </c>
      <c r="QZ56" s="4">
        <v>467318000000</v>
      </c>
      <c r="RA56" s="4">
        <v>-189300000000</v>
      </c>
      <c r="RB56" s="4">
        <v>102235000000</v>
      </c>
      <c r="RC56" s="4">
        <v>388351000000</v>
      </c>
      <c r="RD56" s="4">
        <v>219351000000</v>
      </c>
      <c r="RE56" s="4">
        <v>895853000000</v>
      </c>
      <c r="RF56" s="5">
        <v>-389538000000</v>
      </c>
      <c r="RG56" s="4">
        <v>214538000000</v>
      </c>
      <c r="RH56" s="4">
        <v>220416000000</v>
      </c>
      <c r="RI56" s="4">
        <v>-275949000000</v>
      </c>
      <c r="RJ56" s="4">
        <v>-49262000000</v>
      </c>
      <c r="RK56" s="4"/>
      <c r="RL56" s="4"/>
      <c r="RM56" s="4"/>
      <c r="RN56" s="4"/>
      <c r="RO56" s="4"/>
      <c r="RP56" s="4"/>
      <c r="RQ56" s="4"/>
      <c r="RR56" s="4"/>
      <c r="RS56" s="4"/>
      <c r="RT56" s="6" t="s">
        <v>613</v>
      </c>
      <c r="RU56" s="4"/>
      <c r="RV56" s="4"/>
      <c r="RW56" s="4"/>
      <c r="RX56" s="4"/>
      <c r="RY56" s="4"/>
      <c r="RZ56" s="4"/>
      <c r="SA56" s="4"/>
      <c r="SB56" s="4"/>
      <c r="SC56" s="4"/>
      <c r="SD56" s="4">
        <v>-161853000000</v>
      </c>
      <c r="SE56" s="4">
        <v>-541732000000</v>
      </c>
      <c r="SF56" s="4">
        <v>-116559000000</v>
      </c>
      <c r="SG56" s="4">
        <v>5615959000000</v>
      </c>
      <c r="SH56" s="4">
        <v>236855000000</v>
      </c>
      <c r="SI56" s="4">
        <v>-560939000000</v>
      </c>
      <c r="SJ56" s="4">
        <v>-564615000000</v>
      </c>
      <c r="SK56" s="5">
        <v>-1003242000000</v>
      </c>
      <c r="SL56" s="4">
        <v>-1671921000000</v>
      </c>
      <c r="SM56" s="4">
        <v>-2052022000000</v>
      </c>
      <c r="SN56" s="4">
        <v>-363819000000</v>
      </c>
      <c r="SO56" s="4">
        <v>-76672000000</v>
      </c>
      <c r="SP56" s="4"/>
      <c r="SQ56" s="4"/>
      <c r="SR56" s="4"/>
      <c r="SS56" s="4"/>
      <c r="ST56" s="4"/>
      <c r="SU56" s="4"/>
      <c r="SV56" s="4"/>
      <c r="SW56" s="4"/>
      <c r="SX56" s="4"/>
      <c r="SY56" s="6" t="s">
        <v>613</v>
      </c>
      <c r="SZ56" s="4"/>
      <c r="TA56" s="4"/>
      <c r="TB56" s="4"/>
      <c r="TC56" s="4"/>
      <c r="TD56" s="4"/>
      <c r="TE56" s="4"/>
      <c r="TF56" s="4"/>
      <c r="TG56" s="4"/>
      <c r="TH56" s="4"/>
      <c r="TI56" s="4">
        <v>-200802000000</v>
      </c>
      <c r="TJ56" s="4">
        <v>-124003000000</v>
      </c>
      <c r="TK56" s="4">
        <v>-1897279000000</v>
      </c>
      <c r="TL56" s="4">
        <v>-2927155000000</v>
      </c>
      <c r="TM56" s="4">
        <v>-669178000000</v>
      </c>
      <c r="TN56" s="4">
        <v>143080000000</v>
      </c>
      <c r="TO56" s="4">
        <v>-269078000000</v>
      </c>
      <c r="TP56" s="5">
        <v>1711766000000</v>
      </c>
      <c r="TQ56" s="4">
        <v>1368326000000</v>
      </c>
      <c r="TR56" s="35">
        <v>2857329000000</v>
      </c>
      <c r="TS56" s="35">
        <v>536878000000</v>
      </c>
      <c r="TT56" s="35">
        <v>169847000000</v>
      </c>
      <c r="TU56" s="35"/>
      <c r="TV56" s="35"/>
      <c r="TW56" s="35"/>
      <c r="TX56" s="35"/>
      <c r="TY56" s="35"/>
      <c r="TZ56" s="35"/>
      <c r="UA56" s="35"/>
      <c r="UB56" s="35"/>
      <c r="UD56" s="6" t="s">
        <v>613</v>
      </c>
      <c r="UM56" s="37"/>
      <c r="UN56" s="37">
        <v>0.209892608996259</v>
      </c>
      <c r="UO56" s="37">
        <v>0.29287717156007498</v>
      </c>
      <c r="UP56" s="9">
        <v>8.7760188015857998E-2</v>
      </c>
      <c r="UQ56" s="9">
        <v>2.9822533799702101E-2</v>
      </c>
      <c r="UR56" s="9">
        <v>0.42178935742821499</v>
      </c>
      <c r="US56" s="9">
        <v>0.68750407112703105</v>
      </c>
      <c r="UT56" s="9">
        <v>0.67322734667544193</v>
      </c>
      <c r="UU56" s="10"/>
      <c r="UV56" s="9"/>
      <c r="UW56" s="6" t="s">
        <v>613</v>
      </c>
      <c r="VF56" s="9"/>
      <c r="VG56" s="9">
        <v>2.0610234945443898E-2</v>
      </c>
      <c r="VH56" s="9">
        <v>1.7662951416570399E-2</v>
      </c>
      <c r="VI56" s="9">
        <v>2.3669226981385003E-2</v>
      </c>
      <c r="VJ56" s="9">
        <v>2.5316251290149402E-2</v>
      </c>
      <c r="VK56" s="9">
        <v>3.2179508344838202E-2</v>
      </c>
      <c r="VL56" s="9">
        <v>4.6419364774385394E-2</v>
      </c>
      <c r="VM56" s="9">
        <v>4.1618417236437104E-2</v>
      </c>
      <c r="VN56" s="10"/>
      <c r="VO56" s="9"/>
      <c r="VP56" s="6" t="s">
        <v>613</v>
      </c>
      <c r="VY56" s="9"/>
      <c r="VZ56" s="9">
        <v>0.79010739100374094</v>
      </c>
      <c r="WA56" s="9">
        <v>0.70712282843992502</v>
      </c>
      <c r="WB56" s="52">
        <v>0.91223981198414195</v>
      </c>
      <c r="WC56" s="52">
        <v>0.97017746620029799</v>
      </c>
      <c r="WD56" s="52">
        <v>0.57821064257178501</v>
      </c>
      <c r="WE56" s="52">
        <v>0.31249592887296901</v>
      </c>
      <c r="WF56" s="52">
        <v>0.32677265332455796</v>
      </c>
      <c r="WG56" s="53"/>
      <c r="WI56" s="54" t="s">
        <v>613</v>
      </c>
      <c r="WR56" s="9"/>
      <c r="WS56" s="9">
        <v>9.0414880110421106E-2</v>
      </c>
      <c r="WT56" s="9">
        <v>8.5889169591187697E-2</v>
      </c>
      <c r="WU56" s="9">
        <v>9.4515815889891303E-2</v>
      </c>
      <c r="WV56" s="9">
        <v>0.10591307381699799</v>
      </c>
      <c r="WW56" s="9">
        <v>0.136544361496413</v>
      </c>
      <c r="WX56" s="9">
        <v>0.13203710784327899</v>
      </c>
      <c r="WY56" s="9">
        <v>0.126095532546254</v>
      </c>
      <c r="WZ56" s="10"/>
      <c r="XA56" s="9"/>
      <c r="XB56" s="6" t="s">
        <v>613</v>
      </c>
      <c r="XK56" s="9"/>
      <c r="XL56" s="9">
        <v>0.2282508</v>
      </c>
      <c r="XM56" s="9">
        <v>0.24821459999999998</v>
      </c>
      <c r="XN56" s="9">
        <v>0.24713225000000003</v>
      </c>
      <c r="XO56" s="9">
        <v>0.36027619999999999</v>
      </c>
      <c r="XP56" s="9">
        <v>0.30051030000000001</v>
      </c>
      <c r="XQ56" s="9">
        <v>0.26639469999999998</v>
      </c>
      <c r="XR56" s="9">
        <v>0.26369769999999998</v>
      </c>
      <c r="XS56" s="10"/>
      <c r="XT56" s="9"/>
      <c r="XU56" s="6" t="s">
        <v>613</v>
      </c>
      <c r="XV56" s="59">
        <f t="shared" si="318"/>
        <v>27044981675.214581</v>
      </c>
      <c r="XW56" s="59">
        <f t="shared" si="318"/>
        <v>588342930108.17456</v>
      </c>
      <c r="XX56" s="59">
        <f t="shared" si="313"/>
        <v>447473960117.86475</v>
      </c>
      <c r="XY56" s="59">
        <f t="shared" si="313"/>
        <v>340530636580.44391</v>
      </c>
      <c r="XZ56" s="59">
        <f t="shared" si="313"/>
        <v>224029421472.0166</v>
      </c>
      <c r="YA56" s="59">
        <f t="shared" si="313"/>
        <v>162546374588.6918</v>
      </c>
      <c r="YB56" s="59">
        <f t="shared" si="313"/>
        <v>142996894138.85754</v>
      </c>
      <c r="YC56" s="6" t="s">
        <v>613</v>
      </c>
      <c r="YD56" s="4"/>
      <c r="YE56" s="4"/>
      <c r="YF56" s="4"/>
      <c r="YG56" s="4"/>
      <c r="YH56" s="4"/>
      <c r="YI56" s="4"/>
      <c r="YJ56" s="4"/>
      <c r="YK56" s="4"/>
      <c r="YL56" s="4"/>
      <c r="YM56" s="4">
        <v>580491000000</v>
      </c>
      <c r="YN56" s="4">
        <v>467318000000</v>
      </c>
      <c r="YO56" s="4">
        <v>-189300000000</v>
      </c>
      <c r="YP56" s="4">
        <v>102235000000</v>
      </c>
      <c r="YQ56" s="4">
        <v>388351000000</v>
      </c>
      <c r="YR56" s="4">
        <v>219351000000</v>
      </c>
      <c r="YS56" s="4">
        <v>895853000000</v>
      </c>
      <c r="YT56" s="5">
        <v>-389538000000</v>
      </c>
      <c r="YU56" s="4">
        <v>214538000000</v>
      </c>
      <c r="YV56" s="4">
        <v>220416000000</v>
      </c>
      <c r="YW56" s="4">
        <v>-275949000000</v>
      </c>
      <c r="YX56" s="4">
        <v>-49262000000</v>
      </c>
      <c r="YY56" s="4"/>
      <c r="YZ56" s="4"/>
      <c r="ZA56" s="4"/>
      <c r="ZB56" s="4"/>
      <c r="ZC56" s="4"/>
      <c r="ZD56" s="4"/>
      <c r="ZE56" s="4"/>
      <c r="ZF56" s="4"/>
      <c r="ZG56" s="4"/>
      <c r="ZH56" s="6" t="s">
        <v>613</v>
      </c>
      <c r="ZI56" s="4"/>
      <c r="ZJ56" s="4"/>
      <c r="ZK56" s="4"/>
      <c r="ZL56" s="4"/>
      <c r="ZM56" s="4"/>
      <c r="ZN56" s="4"/>
      <c r="ZO56" s="4"/>
      <c r="ZP56" s="4"/>
      <c r="ZQ56" s="4"/>
      <c r="ZR56" s="4">
        <v>-161853000000</v>
      </c>
      <c r="ZS56" s="4">
        <v>-541732000000</v>
      </c>
      <c r="ZT56" s="4">
        <v>-116559000000</v>
      </c>
      <c r="ZU56" s="4">
        <v>5615959000000</v>
      </c>
      <c r="ZV56" s="4">
        <v>236855000000</v>
      </c>
      <c r="ZW56" s="4">
        <v>-560939000000</v>
      </c>
      <c r="ZX56" s="4">
        <v>-564615000000</v>
      </c>
      <c r="ZY56" s="5">
        <v>-1003242000000</v>
      </c>
      <c r="ZZ56" s="4">
        <v>-1671921000000</v>
      </c>
      <c r="AAA56" s="4">
        <v>-2052022000000</v>
      </c>
      <c r="AAB56" s="4">
        <v>-363819000000</v>
      </c>
      <c r="AAC56" s="4">
        <v>-76672000000</v>
      </c>
      <c r="AAD56" s="4"/>
      <c r="AAE56" s="4"/>
      <c r="AAF56" s="4"/>
      <c r="AAG56" s="4"/>
      <c r="AAH56" s="4"/>
      <c r="AAI56" s="4"/>
      <c r="AAJ56" s="4"/>
      <c r="AAK56" s="4"/>
      <c r="AAL56" s="4"/>
      <c r="AAM56" s="6" t="s">
        <v>613</v>
      </c>
      <c r="AAN56" s="4"/>
      <c r="AAO56" s="4"/>
      <c r="AAP56" s="4"/>
      <c r="AAQ56" s="4"/>
      <c r="AAR56" s="4"/>
      <c r="AAS56" s="4"/>
      <c r="AAT56" s="4"/>
      <c r="AAU56" s="4"/>
      <c r="AAV56" s="4"/>
      <c r="AAW56" s="4">
        <v>-200802000000</v>
      </c>
      <c r="AAX56" s="4">
        <v>-124003000000</v>
      </c>
      <c r="AAY56" s="4">
        <v>-1897279000000</v>
      </c>
      <c r="AAZ56" s="4">
        <v>-2927155000000</v>
      </c>
      <c r="ABA56" s="4">
        <v>-669178000000</v>
      </c>
      <c r="ABB56" s="4">
        <v>143080000000</v>
      </c>
      <c r="ABC56" s="4">
        <v>-269078000000</v>
      </c>
      <c r="ABD56" s="5">
        <v>1711766000000</v>
      </c>
      <c r="ABE56" s="4">
        <v>1368326000000</v>
      </c>
      <c r="ABF56" s="35">
        <v>2857329000000</v>
      </c>
      <c r="ABG56" s="35">
        <v>536878000000</v>
      </c>
      <c r="ABH56" s="35">
        <v>169847000000</v>
      </c>
      <c r="ABI56" s="35"/>
      <c r="ABJ56" s="35"/>
      <c r="ABK56" s="35"/>
      <c r="ABL56" s="35"/>
      <c r="ABM56" s="35"/>
      <c r="ABN56" s="35"/>
      <c r="ABO56" s="35"/>
      <c r="ABP56" s="35"/>
      <c r="ABR56" s="6" t="s">
        <v>613</v>
      </c>
      <c r="ACA56" s="37"/>
      <c r="ACB56" s="37">
        <v>0.209892608996259</v>
      </c>
      <c r="ACC56" s="37">
        <v>0.29287717156007498</v>
      </c>
      <c r="ACD56" s="9">
        <v>8.7760188015857998E-2</v>
      </c>
      <c r="ACE56" s="9">
        <v>2.9822533799702101E-2</v>
      </c>
      <c r="ACF56" s="9">
        <v>0.42178935742821499</v>
      </c>
      <c r="ACG56" s="9">
        <v>0.68750407112703105</v>
      </c>
      <c r="ACH56" s="9">
        <v>0.67322734667544193</v>
      </c>
      <c r="ACI56" s="10"/>
      <c r="ACJ56" s="9"/>
      <c r="ACK56" s="6" t="s">
        <v>613</v>
      </c>
      <c r="ACT56" s="9"/>
      <c r="ACU56" s="9">
        <v>2.0610234945443898E-2</v>
      </c>
      <c r="ACV56" s="9">
        <v>1.7662951416570399E-2</v>
      </c>
      <c r="ACW56" s="9">
        <v>2.3669226981385003E-2</v>
      </c>
      <c r="ACX56" s="9">
        <v>2.5316251290149402E-2</v>
      </c>
      <c r="ACY56" s="9">
        <v>3.2179508344838202E-2</v>
      </c>
      <c r="ACZ56" s="9">
        <v>4.6419364774385394E-2</v>
      </c>
      <c r="ADA56" s="9">
        <v>4.1618417236437104E-2</v>
      </c>
      <c r="ADB56" s="10"/>
      <c r="ADC56" s="9"/>
      <c r="ADD56" s="6" t="s">
        <v>613</v>
      </c>
      <c r="ADM56" s="9"/>
      <c r="ADN56" s="9">
        <v>0.79010739100374094</v>
      </c>
      <c r="ADO56" s="9">
        <v>0.70712282843992502</v>
      </c>
      <c r="ADP56" s="52">
        <v>0.91223981198414195</v>
      </c>
      <c r="ADQ56" s="52">
        <v>0.97017746620029799</v>
      </c>
      <c r="ADR56" s="52">
        <v>0.57821064257178501</v>
      </c>
      <c r="ADS56" s="52">
        <v>0.31249592887296901</v>
      </c>
      <c r="ADT56" s="52">
        <v>0.32677265332455796</v>
      </c>
      <c r="ADU56" s="53"/>
      <c r="ADW56" s="54" t="s">
        <v>613</v>
      </c>
      <c r="AEF56" s="9"/>
      <c r="AEG56" s="9">
        <v>9.0414880110421106E-2</v>
      </c>
      <c r="AEH56" s="9">
        <v>8.5889169591187697E-2</v>
      </c>
      <c r="AEI56" s="9">
        <v>9.4515815889891303E-2</v>
      </c>
      <c r="AEJ56" s="9">
        <v>0.10591307381699799</v>
      </c>
      <c r="AEK56" s="9">
        <v>0.136544361496413</v>
      </c>
      <c r="AEL56" s="9">
        <v>0.13203710784327899</v>
      </c>
      <c r="AEM56" s="9">
        <v>0.126095532546254</v>
      </c>
      <c r="AEN56" s="10"/>
      <c r="AEO56" s="9"/>
      <c r="AEP56" s="6" t="s">
        <v>613</v>
      </c>
      <c r="AEY56" s="9"/>
      <c r="AEZ56" s="9">
        <v>0.2282508</v>
      </c>
      <c r="AFA56" s="9">
        <v>0.24821459999999998</v>
      </c>
      <c r="AFB56" s="9">
        <v>0.24713225000000003</v>
      </c>
      <c r="AFC56" s="9">
        <v>0.36027619999999999</v>
      </c>
      <c r="AFD56" s="9">
        <v>0.30051030000000001</v>
      </c>
      <c r="AFE56" s="9">
        <v>0.26639469999999998</v>
      </c>
      <c r="AFF56" s="9">
        <v>0.26369769999999998</v>
      </c>
      <c r="AFG56" s="10"/>
      <c r="AFH56" s="9"/>
      <c r="AFI56" s="6" t="s">
        <v>613</v>
      </c>
      <c r="AFJ56" s="7">
        <f t="shared" si="166"/>
        <v>5.6886464531805271E-2</v>
      </c>
      <c r="AFK56" s="7">
        <f t="shared" si="167"/>
        <v>3.9127026316695063E-3</v>
      </c>
      <c r="AFL56" s="7">
        <f t="shared" si="168"/>
        <v>1.3047072370258187E-2</v>
      </c>
      <c r="AFM56" s="7">
        <f t="shared" si="169"/>
        <v>2.2120797455485227E-2</v>
      </c>
      <c r="AFN56" s="7">
        <f t="shared" si="170"/>
        <v>2.1253483069497443E-2</v>
      </c>
      <c r="AFO56" s="8">
        <f t="shared" si="171"/>
        <v>3.67565228742259E-2</v>
      </c>
      <c r="AFP56" s="7">
        <f t="shared" si="172"/>
        <v>5.0267351559613892E-2</v>
      </c>
      <c r="AFQ56" s="6" t="s">
        <v>613</v>
      </c>
      <c r="AFR56" s="7">
        <f t="shared" si="173"/>
        <v>7.6764415798080757E-2</v>
      </c>
      <c r="AFS56" s="7">
        <f t="shared" si="174"/>
        <v>5.4185675599053131E-3</v>
      </c>
      <c r="AFT56" s="7">
        <f t="shared" si="175"/>
        <v>2.8108604502870779E-2</v>
      </c>
      <c r="AFU56" s="7">
        <f t="shared" si="176"/>
        <v>6.7701636276660163E-2</v>
      </c>
      <c r="AFV56" s="7">
        <f t="shared" si="177"/>
        <v>6.703305248158796E-2</v>
      </c>
      <c r="AFW56" s="8">
        <f t="shared" si="178"/>
        <v>0.11297625088324664</v>
      </c>
      <c r="AFX56" s="7">
        <f t="shared" si="179"/>
        <v>0.13609523568225335</v>
      </c>
      <c r="AFY56" s="6" t="s">
        <v>613</v>
      </c>
      <c r="AFZ56" s="1">
        <f t="shared" si="180"/>
        <v>7492644000000</v>
      </c>
      <c r="AGA56" s="1">
        <f t="shared" si="181"/>
        <v>8971165000000</v>
      </c>
      <c r="AGB56" s="1">
        <f t="shared" si="182"/>
        <v>7653157000000</v>
      </c>
      <c r="AGC56" s="1">
        <f t="shared" si="183"/>
        <v>12165950000000</v>
      </c>
      <c r="AGD56" s="1">
        <f t="shared" si="184"/>
        <v>11682800000000</v>
      </c>
      <c r="AGE56" s="2">
        <f t="shared" si="185"/>
        <v>11530774000000</v>
      </c>
      <c r="AGF56" s="1">
        <f t="shared" si="186"/>
        <v>9682786000000</v>
      </c>
      <c r="AGG56" s="6" t="s">
        <v>613</v>
      </c>
      <c r="AGH56" s="7">
        <f t="shared" si="187"/>
        <v>7.9056204992523332E-2</v>
      </c>
      <c r="AGI56" s="7">
        <f t="shared" si="188"/>
        <v>5.444187014729971E-2</v>
      </c>
      <c r="AGJ56" s="7">
        <f t="shared" si="189"/>
        <v>6.8259281757841891E-2</v>
      </c>
      <c r="AGK56" s="7">
        <f t="shared" si="190"/>
        <v>6.1030416860171216E-2</v>
      </c>
      <c r="AGL56" s="7">
        <f t="shared" si="191"/>
        <v>6.1005580853904888E-2</v>
      </c>
      <c r="AGM56" s="8">
        <f t="shared" si="192"/>
        <v>7.5271963529941699E-2</v>
      </c>
      <c r="AGN56" s="7">
        <f t="shared" si="193"/>
        <v>9.305400325897939E-2</v>
      </c>
      <c r="AGO56" s="6" t="s">
        <v>613</v>
      </c>
      <c r="AGP56" s="7">
        <f t="shared" si="194"/>
        <v>3.2852642633399778E-2</v>
      </c>
      <c r="AGQ56" s="7">
        <f t="shared" si="195"/>
        <v>2.940242871573657E-3</v>
      </c>
      <c r="AGR56" s="7">
        <f t="shared" si="196"/>
        <v>8.8932704675695421E-3</v>
      </c>
      <c r="AGS56" s="7">
        <f t="shared" si="197"/>
        <v>1.9883818950656114E-2</v>
      </c>
      <c r="AGT56" s="7">
        <f t="shared" si="198"/>
        <v>1.8495477890241818E-2</v>
      </c>
      <c r="AGU56" s="8">
        <f t="shared" si="199"/>
        <v>3.1895176610303347E-2</v>
      </c>
      <c r="AGV56" s="7">
        <f t="shared" si="200"/>
        <v>4.0638963492144235E-2</v>
      </c>
      <c r="AGW56" s="6" t="s">
        <v>613</v>
      </c>
      <c r="AGX56" s="7">
        <f t="shared" si="201"/>
        <v>5.8162952716129201E-2</v>
      </c>
      <c r="AGY56" s="7">
        <f t="shared" si="202"/>
        <v>4.9726100184445482E-2</v>
      </c>
      <c r="AGZ56" s="7">
        <f t="shared" si="203"/>
        <v>6.3713691637956288E-2</v>
      </c>
      <c r="AHA56" s="7">
        <f t="shared" si="204"/>
        <v>6.9942889875632491E-2</v>
      </c>
      <c r="AHB56" s="7">
        <f t="shared" si="205"/>
        <v>8.8535548951666099E-2</v>
      </c>
      <c r="AHC56" s="8">
        <f t="shared" si="206"/>
        <v>0.11963540123256358</v>
      </c>
      <c r="AHD56" s="7">
        <f t="shared" si="207"/>
        <v>0.11964065256716779</v>
      </c>
      <c r="AHE56" s="6" t="s">
        <v>613</v>
      </c>
      <c r="AHF56" s="15">
        <f t="shared" si="306"/>
        <v>29.386054509286879</v>
      </c>
      <c r="AHG56" s="15">
        <f t="shared" si="307"/>
        <v>22.140938681065478</v>
      </c>
      <c r="AHH56" s="15">
        <f t="shared" si="308"/>
        <v>15.963630290627011</v>
      </c>
      <c r="AHI56" s="15">
        <f t="shared" si="309"/>
        <v>6.7254240281111262</v>
      </c>
      <c r="AHJ56" s="15">
        <f t="shared" si="310"/>
        <v>5.8542816039483361</v>
      </c>
      <c r="AHK56" s="16">
        <f t="shared" si="311"/>
        <v>5.4410251446356375</v>
      </c>
      <c r="AHL56" s="15">
        <f t="shared" si="312"/>
        <v>5.6572794468025611</v>
      </c>
      <c r="AHM56" s="6" t="s">
        <v>613</v>
      </c>
      <c r="AHN56" s="12">
        <f t="shared" si="208"/>
        <v>12.420857651531579</v>
      </c>
      <c r="AHO56" s="12">
        <f t="shared" si="209"/>
        <v>16.485299257530635</v>
      </c>
      <c r="AHP56" s="12">
        <f t="shared" si="210"/>
        <v>22.864473390761777</v>
      </c>
      <c r="AHQ56" s="12">
        <f t="shared" si="211"/>
        <v>54.271670971876603</v>
      </c>
      <c r="AHR56" s="12">
        <f t="shared" si="212"/>
        <v>62.347530353481972</v>
      </c>
      <c r="AHS56" s="13">
        <f t="shared" si="213"/>
        <v>67.082946742096425</v>
      </c>
      <c r="AHT56" s="12">
        <f t="shared" si="214"/>
        <v>64.518644240968939</v>
      </c>
      <c r="AHU56" s="6" t="s">
        <v>613</v>
      </c>
      <c r="AHV56" s="15">
        <f t="shared" si="215"/>
        <v>1.7315643422234597</v>
      </c>
      <c r="AHW56" s="15">
        <f t="shared" si="216"/>
        <v>1.3307413035493139</v>
      </c>
      <c r="AHX56" s="15">
        <f t="shared" si="217"/>
        <v>1.4670724811345859</v>
      </c>
      <c r="AHY56" s="15">
        <f t="shared" si="218"/>
        <v>1.112502457922214</v>
      </c>
      <c r="AHZ56" s="15">
        <f t="shared" si="219"/>
        <v>1.1491178111548415</v>
      </c>
      <c r="AIA56" s="16">
        <f t="shared" si="220"/>
        <v>1.1524163456850762</v>
      </c>
      <c r="AIB56" s="15">
        <f t="shared" si="221"/>
        <v>1.2369250404068717</v>
      </c>
      <c r="AIC56" s="6" t="s">
        <v>613</v>
      </c>
      <c r="AID56" s="4">
        <f t="shared" si="222"/>
        <v>1766816000000</v>
      </c>
      <c r="AIE56" s="4">
        <f t="shared" si="223"/>
        <v>3187947000000</v>
      </c>
      <c r="AIF56" s="4">
        <f t="shared" si="224"/>
        <v>1016187000000</v>
      </c>
      <c r="AIG56" s="4">
        <f t="shared" si="225"/>
        <v>1290744000000</v>
      </c>
      <c r="AIH56" s="4">
        <f t="shared" si="226"/>
        <v>2405869000000</v>
      </c>
      <c r="AII56" s="14">
        <f t="shared" si="227"/>
        <v>1993768000000</v>
      </c>
      <c r="AIJ56" s="4">
        <f t="shared" si="228"/>
        <v>394891000000</v>
      </c>
      <c r="AIK56" s="6" t="s">
        <v>613</v>
      </c>
      <c r="AIL56" s="15">
        <f t="shared" si="229"/>
        <v>9.3728656521109155</v>
      </c>
      <c r="AIM56" s="15">
        <f t="shared" si="230"/>
        <v>4.9855235987298405</v>
      </c>
      <c r="AIN56" s="15">
        <f t="shared" si="231"/>
        <v>14.062501291592984</v>
      </c>
      <c r="AIO56" s="15">
        <f t="shared" si="232"/>
        <v>12.865031330767371</v>
      </c>
      <c r="AIP56" s="15">
        <f t="shared" si="233"/>
        <v>6.9162905378472397</v>
      </c>
      <c r="AIQ56" s="16">
        <f t="shared" si="234"/>
        <v>8.0633313404568643</v>
      </c>
      <c r="AIR56" s="15">
        <f t="shared" si="235"/>
        <v>35.145399616603065</v>
      </c>
      <c r="AIS56" s="6" t="s">
        <v>613</v>
      </c>
      <c r="AIT56" s="15">
        <f t="shared" si="236"/>
        <v>2.0067356317254466</v>
      </c>
      <c r="AIU56" s="15">
        <f t="shared" si="237"/>
        <v>2.1280539436720889</v>
      </c>
      <c r="AIV56" s="15">
        <f t="shared" si="238"/>
        <v>1.4701409052803394</v>
      </c>
      <c r="AIW56" s="15">
        <f t="shared" si="239"/>
        <v>1.2915064681650648</v>
      </c>
      <c r="AIX56" s="15">
        <f t="shared" si="240"/>
        <v>1.5942550733028598</v>
      </c>
      <c r="AIY56" s="16">
        <f t="shared" si="241"/>
        <v>1.473887743513709</v>
      </c>
      <c r="AIZ56" s="15">
        <f t="shared" si="242"/>
        <v>1.08817706017814</v>
      </c>
      <c r="AJA56" s="6" t="s">
        <v>613</v>
      </c>
      <c r="AJB56" s="15">
        <f t="shared" si="243"/>
        <v>1.5176909335924034</v>
      </c>
      <c r="AJC56" s="15">
        <f t="shared" si="244"/>
        <v>1.7818792884366532</v>
      </c>
      <c r="AJD56" s="15">
        <f t="shared" si="245"/>
        <v>1.0092558150724606</v>
      </c>
      <c r="AJE56" s="15">
        <f t="shared" si="246"/>
        <v>0.85229976692924769</v>
      </c>
      <c r="AJF56" s="15">
        <f t="shared" si="247"/>
        <v>1.0685065700130367</v>
      </c>
      <c r="AJG56" s="16">
        <f t="shared" si="248"/>
        <v>1.0402026688166022</v>
      </c>
      <c r="AJH56" s="15">
        <f t="shared" si="249"/>
        <v>0.79403097588484428</v>
      </c>
      <c r="AJI56" s="6" t="s">
        <v>613</v>
      </c>
      <c r="AJJ56" s="15">
        <f t="shared" si="319"/>
        <v>19.647086138843743</v>
      </c>
      <c r="AJK56" s="15">
        <f t="shared" si="319"/>
        <v>7.2476850477829879</v>
      </c>
      <c r="AJL56" s="15">
        <f t="shared" si="314"/>
        <v>1.2154891399187966</v>
      </c>
      <c r="AJM56" s="15">
        <f t="shared" si="314"/>
        <v>2.3404329763023015</v>
      </c>
      <c r="AJN56" s="15">
        <f t="shared" si="314"/>
        <v>2.2268060563265868</v>
      </c>
      <c r="AJO56" s="16">
        <f t="shared" si="314"/>
        <v>5.6953200871413951</v>
      </c>
      <c r="AJP56" s="15">
        <f t="shared" si="314"/>
        <v>4.3280287055138986</v>
      </c>
      <c r="AJQ56" s="6" t="s">
        <v>613</v>
      </c>
      <c r="AKA56" s="1">
        <v>8.6618399999999998</v>
      </c>
      <c r="AKB56" s="1">
        <v>5.77142</v>
      </c>
      <c r="AKC56" s="1">
        <v>21.90203</v>
      </c>
      <c r="AKD56" s="1">
        <v>0.83013999999999999</v>
      </c>
      <c r="AKE56" s="1">
        <v>1.16744</v>
      </c>
      <c r="AKF56" s="1">
        <v>2.1804000000000001</v>
      </c>
      <c r="AKG56" s="1">
        <v>3.1813500000000001</v>
      </c>
      <c r="AKH56" s="2">
        <v>5.3396699999999999</v>
      </c>
      <c r="AKI56" s="1">
        <v>6.3009899999999996</v>
      </c>
      <c r="AKJ56" s="6" t="s">
        <v>613</v>
      </c>
      <c r="AKK56" s="15">
        <f t="shared" si="250"/>
        <v>1.3494320033751035</v>
      </c>
      <c r="AKL56" s="15">
        <f t="shared" si="251"/>
        <v>1.3848656721436743</v>
      </c>
      <c r="AKM56" s="15">
        <f t="shared" si="252"/>
        <v>2.1543993706163937</v>
      </c>
      <c r="AKN56" s="15">
        <f t="shared" si="253"/>
        <v>3.0605422979392811</v>
      </c>
      <c r="AKO56" s="15">
        <f t="shared" si="254"/>
        <v>3.1539796212411129</v>
      </c>
      <c r="AKP56" s="16">
        <f t="shared" si="255"/>
        <v>3.0736381477059385</v>
      </c>
      <c r="AKQ56" s="15">
        <f t="shared" si="256"/>
        <v>2.7074280116161087</v>
      </c>
      <c r="AKR56" s="6" t="s">
        <v>613</v>
      </c>
      <c r="AKS56" s="15">
        <f t="shared" si="257"/>
        <v>5.7209415861575602E-2</v>
      </c>
      <c r="AKT56" s="15">
        <f t="shared" si="258"/>
        <v>4.0227336105753145E-2</v>
      </c>
      <c r="AKU56" s="15">
        <f t="shared" si="259"/>
        <v>0.69270858561428494</v>
      </c>
      <c r="AKV56" s="15">
        <f t="shared" si="260"/>
        <v>1.494562728996407</v>
      </c>
      <c r="AKW56" s="15">
        <f t="shared" si="261"/>
        <v>1.5446331237490887</v>
      </c>
      <c r="AKX56" s="16">
        <f t="shared" si="262"/>
        <v>1.5405718392659673</v>
      </c>
      <c r="AKY56" s="15">
        <f t="shared" si="263"/>
        <v>1.3364414989943887</v>
      </c>
      <c r="AKZ56" s="6" t="s">
        <v>613</v>
      </c>
      <c r="ALA56" s="7">
        <f t="shared" si="264"/>
        <v>5.4113607960020522E-2</v>
      </c>
      <c r="ALB56" s="7">
        <f t="shared" si="265"/>
        <v>3.8671677535749259E-2</v>
      </c>
      <c r="ALC56" s="7">
        <f t="shared" si="266"/>
        <v>0.40923085727889813</v>
      </c>
      <c r="ALD56" s="7">
        <f t="shared" si="267"/>
        <v>0.59912814042470997</v>
      </c>
      <c r="ALE56" s="7">
        <f t="shared" si="268"/>
        <v>0.60701604067518056</v>
      </c>
      <c r="ALF56" s="8">
        <f t="shared" si="269"/>
        <v>0.60638782791163892</v>
      </c>
      <c r="ALG56" s="7">
        <f t="shared" si="270"/>
        <v>0.57199869954783678</v>
      </c>
      <c r="ALH56" s="6" t="s">
        <v>613</v>
      </c>
      <c r="ALI56" s="7">
        <f t="shared" si="320"/>
        <v>6.6702959337470044E-2</v>
      </c>
      <c r="ALJ56" s="7">
        <f t="shared" si="320"/>
        <v>1.695854870170278</v>
      </c>
      <c r="ALK56" s="7">
        <f t="shared" si="315"/>
        <v>0.1428758316393281</v>
      </c>
      <c r="ALL56" s="7">
        <f t="shared" si="315"/>
        <v>4.6718667193185633E-2</v>
      </c>
      <c r="ALM56" s="7">
        <f t="shared" si="315"/>
        <v>3.1590605323702184E-2</v>
      </c>
      <c r="ALN56" s="20">
        <f t="shared" si="315"/>
        <v>2.3247076901085066E-2</v>
      </c>
      <c r="ALO56" s="7">
        <f t="shared" si="315"/>
        <v>2.581851324001349E-2</v>
      </c>
      <c r="ALP56" s="6" t="s">
        <v>613</v>
      </c>
      <c r="ALQ56" s="17">
        <f t="shared" si="271"/>
        <v>5.4113607960020522E-2</v>
      </c>
      <c r="ALR56" s="17">
        <f t="shared" si="272"/>
        <v>3.8671677535749259E-2</v>
      </c>
      <c r="ALS56" s="17">
        <f t="shared" si="273"/>
        <v>0.40923085727889813</v>
      </c>
      <c r="ALT56" s="17">
        <f t="shared" si="274"/>
        <v>0.59912814042470997</v>
      </c>
      <c r="ALU56" s="17">
        <f t="shared" si="275"/>
        <v>0.60701604067518056</v>
      </c>
      <c r="ALV56" s="21">
        <f t="shared" si="276"/>
        <v>0.60638782791163892</v>
      </c>
      <c r="ALW56" s="17">
        <f t="shared" si="277"/>
        <v>0.57199869954783678</v>
      </c>
      <c r="ALX56" s="6" t="s">
        <v>613</v>
      </c>
      <c r="ALY56" s="17">
        <f t="shared" si="278"/>
        <v>0.94588639203997948</v>
      </c>
      <c r="ALZ56" s="17">
        <f t="shared" si="279"/>
        <v>0.96132832246425071</v>
      </c>
      <c r="AMA56" s="17">
        <f t="shared" si="280"/>
        <v>0.59076914272110193</v>
      </c>
      <c r="AMB56" s="17">
        <f t="shared" si="281"/>
        <v>0.40087185957529003</v>
      </c>
      <c r="AMC56" s="17">
        <f t="shared" si="282"/>
        <v>0.39298395932481939</v>
      </c>
      <c r="AMD56" s="21">
        <f t="shared" si="283"/>
        <v>0.39361217208836113</v>
      </c>
      <c r="AME56" s="17">
        <f t="shared" si="284"/>
        <v>0.42800130045216322</v>
      </c>
      <c r="AMF56" s="6" t="s">
        <v>613</v>
      </c>
      <c r="AMP56" s="18">
        <v>4.5713591950970072</v>
      </c>
      <c r="AMQ56" s="18">
        <v>6.1982279139587186</v>
      </c>
      <c r="AMR56" s="18">
        <v>6.218300505319057</v>
      </c>
      <c r="AMS56" s="18">
        <v>6.0281565269948612</v>
      </c>
      <c r="AMT56" s="18">
        <v>6.8453170762465918</v>
      </c>
      <c r="AMU56" s="18">
        <v>7.4264531209904705</v>
      </c>
      <c r="AMV56" s="19">
        <v>7.1765482946952046</v>
      </c>
      <c r="AMW56" s="18">
        <v>5.8431999502304244</v>
      </c>
      <c r="AMX56" s="18">
        <v>8.0313813664126421</v>
      </c>
      <c r="AMY56" s="18">
        <v>11.291457076820459</v>
      </c>
      <c r="AMZ56" s="18">
        <v>10.072101709964384</v>
      </c>
      <c r="ANA56" s="18">
        <v>8.1036149396627639</v>
      </c>
      <c r="ANH56" s="6" t="s">
        <v>613</v>
      </c>
      <c r="ANI56" s="7">
        <f t="shared" si="285"/>
        <v>6.1982279139587183E-2</v>
      </c>
      <c r="ANJ56" s="7">
        <f t="shared" si="286"/>
        <v>6.218300505319057E-2</v>
      </c>
      <c r="ANK56" s="7">
        <f t="shared" si="287"/>
        <v>6.0281565269948614E-2</v>
      </c>
      <c r="ANL56" s="7">
        <f t="shared" si="288"/>
        <v>6.8453170762465917E-2</v>
      </c>
      <c r="ANM56" s="7">
        <f t="shared" si="289"/>
        <v>7.4264531209904699E-2</v>
      </c>
      <c r="ANN56" s="20">
        <f t="shared" si="290"/>
        <v>7.176548294695205E-2</v>
      </c>
      <c r="ANO56" s="7">
        <f t="shared" si="291"/>
        <v>5.8431999502304245E-2</v>
      </c>
      <c r="ANP56" s="6" t="s">
        <v>613</v>
      </c>
      <c r="ANZ56" s="7">
        <v>-1.5137246404285265E-2</v>
      </c>
      <c r="AOA56" s="7">
        <v>2.5564672332883953E-2</v>
      </c>
      <c r="AOB56" s="7">
        <v>-1.0702546631930043E-2</v>
      </c>
      <c r="AOC56" s="7">
        <v>0.20954451611318192</v>
      </c>
      <c r="AOD56" s="7">
        <v>0.18215498634196114</v>
      </c>
      <c r="AOE56" s="7">
        <v>-0.11152965043334617</v>
      </c>
      <c r="AOF56" s="20">
        <v>0.2194132077705182</v>
      </c>
      <c r="AOG56" s="7">
        <v>5.1688907023796915E-3</v>
      </c>
      <c r="AOH56" s="7">
        <v>0.53919448848064833</v>
      </c>
      <c r="AOI56" s="7">
        <v>0.57657229599624027</v>
      </c>
      <c r="AOJ56" s="7">
        <v>0.18054832872882143</v>
      </c>
      <c r="AOK56" s="7">
        <v>0.45513802777357104</v>
      </c>
      <c r="AOR56" s="6" t="s">
        <v>613</v>
      </c>
      <c r="APB56" s="1">
        <v>8.6618399999999998</v>
      </c>
      <c r="APC56" s="1">
        <v>5.77142</v>
      </c>
      <c r="APD56" s="1">
        <v>21.90203</v>
      </c>
      <c r="APE56" s="1">
        <v>0.83013999999999999</v>
      </c>
      <c r="APF56" s="1">
        <v>1.16744</v>
      </c>
      <c r="APG56" s="1">
        <v>2.1804000000000001</v>
      </c>
      <c r="APH56" s="1">
        <v>3.1813500000000001</v>
      </c>
      <c r="API56" s="2">
        <v>5.3396699999999999</v>
      </c>
      <c r="APJ56" s="1">
        <v>6.3009899999999996</v>
      </c>
      <c r="APK56" s="1">
        <v>5.2861099999999999</v>
      </c>
      <c r="APL56" s="1">
        <v>45.743209999999998</v>
      </c>
      <c r="APM56" s="1">
        <v>67.906109999999998</v>
      </c>
      <c r="APN56" s="1"/>
      <c r="APO56" s="1"/>
      <c r="APP56" s="1"/>
      <c r="APQ56" s="1"/>
      <c r="APR56" s="1"/>
      <c r="APS56" s="1"/>
      <c r="APT56" s="1"/>
      <c r="APU56" s="1"/>
      <c r="APW56" s="22">
        <v>0.94350905404284924</v>
      </c>
      <c r="APX56" s="22">
        <v>0.35125181185820353</v>
      </c>
      <c r="APY56" s="22">
        <v>0.20774150769104163</v>
      </c>
      <c r="APZ56" s="22">
        <v>0.14616610694306684</v>
      </c>
      <c r="AQA56" s="22">
        <v>6.659448188631055E-2</v>
      </c>
      <c r="AQB56" s="39" t="s">
        <v>613</v>
      </c>
      <c r="AQC56" s="22">
        <v>0.22392267068538868</v>
      </c>
      <c r="AQD56" s="6" t="s">
        <v>613</v>
      </c>
      <c r="AQE56" s="4">
        <f t="shared" si="292"/>
        <v>48296000000</v>
      </c>
      <c r="AQF56" s="4">
        <f t="shared" si="293"/>
        <v>441676000000</v>
      </c>
      <c r="AQG56" s="4">
        <f t="shared" si="294"/>
        <v>395313000000</v>
      </c>
      <c r="AQH56" s="4">
        <f t="shared" si="295"/>
        <v>412313000000</v>
      </c>
      <c r="AQI56" s="4">
        <f t="shared" si="296"/>
        <v>404957000000</v>
      </c>
      <c r="AQJ56" s="5">
        <f t="shared" si="297"/>
        <v>355184000000</v>
      </c>
      <c r="AQK56" s="4">
        <f t="shared" si="298"/>
        <v>337010000000</v>
      </c>
      <c r="AQL56" s="6" t="s">
        <v>613</v>
      </c>
      <c r="AQM56" s="7">
        <f t="shared" si="299"/>
        <v>8.153425397575717E-2</v>
      </c>
      <c r="AQN56" s="7">
        <f t="shared" si="300"/>
        <v>0.90431955315955748</v>
      </c>
      <c r="AQO56" s="7">
        <f t="shared" si="301"/>
        <v>0.75672618056313279</v>
      </c>
      <c r="AQP56" s="7">
        <f t="shared" si="302"/>
        <v>0.55530893893949174</v>
      </c>
      <c r="AQQ56" s="7">
        <f t="shared" si="303"/>
        <v>0.56818845093978532</v>
      </c>
      <c r="AQR56" s="20">
        <f t="shared" si="304"/>
        <v>0.40922455826643195</v>
      </c>
      <c r="AQS56" s="7">
        <f t="shared" si="305"/>
        <v>0.37403082277680233</v>
      </c>
      <c r="AQT56" s="6" t="s">
        <v>613</v>
      </c>
      <c r="AQU56" s="9">
        <f t="shared" si="321"/>
        <v>2.7621937390890194E-2</v>
      </c>
      <c r="AQV56" s="9">
        <f t="shared" si="321"/>
        <v>3.6581822965507216E-2</v>
      </c>
      <c r="AQW56" s="9">
        <f t="shared" si="316"/>
        <v>9.1289675720535743E-2</v>
      </c>
      <c r="AQX56" s="9">
        <f t="shared" si="316"/>
        <v>8.5072522498079284E-2</v>
      </c>
      <c r="AQY56" s="9">
        <f t="shared" si="316"/>
        <v>6.1891663945881338E-2</v>
      </c>
      <c r="AQZ56" s="10" t="e">
        <f t="shared" si="316"/>
        <v>#VALUE!</v>
      </c>
      <c r="ARA56" s="9">
        <f t="shared" si="316"/>
        <v>4.6505181930818713E-2</v>
      </c>
      <c r="ARB56" s="6" t="s">
        <v>613</v>
      </c>
      <c r="ARC56" s="17">
        <f t="shared" si="322"/>
        <v>2.9442451520168451E-2</v>
      </c>
      <c r="ARD56" s="17">
        <f t="shared" si="322"/>
        <v>4.1442014769664422E-2</v>
      </c>
      <c r="ARE56" s="17">
        <f t="shared" si="317"/>
        <v>6.8155148840956734E-2</v>
      </c>
      <c r="ARF56" s="17">
        <f t="shared" si="317"/>
        <v>4.6550291295370118E-2</v>
      </c>
      <c r="ARG56" s="17">
        <f t="shared" si="317"/>
        <v>3.2602851210413612E-2</v>
      </c>
      <c r="ARH56" s="21" t="e">
        <f t="shared" si="317"/>
        <v>#VALUE!</v>
      </c>
      <c r="ARI56" s="17">
        <f t="shared" si="317"/>
        <v>2.9148688803042756E-2</v>
      </c>
      <c r="ARJ56" s="6" t="s">
        <v>613</v>
      </c>
    </row>
    <row r="57" spans="1:1154" collapsed="1" x14ac:dyDescent="0.15">
      <c r="A57" s="26" t="s">
        <v>387</v>
      </c>
      <c r="B57" s="34">
        <v>39524</v>
      </c>
      <c r="C57" s="34">
        <v>39524</v>
      </c>
      <c r="D57" s="35">
        <v>5.3995680345571999E-2</v>
      </c>
      <c r="E57" s="26" t="s">
        <v>388</v>
      </c>
      <c r="F57" s="26" t="s">
        <v>69</v>
      </c>
      <c r="G57" s="26" t="s">
        <v>172</v>
      </c>
      <c r="H57" s="26" t="s">
        <v>23</v>
      </c>
      <c r="I57" s="56" t="s">
        <v>389</v>
      </c>
      <c r="J57" s="26" t="s">
        <v>511</v>
      </c>
      <c r="K57" s="26" t="s">
        <v>427</v>
      </c>
      <c r="L57" s="26" t="s">
        <v>69</v>
      </c>
      <c r="M57" s="26" t="s">
        <v>172</v>
      </c>
      <c r="N57" s="26" t="s">
        <v>23</v>
      </c>
      <c r="O57" s="26"/>
      <c r="P57" s="26" t="s">
        <v>390</v>
      </c>
      <c r="Q57" s="26" t="s">
        <v>25</v>
      </c>
      <c r="R57" s="26" t="s">
        <v>173</v>
      </c>
      <c r="S57" s="35" t="s">
        <v>391</v>
      </c>
      <c r="T57" s="26" t="s">
        <v>27</v>
      </c>
      <c r="U57" s="26" t="s">
        <v>63</v>
      </c>
      <c r="V57" s="3">
        <v>2008</v>
      </c>
      <c r="W57" s="3">
        <f t="shared" si="165"/>
        <v>1</v>
      </c>
      <c r="AA57" s="35">
        <v>752587000000</v>
      </c>
      <c r="AB57" s="35">
        <v>299805000000</v>
      </c>
      <c r="AC57" s="35">
        <v>304295000000</v>
      </c>
      <c r="AD57" s="35">
        <v>349463000000</v>
      </c>
      <c r="AE57" s="35">
        <v>373008000000</v>
      </c>
      <c r="AF57" s="35">
        <v>248697000000</v>
      </c>
      <c r="AG57" s="35">
        <v>408945000000</v>
      </c>
      <c r="AH57" s="35">
        <v>747710000000</v>
      </c>
      <c r="AI57" s="4">
        <v>1365590000000</v>
      </c>
      <c r="AJ57" s="4">
        <v>2915716000000</v>
      </c>
      <c r="AK57" s="4">
        <v>1785393000000</v>
      </c>
      <c r="AL57" s="4">
        <v>3954780000000</v>
      </c>
      <c r="AM57" s="4">
        <v>3416541000000</v>
      </c>
      <c r="AN57" s="5">
        <v>2914492000000</v>
      </c>
      <c r="AO57" s="4">
        <v>3140785000000</v>
      </c>
      <c r="AP57" s="4">
        <v>1305612000000</v>
      </c>
      <c r="AQ57" s="4">
        <v>588333000000</v>
      </c>
      <c r="AR57" s="4">
        <v>1251413000000</v>
      </c>
      <c r="AS57" s="4">
        <v>752942000000</v>
      </c>
      <c r="AT57" s="4">
        <v>860348000000</v>
      </c>
      <c r="AU57" s="4"/>
      <c r="AV57" s="4"/>
      <c r="AW57" s="4"/>
      <c r="AX57" s="4"/>
      <c r="AY57" s="4"/>
      <c r="AZ57" s="4"/>
      <c r="BA57" s="4"/>
      <c r="BB57" s="6" t="s">
        <v>613</v>
      </c>
      <c r="BC57" s="4"/>
      <c r="BD57" s="4"/>
      <c r="BE57" s="4"/>
      <c r="BF57" s="4">
        <v>29251000000</v>
      </c>
      <c r="BG57" s="4">
        <v>32147000000</v>
      </c>
      <c r="BH57" s="4">
        <v>28012000000</v>
      </c>
      <c r="BI57" s="4">
        <v>19046000000</v>
      </c>
      <c r="BJ57" s="4">
        <v>68029000000</v>
      </c>
      <c r="BK57" s="4">
        <v>46533000000</v>
      </c>
      <c r="BL57" s="4">
        <v>26012000000</v>
      </c>
      <c r="BM57" s="4">
        <v>31331000000</v>
      </c>
      <c r="BN57" s="4">
        <v>33866000000</v>
      </c>
      <c r="BO57" s="4">
        <v>43338000000</v>
      </c>
      <c r="BP57" s="4">
        <v>34711000000</v>
      </c>
      <c r="BQ57" s="4">
        <v>20305000000</v>
      </c>
      <c r="BR57" s="4">
        <v>30993000000</v>
      </c>
      <c r="BS57" s="5">
        <v>45478000000</v>
      </c>
      <c r="BT57" s="4">
        <v>96254000000</v>
      </c>
      <c r="BU57" s="4">
        <v>110260000000</v>
      </c>
      <c r="BV57" s="4">
        <v>39719000000</v>
      </c>
      <c r="BW57" s="4">
        <v>19958000000</v>
      </c>
      <c r="BX57" s="4">
        <v>12982000000</v>
      </c>
      <c r="BY57" s="4">
        <v>14078000000</v>
      </c>
      <c r="BZ57" s="4"/>
      <c r="CA57" s="4"/>
      <c r="CB57" s="4"/>
      <c r="CC57" s="4"/>
      <c r="CD57" s="4"/>
      <c r="CE57" s="4"/>
      <c r="CF57" s="4"/>
      <c r="CG57" s="6" t="s">
        <v>613</v>
      </c>
      <c r="CH57" s="4"/>
      <c r="CI57" s="4"/>
      <c r="CJ57" s="4"/>
      <c r="CK57" s="4">
        <v>2063277000000</v>
      </c>
      <c r="CL57" s="4">
        <v>1535266000000</v>
      </c>
      <c r="CM57" s="4">
        <v>1904047000000</v>
      </c>
      <c r="CN57" s="4">
        <v>2472849000000</v>
      </c>
      <c r="CO57" s="4">
        <v>2485833000000</v>
      </c>
      <c r="CP57" s="4">
        <v>4102458000000</v>
      </c>
      <c r="CQ57" s="4">
        <v>3709739000000</v>
      </c>
      <c r="CR57" s="4">
        <v>3603872000000</v>
      </c>
      <c r="CS57" s="4">
        <v>4167989000000</v>
      </c>
      <c r="CT57" s="4">
        <v>5084740000000</v>
      </c>
      <c r="CU57" s="4">
        <v>3611763000000</v>
      </c>
      <c r="CV57" s="4">
        <v>5407395000000</v>
      </c>
      <c r="CW57" s="4">
        <v>5066239000000</v>
      </c>
      <c r="CX57" s="5">
        <v>5081510000000</v>
      </c>
      <c r="CY57" s="4">
        <v>4426517000000</v>
      </c>
      <c r="CZ57" s="4">
        <v>2459685000000</v>
      </c>
      <c r="DA57" s="4">
        <v>1524767000000</v>
      </c>
      <c r="DB57" s="4">
        <v>1833565000000</v>
      </c>
      <c r="DC57" s="4">
        <v>1305914000000</v>
      </c>
      <c r="DD57" s="4">
        <v>1478129000000</v>
      </c>
      <c r="DE57" s="4"/>
      <c r="DF57" s="4"/>
      <c r="DG57" s="4"/>
      <c r="DH57" s="4"/>
      <c r="DI57" s="4"/>
      <c r="DJ57" s="4"/>
      <c r="DK57" s="4"/>
      <c r="DL57" s="6" t="s">
        <v>613</v>
      </c>
      <c r="DM57" s="4"/>
      <c r="DN57" s="4"/>
      <c r="DO57" s="4"/>
      <c r="DP57" s="4">
        <v>4650488000000</v>
      </c>
      <c r="DQ57" s="4">
        <v>4510511000000</v>
      </c>
      <c r="DR57" s="4">
        <v>3820809000000</v>
      </c>
      <c r="DS57" s="4">
        <v>4808545000000</v>
      </c>
      <c r="DT57" s="4">
        <v>5427059000000</v>
      </c>
      <c r="DU57" s="4">
        <v>6701734000000</v>
      </c>
      <c r="DV57" s="4">
        <v>6032760000000</v>
      </c>
      <c r="DW57" s="4">
        <v>5533827000000</v>
      </c>
      <c r="DX57" s="4">
        <v>6579518000000</v>
      </c>
      <c r="DY57" s="4">
        <v>8225206000000</v>
      </c>
      <c r="DZ57" s="4">
        <v>10308169000000</v>
      </c>
      <c r="EA57" s="4">
        <v>11420600000000</v>
      </c>
      <c r="EB57" s="4">
        <v>10560144000000</v>
      </c>
      <c r="EC57" s="5">
        <v>9800729000000</v>
      </c>
      <c r="ED57" s="4">
        <v>8446442000000</v>
      </c>
      <c r="EE57" s="4">
        <v>6048441000000</v>
      </c>
      <c r="EF57" s="4">
        <v>4577151000000</v>
      </c>
      <c r="EG57" s="4">
        <v>4086018000000</v>
      </c>
      <c r="EH57" s="4">
        <v>3421436000000</v>
      </c>
      <c r="EI57" s="4">
        <v>3298461000000</v>
      </c>
      <c r="EJ57" s="4"/>
      <c r="EK57" s="4"/>
      <c r="EL57" s="4"/>
      <c r="EM57" s="4"/>
      <c r="EN57" s="4"/>
      <c r="EO57" s="4"/>
      <c r="EP57" s="4"/>
      <c r="EQ57" s="6" t="s">
        <v>613</v>
      </c>
      <c r="ER57" s="4"/>
      <c r="ES57" s="4"/>
      <c r="ET57" s="4"/>
      <c r="EU57" s="4">
        <v>2442484000000</v>
      </c>
      <c r="EV57" s="4">
        <v>2763099000000</v>
      </c>
      <c r="EW57" s="4">
        <v>2618390000000</v>
      </c>
      <c r="EX57" s="4">
        <v>2887516000000</v>
      </c>
      <c r="EY57" s="4">
        <v>3876194000000</v>
      </c>
      <c r="EZ57" s="4">
        <v>3333880000000</v>
      </c>
      <c r="FA57" s="4">
        <v>2814709000000</v>
      </c>
      <c r="FB57" s="4">
        <v>2752320000000</v>
      </c>
      <c r="FC57" s="4">
        <v>3037430000000</v>
      </c>
      <c r="FD57" s="4">
        <v>2715926000000</v>
      </c>
      <c r="FE57" s="4">
        <v>2960433000000</v>
      </c>
      <c r="FF57" s="4">
        <v>3063982000000</v>
      </c>
      <c r="FG57" s="4">
        <v>3144994000000</v>
      </c>
      <c r="FH57" s="5">
        <v>4531454000000</v>
      </c>
      <c r="FI57" s="4">
        <v>1964933000000</v>
      </c>
      <c r="FJ57" s="4">
        <v>1517319000000</v>
      </c>
      <c r="FK57" s="4">
        <v>1183971000000</v>
      </c>
      <c r="FL57" s="4">
        <v>1222856000000</v>
      </c>
      <c r="FM57" s="4">
        <v>1148438000000</v>
      </c>
      <c r="FN57" s="4">
        <v>1035056000000</v>
      </c>
      <c r="FO57" s="4"/>
      <c r="FP57" s="4"/>
      <c r="FQ57" s="4"/>
      <c r="FR57" s="4"/>
      <c r="FS57" s="4"/>
      <c r="FT57" s="4"/>
      <c r="FU57" s="4"/>
      <c r="FV57" s="6" t="s">
        <v>613</v>
      </c>
      <c r="FW57" s="4"/>
      <c r="FX57" s="4"/>
      <c r="FY57" s="4"/>
      <c r="FZ57" s="4">
        <v>2153294000000</v>
      </c>
      <c r="GA57" s="4">
        <v>2401532000000</v>
      </c>
      <c r="GB57" s="4">
        <v>1235233000000</v>
      </c>
      <c r="GC57" s="4">
        <v>1397681000000</v>
      </c>
      <c r="GD57" s="4">
        <v>1490000000000</v>
      </c>
      <c r="GE57" s="4">
        <v>750000000000</v>
      </c>
      <c r="GF57" s="4">
        <v>650000000000</v>
      </c>
      <c r="GG57" s="4">
        <v>0</v>
      </c>
      <c r="GH57" s="4">
        <v>187838000000</v>
      </c>
      <c r="GI57" s="4">
        <v>2004438000000</v>
      </c>
      <c r="GJ57" s="4">
        <v>2275074000000</v>
      </c>
      <c r="GK57" s="4">
        <v>1208141000000</v>
      </c>
      <c r="GL57" s="4">
        <v>4273178000000</v>
      </c>
      <c r="GM57" s="5">
        <v>3335068000000</v>
      </c>
      <c r="GN57" s="4">
        <v>2717987000000</v>
      </c>
      <c r="GO57" s="4">
        <v>2522409000000</v>
      </c>
      <c r="GP57" s="4">
        <v>1231975000000</v>
      </c>
      <c r="GQ57" s="4">
        <v>1101681000000</v>
      </c>
      <c r="GR57" s="4">
        <v>664889000000</v>
      </c>
      <c r="GS57" s="4">
        <v>584295000000</v>
      </c>
      <c r="GT57" s="4"/>
      <c r="GU57" s="4"/>
      <c r="GV57" s="4"/>
      <c r="GW57" s="4"/>
      <c r="GX57" s="4"/>
      <c r="GY57" s="4"/>
      <c r="GZ57" s="4"/>
      <c r="HA57" s="6" t="s">
        <v>613</v>
      </c>
      <c r="HB57" s="4"/>
      <c r="HC57" s="4"/>
      <c r="HD57" s="4"/>
      <c r="HE57" s="4">
        <v>584368000000</v>
      </c>
      <c r="HF57" s="4">
        <v>184697000000</v>
      </c>
      <c r="HG57" s="4">
        <v>530647000000</v>
      </c>
      <c r="HH57" s="4">
        <v>1149211000000</v>
      </c>
      <c r="HI57" s="4">
        <v>1174141000000</v>
      </c>
      <c r="HJ57" s="4">
        <v>2429702000000</v>
      </c>
      <c r="HK57" s="4">
        <v>2514114000000</v>
      </c>
      <c r="HL57" s="4">
        <v>2528290000000</v>
      </c>
      <c r="HM57" s="4">
        <v>3294940000000</v>
      </c>
      <c r="HN57" s="4">
        <v>3845724000000</v>
      </c>
      <c r="HO57" s="4">
        <v>5633108000000</v>
      </c>
      <c r="HP57" s="4">
        <v>7141458000000</v>
      </c>
      <c r="HQ57" s="4">
        <v>3467098000000</v>
      </c>
      <c r="HR57" s="5">
        <v>3151202000000</v>
      </c>
      <c r="HS57" s="4">
        <v>3245167000000</v>
      </c>
      <c r="HT57" s="4">
        <v>2165590000000</v>
      </c>
      <c r="HU57" s="4">
        <v>2067102000000</v>
      </c>
      <c r="HV57" s="4">
        <v>1879231000000</v>
      </c>
      <c r="HW57" s="4">
        <v>1748990000000</v>
      </c>
      <c r="HX57" s="4">
        <v>1671974000000</v>
      </c>
      <c r="HY57" s="4"/>
      <c r="HZ57" s="4"/>
      <c r="IA57" s="4"/>
      <c r="IB57" s="4"/>
      <c r="IC57" s="4"/>
      <c r="ID57" s="4"/>
      <c r="IE57" s="4"/>
      <c r="IF57" s="6" t="s">
        <v>613</v>
      </c>
      <c r="IG57" s="4"/>
      <c r="IH57" s="4"/>
      <c r="II57" s="4"/>
      <c r="IJ57" s="4">
        <v>6655222000000</v>
      </c>
      <c r="IK57" s="4">
        <v>6746594000000</v>
      </c>
      <c r="IL57" s="4">
        <v>8654646000000</v>
      </c>
      <c r="IM57" s="4">
        <v>10692363000000</v>
      </c>
      <c r="IN57" s="4">
        <v>12562780000000</v>
      </c>
      <c r="IO57" s="4">
        <v>13527323000000</v>
      </c>
      <c r="IP57" s="4">
        <v>13802450000000</v>
      </c>
      <c r="IQ57" s="4">
        <v>13590405000000</v>
      </c>
      <c r="IR57" s="4">
        <v>11912763000000</v>
      </c>
      <c r="IS57" s="4">
        <v>10868164000000</v>
      </c>
      <c r="IT57" s="4">
        <v>8908611000000</v>
      </c>
      <c r="IU57" s="4">
        <v>8544778000000</v>
      </c>
      <c r="IV57" s="4">
        <v>10280457000000</v>
      </c>
      <c r="IW57" s="5">
        <v>9027618000000</v>
      </c>
      <c r="IX57" s="4">
        <v>9768075000000</v>
      </c>
      <c r="IY57" s="4">
        <v>8487654000000</v>
      </c>
      <c r="IZ57" s="4">
        <v>6916052000000</v>
      </c>
      <c r="JA57" s="4">
        <v>5619731000000</v>
      </c>
      <c r="JB57" s="4">
        <v>5064943000000</v>
      </c>
      <c r="JC57" s="4">
        <v>5208120000000</v>
      </c>
      <c r="JD57" s="4"/>
      <c r="JE57" s="4"/>
      <c r="JF57" s="4"/>
      <c r="JG57" s="4"/>
      <c r="JH57" s="4"/>
      <c r="JI57" s="4"/>
      <c r="JJ57" s="4"/>
      <c r="JK57" s="6" t="s">
        <v>613</v>
      </c>
      <c r="JL57" s="4"/>
      <c r="JM57" s="4"/>
      <c r="JN57" s="4"/>
      <c r="JO57" s="4">
        <v>-68289000000</v>
      </c>
      <c r="JP57" s="4">
        <v>-140268000000</v>
      </c>
      <c r="JQ57" s="4">
        <v>-196105000000</v>
      </c>
      <c r="JR57" s="4">
        <v>-929388000000</v>
      </c>
      <c r="JS57" s="4">
        <v>-1555177000000</v>
      </c>
      <c r="JT57" s="4">
        <v>177037000000</v>
      </c>
      <c r="JU57" s="4">
        <v>307366000000</v>
      </c>
      <c r="JV57" s="4">
        <v>711661000000</v>
      </c>
      <c r="JW57" s="4">
        <v>588475000000</v>
      </c>
      <c r="JX57" s="4">
        <v>342507000000</v>
      </c>
      <c r="JY57" s="4">
        <v>75036000000</v>
      </c>
      <c r="JZ57" s="4">
        <v>53960000000</v>
      </c>
      <c r="KA57" s="4">
        <v>504273000000</v>
      </c>
      <c r="KB57" s="5">
        <v>491299000000</v>
      </c>
      <c r="KC57" s="4">
        <v>408008000000</v>
      </c>
      <c r="KD57" s="4">
        <v>401367000000</v>
      </c>
      <c r="KE57" s="4">
        <v>308747000000</v>
      </c>
      <c r="KF57" s="4">
        <v>233244000000</v>
      </c>
      <c r="KG57" s="4">
        <v>150856000000</v>
      </c>
      <c r="KH57" s="4">
        <v>100505000000</v>
      </c>
      <c r="KI57" s="4"/>
      <c r="KJ57" s="4"/>
      <c r="KK57" s="4"/>
      <c r="KL57" s="4"/>
      <c r="KM57" s="4"/>
      <c r="KN57" s="4"/>
      <c r="KO57" s="4"/>
      <c r="KP57" s="6" t="s">
        <v>613</v>
      </c>
      <c r="KQ57" s="4"/>
      <c r="KR57" s="4"/>
      <c r="KS57" s="4"/>
      <c r="KT57" s="4">
        <v>-337548000000</v>
      </c>
      <c r="KU57" s="4">
        <v>-405307000000</v>
      </c>
      <c r="KV57" s="4">
        <v>-552674000000</v>
      </c>
      <c r="KW57" s="4">
        <v>-898272000000</v>
      </c>
      <c r="KX57" s="4">
        <v>-1243414000000</v>
      </c>
      <c r="KY57" s="4">
        <v>38483000000</v>
      </c>
      <c r="KZ57" s="4">
        <v>221741000000</v>
      </c>
      <c r="LA57" s="4">
        <v>554017000000</v>
      </c>
      <c r="LB57" s="4">
        <v>444905000000</v>
      </c>
      <c r="LC57" s="4">
        <v>239478000000</v>
      </c>
      <c r="LD57" s="4">
        <v>120299000000</v>
      </c>
      <c r="LE57" s="4">
        <v>5819248000000</v>
      </c>
      <c r="LF57" s="4">
        <v>296522000000</v>
      </c>
      <c r="LG57" s="5">
        <v>3563000000</v>
      </c>
      <c r="LH57" s="4">
        <v>176944000000</v>
      </c>
      <c r="LI57" s="4">
        <v>157511000000</v>
      </c>
      <c r="LJ57" s="4">
        <v>225395000000</v>
      </c>
      <c r="LK57" s="4">
        <v>146444000000</v>
      </c>
      <c r="LL57" s="4">
        <v>137985000000</v>
      </c>
      <c r="LM57" s="4">
        <v>126407000000</v>
      </c>
      <c r="LN57" s="4"/>
      <c r="LO57" s="4"/>
      <c r="LP57" s="4"/>
      <c r="LQ57" s="4"/>
      <c r="LR57" s="4"/>
      <c r="LS57" s="4"/>
      <c r="LT57" s="4"/>
      <c r="LU57" s="6" t="s">
        <v>613</v>
      </c>
      <c r="LV57" s="4"/>
      <c r="LW57" s="4"/>
      <c r="LX57" s="4"/>
      <c r="LY57" s="4">
        <v>484725000000</v>
      </c>
      <c r="LZ57" s="4">
        <v>417020000000</v>
      </c>
      <c r="MA57" s="4">
        <v>96101000000</v>
      </c>
      <c r="MB57" s="4">
        <v>-168006000000</v>
      </c>
      <c r="MC57" s="4">
        <v>-1188526000000</v>
      </c>
      <c r="MD57" s="4">
        <v>533405000000</v>
      </c>
      <c r="ME57" s="4">
        <v>628580000000</v>
      </c>
      <c r="MF57" s="4">
        <v>977564000000</v>
      </c>
      <c r="MJ57" s="1">
        <v>-314915000000</v>
      </c>
      <c r="MK57" s="1">
        <v>-407687000000</v>
      </c>
      <c r="ML57" s="1">
        <v>-314601000000</v>
      </c>
      <c r="MM57" s="1">
        <v>-1070666000000</v>
      </c>
      <c r="MN57" s="1">
        <v>-1669614000000</v>
      </c>
      <c r="MO57" s="1">
        <v>101112000000</v>
      </c>
      <c r="MP57" s="1">
        <v>271788000000</v>
      </c>
      <c r="MQ57" s="1">
        <v>730838000000</v>
      </c>
      <c r="MR57" s="4">
        <v>585021000000</v>
      </c>
      <c r="MS57" s="4">
        <v>298089000000</v>
      </c>
      <c r="MT57" s="4">
        <v>164372000000</v>
      </c>
      <c r="MU57" s="4">
        <v>5575257000000</v>
      </c>
      <c r="MV57" s="4">
        <v>373934000000</v>
      </c>
      <c r="MW57" s="5">
        <v>-70570000000</v>
      </c>
      <c r="MX57" s="4">
        <v>213707000000</v>
      </c>
      <c r="MY57" s="1">
        <v>195730000000</v>
      </c>
      <c r="MZ57" s="1">
        <v>254774000000</v>
      </c>
      <c r="NA57" s="1">
        <v>186457000000</v>
      </c>
      <c r="NB57" s="1">
        <v>153787000000</v>
      </c>
      <c r="NC57" s="1">
        <v>141870000000</v>
      </c>
      <c r="NK57" s="6" t="s">
        <v>613</v>
      </c>
      <c r="NO57" s="35">
        <v>-337548000000</v>
      </c>
      <c r="NP57" s="35">
        <v>-405307000000</v>
      </c>
      <c r="NQ57" s="35">
        <v>-552674000000</v>
      </c>
      <c r="NR57" s="35">
        <v>-898272000000</v>
      </c>
      <c r="NS57" s="35">
        <v>-1243414000000</v>
      </c>
      <c r="NT57" s="35">
        <v>38483000000</v>
      </c>
      <c r="NU57" s="35">
        <v>221741000000</v>
      </c>
      <c r="NV57" s="35">
        <v>554017000000</v>
      </c>
      <c r="NW57" s="47">
        <v>444905000000</v>
      </c>
      <c r="NX57" s="47">
        <v>239478000000</v>
      </c>
      <c r="NY57" s="47">
        <v>120299000000</v>
      </c>
      <c r="NZ57" s="47">
        <v>5819248000000</v>
      </c>
      <c r="OA57" s="47">
        <v>296522000000</v>
      </c>
      <c r="OB57" s="48">
        <v>3563000000</v>
      </c>
      <c r="OC57" s="47">
        <v>176944000000</v>
      </c>
      <c r="OD57" s="35">
        <v>157511000000</v>
      </c>
      <c r="OE57" s="35">
        <v>225395000000</v>
      </c>
      <c r="OF57" s="35">
        <v>146444000000</v>
      </c>
      <c r="OG57" s="35">
        <v>137985000000</v>
      </c>
      <c r="OH57" s="35">
        <v>126407000000</v>
      </c>
      <c r="OP57" s="6" t="s">
        <v>613</v>
      </c>
      <c r="OQ57" s="4">
        <v>791627000000</v>
      </c>
      <c r="OR57" s="4">
        <v>611713000000</v>
      </c>
      <c r="OS57" s="4">
        <v>308592000000</v>
      </c>
      <c r="OT57" s="4">
        <v>331361000000</v>
      </c>
      <c r="OU57" s="4">
        <v>968359000000</v>
      </c>
      <c r="OV57" s="5">
        <v>857873000000</v>
      </c>
      <c r="OW57" s="4">
        <v>766327000000</v>
      </c>
      <c r="OX57" s="4">
        <v>703200000000</v>
      </c>
      <c r="OY57" s="4">
        <v>560018000000</v>
      </c>
      <c r="OZ57" s="4">
        <v>406019000000</v>
      </c>
      <c r="PA57" s="4">
        <v>296507000000</v>
      </c>
      <c r="PB57" s="4">
        <v>244971000000</v>
      </c>
      <c r="PC57" s="4"/>
      <c r="PD57" s="4"/>
      <c r="PE57" s="4"/>
      <c r="PF57" s="4"/>
      <c r="PG57" s="4"/>
      <c r="PH57" s="4"/>
      <c r="PI57" s="4"/>
      <c r="PJ57" s="6" t="s">
        <v>613</v>
      </c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5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6" t="s">
        <v>613</v>
      </c>
      <c r="QP57" s="4"/>
      <c r="QQ57" s="4"/>
      <c r="QR57" s="4"/>
      <c r="QS57" s="4">
        <v>163865000000</v>
      </c>
      <c r="QT57" s="4">
        <v>372002000000</v>
      </c>
      <c r="QU57" s="4">
        <v>328225000000</v>
      </c>
      <c r="QV57" s="4">
        <v>-404238000000</v>
      </c>
      <c r="QW57" s="4">
        <v>-239863000000</v>
      </c>
      <c r="QX57" s="4">
        <v>507181000000</v>
      </c>
      <c r="QY57" s="4">
        <v>-174516000000</v>
      </c>
      <c r="QZ57" s="4">
        <v>503131000000</v>
      </c>
      <c r="RA57" s="4">
        <v>1098377000000</v>
      </c>
      <c r="RB57" s="4">
        <v>329003000000</v>
      </c>
      <c r="RC57" s="4">
        <v>157702000000</v>
      </c>
      <c r="RD57" s="4">
        <v>504747000000</v>
      </c>
      <c r="RE57" s="4">
        <v>971887000000</v>
      </c>
      <c r="RF57" s="5">
        <v>593987000000</v>
      </c>
      <c r="RG57" s="4">
        <v>1062914000000</v>
      </c>
      <c r="RH57" s="4">
        <v>327572000000</v>
      </c>
      <c r="RI57" s="4">
        <v>233081000000</v>
      </c>
      <c r="RJ57" s="4">
        <v>396512000000</v>
      </c>
      <c r="RK57" s="4">
        <v>316828000000</v>
      </c>
      <c r="RL57" s="4">
        <v>449952000000</v>
      </c>
      <c r="RM57" s="4"/>
      <c r="RN57" s="4"/>
      <c r="RO57" s="4"/>
      <c r="RP57" s="4"/>
      <c r="RQ57" s="4"/>
      <c r="RR57" s="4"/>
      <c r="RS57" s="4"/>
      <c r="RT57" s="6" t="s">
        <v>613</v>
      </c>
      <c r="RU57" s="4"/>
      <c r="RV57" s="4"/>
      <c r="RW57" s="4"/>
      <c r="RX57" s="4">
        <v>-26265000000</v>
      </c>
      <c r="RY57" s="4">
        <v>-77094000000</v>
      </c>
      <c r="RZ57" s="4">
        <v>-123475000000</v>
      </c>
      <c r="SA57" s="4">
        <v>-80159000000</v>
      </c>
      <c r="SB57" s="4">
        <v>-375850000000</v>
      </c>
      <c r="SC57" s="4">
        <v>-627666000000</v>
      </c>
      <c r="SD57" s="4">
        <v>-582865000000</v>
      </c>
      <c r="SE57" s="4">
        <v>130048000000</v>
      </c>
      <c r="SF57" s="4">
        <v>1658770000000</v>
      </c>
      <c r="SG57" s="4">
        <v>2819419000000</v>
      </c>
      <c r="SH57" s="4">
        <v>170952000000</v>
      </c>
      <c r="SI57" s="4">
        <v>4577161000000</v>
      </c>
      <c r="SJ57" s="4">
        <v>-1431236000000</v>
      </c>
      <c r="SK57" s="5">
        <v>-1950107000000</v>
      </c>
      <c r="SL57" s="4">
        <v>-498018000000</v>
      </c>
      <c r="SM57" s="4">
        <v>-793404000000</v>
      </c>
      <c r="SN57" s="4">
        <v>-874572000000</v>
      </c>
      <c r="SO57" s="4">
        <v>-304652000000</v>
      </c>
      <c r="SP57" s="4">
        <v>-574897000000</v>
      </c>
      <c r="SQ57" s="4">
        <v>-516315000000</v>
      </c>
      <c r="SR57" s="4"/>
      <c r="SS57" s="4"/>
      <c r="ST57" s="4"/>
      <c r="SU57" s="4"/>
      <c r="SV57" s="4"/>
      <c r="SW57" s="4"/>
      <c r="SX57" s="4"/>
      <c r="SY57" s="6" t="s">
        <v>613</v>
      </c>
      <c r="SZ57" s="4"/>
      <c r="TA57" s="4"/>
      <c r="TB57" s="4"/>
      <c r="TC57" s="4">
        <v>67247000000</v>
      </c>
      <c r="TD57" s="4">
        <v>-403100000000</v>
      </c>
      <c r="TE57" s="4">
        <v>-371930000000</v>
      </c>
      <c r="TF57" s="4">
        <v>312306000000</v>
      </c>
      <c r="TG57" s="4">
        <v>642668000000</v>
      </c>
      <c r="TH57" s="4">
        <v>-115225000000</v>
      </c>
      <c r="TI57" s="4">
        <v>385294000000</v>
      </c>
      <c r="TJ57" s="4">
        <v>-1175519000000</v>
      </c>
      <c r="TK57" s="4">
        <v>-2818089000000</v>
      </c>
      <c r="TL57" s="4">
        <v>-2786347000000</v>
      </c>
      <c r="TM57" s="4">
        <v>-1529273000000</v>
      </c>
      <c r="TN57" s="4">
        <v>-4497478000000</v>
      </c>
      <c r="TO57" s="4">
        <v>710797000000</v>
      </c>
      <c r="TP57" s="5">
        <v>175291000000</v>
      </c>
      <c r="TQ57" s="4">
        <v>762165000000</v>
      </c>
      <c r="TR57" s="35">
        <v>1021021000000</v>
      </c>
      <c r="TS57" s="35">
        <v>-67783000000</v>
      </c>
      <c r="TT57" s="35">
        <v>284450000000</v>
      </c>
      <c r="TU57" s="35">
        <v>-30839000000</v>
      </c>
      <c r="TV57" s="35">
        <v>334533000000</v>
      </c>
      <c r="UD57" s="6" t="s">
        <v>613</v>
      </c>
      <c r="UH57" s="37">
        <v>0.220387365552662</v>
      </c>
      <c r="UI57" s="37">
        <v>0.76475553148600794</v>
      </c>
      <c r="UJ57" s="37">
        <v>0.48599780191804698</v>
      </c>
      <c r="UK57" s="37">
        <v>0.48983546509136305</v>
      </c>
      <c r="UL57" s="37">
        <v>0.233218104644622</v>
      </c>
      <c r="UM57" s="37">
        <v>9.3361877556015604E-2</v>
      </c>
      <c r="UN57" s="37">
        <v>4.2457182606032401E-2</v>
      </c>
      <c r="UO57" s="37"/>
      <c r="UP57" s="9"/>
      <c r="UQ57" s="9"/>
      <c r="UR57" s="9"/>
      <c r="US57" s="9"/>
      <c r="UT57" s="9"/>
      <c r="UU57" s="10"/>
      <c r="UV57" s="9"/>
      <c r="UW57" s="6" t="s">
        <v>613</v>
      </c>
      <c r="VA57" s="9">
        <v>2.9358321764098097E-2</v>
      </c>
      <c r="VB57" s="9">
        <v>5.5852008674702802E-2</v>
      </c>
      <c r="VC57" s="9">
        <v>4.59548320162107E-2</v>
      </c>
      <c r="VD57" s="9">
        <v>4.9947389794987605E-2</v>
      </c>
      <c r="VE57" s="9">
        <v>3.5098981625919096E-2</v>
      </c>
      <c r="VF57" s="9">
        <v>3.8874978813200199E-2</v>
      </c>
      <c r="VG57" s="9">
        <v>2.8974570652904798E-2</v>
      </c>
      <c r="VH57" s="9"/>
      <c r="VI57" s="9"/>
      <c r="VJ57" s="9"/>
      <c r="VK57" s="9"/>
      <c r="VL57" s="9"/>
      <c r="VM57" s="9"/>
      <c r="VN57" s="10"/>
      <c r="VO57" s="9"/>
      <c r="VP57" s="6" t="s">
        <v>613</v>
      </c>
      <c r="VT57" s="9">
        <v>0.77961263444733797</v>
      </c>
      <c r="VU57" s="9">
        <v>0.235244468513992</v>
      </c>
      <c r="VV57" s="9">
        <v>0.51400219808195302</v>
      </c>
      <c r="VW57" s="9">
        <v>0.510164534908637</v>
      </c>
      <c r="VX57" s="9">
        <v>0.766781895355378</v>
      </c>
      <c r="VY57" s="9">
        <v>0.90663812244398401</v>
      </c>
      <c r="VZ57" s="9">
        <v>0.95754281739396707</v>
      </c>
      <c r="WA57" s="9"/>
      <c r="WG57" s="53"/>
      <c r="WI57" s="54" t="s">
        <v>613</v>
      </c>
      <c r="WM57" s="9">
        <v>6.0802830483786999E-2</v>
      </c>
      <c r="WN57" s="9">
        <v>0.11695224017844399</v>
      </c>
      <c r="WO57" s="9">
        <v>0.171778977433823</v>
      </c>
      <c r="WP57" s="9">
        <v>0.185467017578753</v>
      </c>
      <c r="WQ57" s="9">
        <v>0.181471129933411</v>
      </c>
      <c r="WR57" s="9">
        <v>0.14912634524031801</v>
      </c>
      <c r="WS57" s="9">
        <v>0.12571400501320101</v>
      </c>
      <c r="WT57" s="9"/>
      <c r="WU57" s="9"/>
      <c r="WV57" s="9"/>
      <c r="WW57" s="9"/>
      <c r="WX57" s="9"/>
      <c r="WY57" s="9"/>
      <c r="WZ57" s="10"/>
      <c r="XA57" s="9"/>
      <c r="XB57" s="6" t="s">
        <v>613</v>
      </c>
      <c r="XF57" s="9">
        <v>0.2282508</v>
      </c>
      <c r="XG57" s="9">
        <v>0.24821459999999998</v>
      </c>
      <c r="XH57" s="9">
        <v>0.24612439238504</v>
      </c>
      <c r="XI57" s="9">
        <v>0.24483672526456002</v>
      </c>
      <c r="XJ57" s="9">
        <v>0.24522291989464001</v>
      </c>
      <c r="XK57" s="9">
        <v>0.23950589999999999</v>
      </c>
      <c r="XL57" s="9">
        <v>0.24170189340735998</v>
      </c>
      <c r="XM57" s="9"/>
      <c r="XN57" s="9"/>
      <c r="XO57" s="9"/>
      <c r="XP57" s="9"/>
      <c r="XQ57" s="9"/>
      <c r="XR57" s="9"/>
      <c r="XS57" s="10"/>
      <c r="XT57" s="9"/>
      <c r="XU57" s="6" t="s">
        <v>613</v>
      </c>
      <c r="XV57" s="59">
        <f t="shared" si="318"/>
        <v>123550036216.28999</v>
      </c>
      <c r="XW57" s="59">
        <f t="shared" si="318"/>
        <v>-1084638039141.1742</v>
      </c>
      <c r="XX57" s="59">
        <f t="shared" si="313"/>
        <v>245319907150.09647</v>
      </c>
      <c r="XY57" s="59">
        <f t="shared" si="313"/>
        <v>396094839609.48401</v>
      </c>
      <c r="XZ57" s="59">
        <f t="shared" si="313"/>
        <v>611566168623.26575</v>
      </c>
      <c r="YA57" s="59">
        <f t="shared" si="313"/>
        <v>413137513769.87701</v>
      </c>
      <c r="YB57" s="59">
        <f t="shared" si="313"/>
        <v>392802610930.86615</v>
      </c>
      <c r="YC57" s="6" t="s">
        <v>613</v>
      </c>
      <c r="YD57" s="4"/>
      <c r="YE57" s="4"/>
      <c r="YF57" s="4"/>
      <c r="YG57" s="4">
        <v>163865000000</v>
      </c>
      <c r="YH57" s="4">
        <v>372002000000</v>
      </c>
      <c r="YI57" s="4">
        <v>328225000000</v>
      </c>
      <c r="YJ57" s="4">
        <v>-404238000000</v>
      </c>
      <c r="YK57" s="4">
        <v>-239863000000</v>
      </c>
      <c r="YL57" s="4">
        <v>507181000000</v>
      </c>
      <c r="YM57" s="4">
        <v>-174516000000</v>
      </c>
      <c r="YN57" s="4">
        <v>503131000000</v>
      </c>
      <c r="YO57" s="4">
        <v>1098377000000</v>
      </c>
      <c r="YP57" s="4">
        <v>329003000000</v>
      </c>
      <c r="YQ57" s="4">
        <v>157702000000</v>
      </c>
      <c r="YR57" s="4">
        <v>504747000000</v>
      </c>
      <c r="YS57" s="4">
        <v>971887000000</v>
      </c>
      <c r="YT57" s="5">
        <v>593987000000</v>
      </c>
      <c r="YU57" s="4">
        <v>1062914000000</v>
      </c>
      <c r="YV57" s="4">
        <v>327572000000</v>
      </c>
      <c r="YW57" s="4">
        <v>233081000000</v>
      </c>
      <c r="YX57" s="4">
        <v>396512000000</v>
      </c>
      <c r="YY57" s="4">
        <v>316828000000</v>
      </c>
      <c r="YZ57" s="4">
        <v>449952000000</v>
      </c>
      <c r="ZA57" s="4"/>
      <c r="ZB57" s="4"/>
      <c r="ZC57" s="4"/>
      <c r="ZD57" s="4"/>
      <c r="ZE57" s="4"/>
      <c r="ZF57" s="4"/>
      <c r="ZG57" s="4"/>
      <c r="ZH57" s="6" t="s">
        <v>613</v>
      </c>
      <c r="ZI57" s="4"/>
      <c r="ZJ57" s="4"/>
      <c r="ZK57" s="4"/>
      <c r="ZL57" s="4">
        <v>-26265000000</v>
      </c>
      <c r="ZM57" s="4">
        <v>-77094000000</v>
      </c>
      <c r="ZN57" s="4">
        <v>-123475000000</v>
      </c>
      <c r="ZO57" s="4">
        <v>-80159000000</v>
      </c>
      <c r="ZP57" s="4">
        <v>-375850000000</v>
      </c>
      <c r="ZQ57" s="4">
        <v>-627666000000</v>
      </c>
      <c r="ZR57" s="4">
        <v>-582865000000</v>
      </c>
      <c r="ZS57" s="4">
        <v>130048000000</v>
      </c>
      <c r="ZT57" s="4">
        <v>1658770000000</v>
      </c>
      <c r="ZU57" s="4">
        <v>2819419000000</v>
      </c>
      <c r="ZV57" s="4">
        <v>170952000000</v>
      </c>
      <c r="ZW57" s="4">
        <v>4577161000000</v>
      </c>
      <c r="ZX57" s="4">
        <v>-1431236000000</v>
      </c>
      <c r="ZY57" s="5">
        <v>-1950107000000</v>
      </c>
      <c r="ZZ57" s="4">
        <v>-498018000000</v>
      </c>
      <c r="AAA57" s="4">
        <v>-793404000000</v>
      </c>
      <c r="AAB57" s="4">
        <v>-874572000000</v>
      </c>
      <c r="AAC57" s="4">
        <v>-304652000000</v>
      </c>
      <c r="AAD57" s="4">
        <v>-574897000000</v>
      </c>
      <c r="AAE57" s="4">
        <v>-516315000000</v>
      </c>
      <c r="AAF57" s="4"/>
      <c r="AAG57" s="4"/>
      <c r="AAH57" s="4"/>
      <c r="AAI57" s="4"/>
      <c r="AAJ57" s="4"/>
      <c r="AAK57" s="4"/>
      <c r="AAL57" s="4"/>
      <c r="AAM57" s="6" t="s">
        <v>613</v>
      </c>
      <c r="AAN57" s="4"/>
      <c r="AAO57" s="4"/>
      <c r="AAP57" s="4"/>
      <c r="AAQ57" s="4">
        <v>67247000000</v>
      </c>
      <c r="AAR57" s="4">
        <v>-403100000000</v>
      </c>
      <c r="AAS57" s="4">
        <v>-371930000000</v>
      </c>
      <c r="AAT57" s="4">
        <v>312306000000</v>
      </c>
      <c r="AAU57" s="4">
        <v>642668000000</v>
      </c>
      <c r="AAV57" s="4">
        <v>-115225000000</v>
      </c>
      <c r="AAW57" s="4">
        <v>385294000000</v>
      </c>
      <c r="AAX57" s="4">
        <v>-1175519000000</v>
      </c>
      <c r="AAY57" s="4">
        <v>-2818089000000</v>
      </c>
      <c r="AAZ57" s="4">
        <v>-2786347000000</v>
      </c>
      <c r="ABA57" s="4">
        <v>-1529273000000</v>
      </c>
      <c r="ABB57" s="4">
        <v>-4497478000000</v>
      </c>
      <c r="ABC57" s="4">
        <v>710797000000</v>
      </c>
      <c r="ABD57" s="5">
        <v>175291000000</v>
      </c>
      <c r="ABE57" s="4">
        <v>762165000000</v>
      </c>
      <c r="ABF57" s="35">
        <v>1021021000000</v>
      </c>
      <c r="ABG57" s="35">
        <v>-67783000000</v>
      </c>
      <c r="ABH57" s="35">
        <v>284450000000</v>
      </c>
      <c r="ABI57" s="35">
        <v>-30839000000</v>
      </c>
      <c r="ABJ57" s="35">
        <v>334533000000</v>
      </c>
      <c r="ABR57" s="6" t="s">
        <v>613</v>
      </c>
      <c r="ABV57" s="37">
        <v>0.220387365552662</v>
      </c>
      <c r="ABW57" s="37">
        <v>0.76475553148600794</v>
      </c>
      <c r="ABX57" s="37">
        <v>0.48599780191804698</v>
      </c>
      <c r="ABY57" s="37">
        <v>0.48983546509136305</v>
      </c>
      <c r="ABZ57" s="37">
        <v>0.233218104644622</v>
      </c>
      <c r="ACA57" s="37">
        <v>9.3361877556015604E-2</v>
      </c>
      <c r="ACB57" s="37">
        <v>4.2457182606032401E-2</v>
      </c>
      <c r="ACC57" s="37"/>
      <c r="ACD57" s="9"/>
      <c r="ACE57" s="9"/>
      <c r="ACF57" s="9"/>
      <c r="ACG57" s="9"/>
      <c r="ACH57" s="9"/>
      <c r="ACI57" s="10"/>
      <c r="ACJ57" s="9"/>
      <c r="ACK57" s="6" t="s">
        <v>613</v>
      </c>
      <c r="ACO57" s="9">
        <v>2.9358321764098097E-2</v>
      </c>
      <c r="ACP57" s="9">
        <v>5.5852008674702802E-2</v>
      </c>
      <c r="ACQ57" s="9">
        <v>4.59548320162107E-2</v>
      </c>
      <c r="ACR57" s="9">
        <v>4.9947389794987605E-2</v>
      </c>
      <c r="ACS57" s="9">
        <v>3.5098981625919096E-2</v>
      </c>
      <c r="ACT57" s="9">
        <v>3.8874978813200199E-2</v>
      </c>
      <c r="ACU57" s="9">
        <v>2.8974570652904798E-2</v>
      </c>
      <c r="ACV57" s="9"/>
      <c r="ACW57" s="9"/>
      <c r="ACX57" s="9"/>
      <c r="ACY57" s="9"/>
      <c r="ACZ57" s="9"/>
      <c r="ADA57" s="9"/>
      <c r="ADB57" s="10"/>
      <c r="ADC57" s="9"/>
      <c r="ADD57" s="6" t="s">
        <v>613</v>
      </c>
      <c r="ADH57" s="9">
        <v>0.77961263444733797</v>
      </c>
      <c r="ADI57" s="9">
        <v>0.235244468513992</v>
      </c>
      <c r="ADJ57" s="9">
        <v>0.51400219808195302</v>
      </c>
      <c r="ADK57" s="9">
        <v>0.510164534908637</v>
      </c>
      <c r="ADL57" s="9">
        <v>0.766781895355378</v>
      </c>
      <c r="ADM57" s="9">
        <v>0.90663812244398401</v>
      </c>
      <c r="ADN57" s="9">
        <v>0.95754281739396707</v>
      </c>
      <c r="ADO57" s="9"/>
      <c r="ADU57" s="53"/>
      <c r="ADW57" s="54" t="s">
        <v>613</v>
      </c>
      <c r="AEA57" s="9">
        <v>6.0802830483786999E-2</v>
      </c>
      <c r="AEB57" s="9">
        <v>0.11695224017844399</v>
      </c>
      <c r="AEC57" s="9">
        <v>0.171778977433823</v>
      </c>
      <c r="AED57" s="9">
        <v>0.185467017578753</v>
      </c>
      <c r="AEE57" s="9">
        <v>0.181471129933411</v>
      </c>
      <c r="AEF57" s="9">
        <v>0.14912634524031801</v>
      </c>
      <c r="AEG57" s="9">
        <v>0.12571400501320101</v>
      </c>
      <c r="AEH57" s="9"/>
      <c r="AEI57" s="9"/>
      <c r="AEJ57" s="9"/>
      <c r="AEK57" s="9"/>
      <c r="AEL57" s="9"/>
      <c r="AEM57" s="9"/>
      <c r="AEN57" s="10"/>
      <c r="AEO57" s="9"/>
      <c r="AEP57" s="6" t="s">
        <v>613</v>
      </c>
      <c r="AET57" s="9">
        <v>0.2282508</v>
      </c>
      <c r="AEU57" s="9">
        <v>0.24821459999999998</v>
      </c>
      <c r="AEV57" s="9">
        <v>0.24612439238504</v>
      </c>
      <c r="AEW57" s="9">
        <v>0.24483672526456002</v>
      </c>
      <c r="AEX57" s="9">
        <v>0.24522291989464001</v>
      </c>
      <c r="AEY57" s="9">
        <v>0.23950589999999999</v>
      </c>
      <c r="AEZ57" s="9">
        <v>0.24170189340735998</v>
      </c>
      <c r="AFA57" s="9"/>
      <c r="AFB57" s="9"/>
      <c r="AFC57" s="9"/>
      <c r="AFD57" s="9"/>
      <c r="AFE57" s="9"/>
      <c r="AFF57" s="9"/>
      <c r="AFG57" s="10"/>
      <c r="AFH57" s="9"/>
      <c r="AFI57" s="6" t="s">
        <v>613</v>
      </c>
      <c r="AFJ57" s="7">
        <f t="shared" si="166"/>
        <v>6.7619694938139852E-2</v>
      </c>
      <c r="AFK57" s="7">
        <f t="shared" si="167"/>
        <v>2.9115137055533927E-2</v>
      </c>
      <c r="AFL57" s="7">
        <f t="shared" si="168"/>
        <v>1.1670258801538857E-2</v>
      </c>
      <c r="AFM57" s="7">
        <f t="shared" si="169"/>
        <v>0.5095396038737019</v>
      </c>
      <c r="AFN57" s="7">
        <f t="shared" si="170"/>
        <v>2.807935194823101E-2</v>
      </c>
      <c r="AFO57" s="8">
        <f t="shared" si="171"/>
        <v>3.6354438532072459E-4</v>
      </c>
      <c r="AFP57" s="7">
        <f t="shared" si="172"/>
        <v>2.094893921014316E-2</v>
      </c>
      <c r="AFQ57" s="6" t="s">
        <v>613</v>
      </c>
      <c r="AFR57" s="7">
        <f t="shared" si="173"/>
        <v>0.13502673796791445</v>
      </c>
      <c r="AFS57" s="7">
        <f t="shared" si="174"/>
        <v>6.2271239433719115E-2</v>
      </c>
      <c r="AFT57" s="7">
        <f t="shared" si="175"/>
        <v>2.1355706299257888E-2</v>
      </c>
      <c r="AFU57" s="7">
        <f t="shared" si="176"/>
        <v>0.81485433366687865</v>
      </c>
      <c r="AFV57" s="7">
        <f t="shared" si="177"/>
        <v>8.5524551079894484E-2</v>
      </c>
      <c r="AFW57" s="8">
        <f t="shared" si="178"/>
        <v>1.1306796581114127E-3</v>
      </c>
      <c r="AFX57" s="7">
        <f t="shared" si="179"/>
        <v>5.4525391143198487E-2</v>
      </c>
      <c r="AFY57" s="6" t="s">
        <v>613</v>
      </c>
      <c r="AFZ57" s="1">
        <f t="shared" si="180"/>
        <v>3482778000000</v>
      </c>
      <c r="AGA57" s="1">
        <f t="shared" si="181"/>
        <v>5850162000000</v>
      </c>
      <c r="AGB57" s="1">
        <f t="shared" si="182"/>
        <v>7908182000000</v>
      </c>
      <c r="AGC57" s="1">
        <f t="shared" si="183"/>
        <v>8349599000000</v>
      </c>
      <c r="AGD57" s="1">
        <f t="shared" si="184"/>
        <v>7740276000000</v>
      </c>
      <c r="AGE57" s="2">
        <f t="shared" si="185"/>
        <v>6486270000000</v>
      </c>
      <c r="AGF57" s="1">
        <f t="shared" si="186"/>
        <v>5963154000000</v>
      </c>
      <c r="AGG57" s="6" t="s">
        <v>613</v>
      </c>
      <c r="AGH57" s="7">
        <f t="shared" si="187"/>
        <v>0.1689671291135984</v>
      </c>
      <c r="AGI57" s="7">
        <f t="shared" si="188"/>
        <v>5.8546583838191148E-2</v>
      </c>
      <c r="AGJ57" s="7">
        <f t="shared" si="189"/>
        <v>9.4884007474790033E-3</v>
      </c>
      <c r="AGK57" s="7">
        <f t="shared" si="190"/>
        <v>6.4625858080130556E-3</v>
      </c>
      <c r="AGL57" s="7">
        <f t="shared" si="191"/>
        <v>6.5149227236858218E-2</v>
      </c>
      <c r="AGM57" s="8">
        <f t="shared" si="192"/>
        <v>7.5744457137923646E-2</v>
      </c>
      <c r="AGN57" s="7">
        <f t="shared" si="193"/>
        <v>6.8421509825169702E-2</v>
      </c>
      <c r="AGO57" s="6" t="s">
        <v>613</v>
      </c>
      <c r="AGP57" s="7">
        <f t="shared" si="194"/>
        <v>3.7346919434223615E-2</v>
      </c>
      <c r="AGQ57" s="7">
        <f t="shared" si="195"/>
        <v>2.2034816552271387E-2</v>
      </c>
      <c r="AGR57" s="7">
        <f t="shared" si="196"/>
        <v>1.3503676386812715E-2</v>
      </c>
      <c r="AGS57" s="7">
        <f t="shared" si="197"/>
        <v>0.68102974705720853</v>
      </c>
      <c r="AGT57" s="7">
        <f t="shared" si="198"/>
        <v>2.8843270294306955E-2</v>
      </c>
      <c r="AGU57" s="8">
        <f t="shared" si="199"/>
        <v>3.9467775441982594E-4</v>
      </c>
      <c r="AGV57" s="7">
        <f t="shared" si="200"/>
        <v>1.8114521028964253E-2</v>
      </c>
      <c r="AGW57" s="6" t="s">
        <v>613</v>
      </c>
      <c r="AGX57" s="7">
        <f t="shared" si="201"/>
        <v>6.6452006138290498E-2</v>
      </c>
      <c r="AGY57" s="7">
        <f t="shared" si="202"/>
        <v>5.6284851792814318E-2</v>
      </c>
      <c r="AGZ57" s="7">
        <f t="shared" si="203"/>
        <v>3.4639743502101507E-2</v>
      </c>
      <c r="AHA57" s="7">
        <f t="shared" si="204"/>
        <v>3.8779357404019159E-2</v>
      </c>
      <c r="AHB57" s="7">
        <f t="shared" si="205"/>
        <v>9.4194158878345577E-2</v>
      </c>
      <c r="AHC57" s="8">
        <f t="shared" si="206"/>
        <v>9.5027614150266435E-2</v>
      </c>
      <c r="AHD57" s="7">
        <f t="shared" si="207"/>
        <v>7.845220271138377E-2</v>
      </c>
      <c r="AHE57" s="6" t="s">
        <v>613</v>
      </c>
      <c r="AHF57" s="15">
        <f t="shared" si="306"/>
        <v>351.7617374357763</v>
      </c>
      <c r="AHG57" s="15">
        <f t="shared" si="307"/>
        <v>250.7767778854585</v>
      </c>
      <c r="AHH57" s="15">
        <f t="shared" si="308"/>
        <v>256.65094638587192</v>
      </c>
      <c r="AHI57" s="15">
        <f t="shared" si="309"/>
        <v>420.82137404580152</v>
      </c>
      <c r="AHJ57" s="15">
        <f t="shared" si="310"/>
        <v>331.70254573613397</v>
      </c>
      <c r="AHK57" s="16">
        <f t="shared" si="311"/>
        <v>198.50516733365583</v>
      </c>
      <c r="AHL57" s="15">
        <f t="shared" si="312"/>
        <v>101.48227606125459</v>
      </c>
      <c r="AHM57" s="6" t="s">
        <v>613</v>
      </c>
      <c r="AHN57" s="12">
        <f t="shared" si="208"/>
        <v>1.0376341743724777</v>
      </c>
      <c r="AHO57" s="12">
        <f t="shared" si="209"/>
        <v>1.4554776685372064</v>
      </c>
      <c r="AHP57" s="12">
        <f t="shared" si="210"/>
        <v>1.4221650266242403</v>
      </c>
      <c r="AHQ57" s="12">
        <f t="shared" si="211"/>
        <v>0.86735138115934673</v>
      </c>
      <c r="AHR57" s="12">
        <f t="shared" si="212"/>
        <v>1.1003834751704131</v>
      </c>
      <c r="AHS57" s="13">
        <f t="shared" si="213"/>
        <v>1.8387430660003559</v>
      </c>
      <c r="AHT57" s="12">
        <f t="shared" si="214"/>
        <v>3.5966871671235121</v>
      </c>
      <c r="AHU57" s="6" t="s">
        <v>613</v>
      </c>
      <c r="AHV57" s="15">
        <f t="shared" si="215"/>
        <v>1.8105829332786991</v>
      </c>
      <c r="AHW57" s="15">
        <f t="shared" si="216"/>
        <v>1.3213242318794205</v>
      </c>
      <c r="AHX57" s="15">
        <f t="shared" si="217"/>
        <v>0.86422826401080544</v>
      </c>
      <c r="AHY57" s="15">
        <f t="shared" si="218"/>
        <v>0.74818993748139329</v>
      </c>
      <c r="AHZ57" s="15">
        <f t="shared" si="219"/>
        <v>0.9735148497975028</v>
      </c>
      <c r="AIA57" s="16">
        <f t="shared" si="220"/>
        <v>0.92111699037898098</v>
      </c>
      <c r="AIB57" s="15">
        <f t="shared" si="221"/>
        <v>1.1564721571520884</v>
      </c>
      <c r="AIC57" s="6" t="s">
        <v>613</v>
      </c>
      <c r="AID57" s="4">
        <f t="shared" si="222"/>
        <v>1130559000000</v>
      </c>
      <c r="AIE57" s="4">
        <f t="shared" si="223"/>
        <v>2368814000000</v>
      </c>
      <c r="AIF57" s="4">
        <f t="shared" si="224"/>
        <v>651330000000</v>
      </c>
      <c r="AIG57" s="4">
        <f t="shared" si="225"/>
        <v>2343413000000</v>
      </c>
      <c r="AIH57" s="4">
        <f t="shared" si="226"/>
        <v>1921245000000</v>
      </c>
      <c r="AII57" s="14">
        <f t="shared" si="227"/>
        <v>550056000000</v>
      </c>
      <c r="AIJ57" s="4">
        <f t="shared" si="228"/>
        <v>2461584000000</v>
      </c>
      <c r="AIK57" s="6" t="s">
        <v>613</v>
      </c>
      <c r="AIL57" s="15">
        <f t="shared" si="229"/>
        <v>10.537055562779122</v>
      </c>
      <c r="AIM57" s="15">
        <f t="shared" si="230"/>
        <v>4.5880191522002152</v>
      </c>
      <c r="AIN57" s="15">
        <f t="shared" si="231"/>
        <v>13.677568974252683</v>
      </c>
      <c r="AIO57" s="15">
        <f t="shared" si="232"/>
        <v>3.646296235448041</v>
      </c>
      <c r="AIP57" s="15">
        <f t="shared" si="233"/>
        <v>5.3509349406244384</v>
      </c>
      <c r="AIQ57" s="16">
        <f t="shared" si="234"/>
        <v>16.412179850778831</v>
      </c>
      <c r="AIR57" s="15">
        <f t="shared" si="235"/>
        <v>3.968207056919447</v>
      </c>
      <c r="AIS57" s="6" t="s">
        <v>613</v>
      </c>
      <c r="AIT57" s="15">
        <f t="shared" si="236"/>
        <v>1.372209071484775</v>
      </c>
      <c r="AIU57" s="15">
        <f t="shared" si="237"/>
        <v>1.8721938668432057</v>
      </c>
      <c r="AIV57" s="15">
        <f t="shared" si="238"/>
        <v>1.22001173476988</v>
      </c>
      <c r="AIW57" s="15">
        <f t="shared" si="239"/>
        <v>1.7648259682987695</v>
      </c>
      <c r="AIX57" s="15">
        <f t="shared" si="240"/>
        <v>1.6108898776913405</v>
      </c>
      <c r="AIY57" s="16">
        <f t="shared" si="241"/>
        <v>1.1213862040748952</v>
      </c>
      <c r="AIZ57" s="15">
        <f t="shared" si="242"/>
        <v>2.2527572186939708</v>
      </c>
      <c r="AJA57" s="6" t="s">
        <v>613</v>
      </c>
      <c r="AJB57" s="15">
        <f t="shared" si="243"/>
        <v>0.4607368729485124</v>
      </c>
      <c r="AJC57" s="15">
        <f t="shared" si="244"/>
        <v>1.0895193757120039</v>
      </c>
      <c r="AJD57" s="15">
        <f t="shared" si="245"/>
        <v>0.61481006325763832</v>
      </c>
      <c r="AJE57" s="15">
        <f t="shared" si="246"/>
        <v>1.2973591228669097</v>
      </c>
      <c r="AJF57" s="15">
        <f t="shared" si="247"/>
        <v>1.0961973218390877</v>
      </c>
      <c r="AJG57" s="16">
        <f t="shared" si="248"/>
        <v>0.65320535086530729</v>
      </c>
      <c r="AJH57" s="15">
        <f t="shared" si="249"/>
        <v>1.6474042626389807</v>
      </c>
      <c r="AJI57" s="6" t="s">
        <v>613</v>
      </c>
      <c r="AJJ57" s="15" t="e">
        <f t="shared" si="319"/>
        <v>#DIV/0!</v>
      </c>
      <c r="AJK57" s="15" t="e">
        <f t="shared" si="319"/>
        <v>#DIV/0!</v>
      </c>
      <c r="AJL57" s="15" t="e">
        <f t="shared" si="314"/>
        <v>#DIV/0!</v>
      </c>
      <c r="AJM57" s="15" t="e">
        <f t="shared" si="314"/>
        <v>#DIV/0!</v>
      </c>
      <c r="AJN57" s="15" t="e">
        <f t="shared" si="314"/>
        <v>#DIV/0!</v>
      </c>
      <c r="AJO57" s="16" t="e">
        <f t="shared" si="314"/>
        <v>#DIV/0!</v>
      </c>
      <c r="AJP57" s="15" t="e">
        <f t="shared" si="314"/>
        <v>#DIV/0!</v>
      </c>
      <c r="AJQ57" s="6" t="s">
        <v>613</v>
      </c>
      <c r="AJU57" s="1">
        <v>-0.43784000000000001</v>
      </c>
      <c r="AJV57" s="1">
        <v>-0.76148000000000005</v>
      </c>
      <c r="AJW57" s="1">
        <v>-2.0194899999999998</v>
      </c>
      <c r="AJX57" s="1">
        <v>-4.0523999999999996</v>
      </c>
      <c r="AJY57" s="1">
        <v>-14.326129999999999</v>
      </c>
      <c r="AJZ57" s="1">
        <v>2.2865500000000001</v>
      </c>
      <c r="AKA57" s="1">
        <v>7.0240900000000002</v>
      </c>
      <c r="AKB57" s="1">
        <v>47.626309999999997</v>
      </c>
      <c r="AKC57" s="1">
        <v>4.7630499999999998</v>
      </c>
      <c r="AKD57" s="1">
        <v>-0.31578000000000001</v>
      </c>
      <c r="AKE57" s="1">
        <v>0.30586999999999998</v>
      </c>
      <c r="AKF57" s="1">
        <v>0.13622999999999999</v>
      </c>
      <c r="AKG57" s="1">
        <v>0.82455999999999996</v>
      </c>
      <c r="AKH57" s="2">
        <v>1.18919</v>
      </c>
      <c r="AKI57" s="1">
        <v>1.03871</v>
      </c>
      <c r="AKJ57" s="6" t="s">
        <v>613</v>
      </c>
      <c r="AKK57" s="15">
        <f t="shared" si="250"/>
        <v>1.9968551779395072</v>
      </c>
      <c r="AKL57" s="15">
        <f t="shared" si="251"/>
        <v>2.1387925914600214</v>
      </c>
      <c r="AKM57" s="15">
        <f t="shared" si="252"/>
        <v>1.8299256822343899</v>
      </c>
      <c r="AKN57" s="15">
        <f t="shared" si="253"/>
        <v>1.5991972507574783</v>
      </c>
      <c r="AKO57" s="15">
        <f t="shared" si="254"/>
        <v>3.0458164147653166</v>
      </c>
      <c r="AKP57" s="16">
        <f t="shared" si="255"/>
        <v>3.1101557437447678</v>
      </c>
      <c r="AKQ57" s="15">
        <f t="shared" si="256"/>
        <v>2.6027757585356932</v>
      </c>
      <c r="AKR57" s="6" t="s">
        <v>613</v>
      </c>
      <c r="AKS57" s="15">
        <f t="shared" si="257"/>
        <v>5.7008018355417703E-2</v>
      </c>
      <c r="AKT57" s="15">
        <f t="shared" si="258"/>
        <v>0.52121213066772343</v>
      </c>
      <c r="AKU57" s="15">
        <f t="shared" si="259"/>
        <v>0.40387544495862676</v>
      </c>
      <c r="AKV57" s="15">
        <f t="shared" si="260"/>
        <v>0.16917287758326102</v>
      </c>
      <c r="AKW57" s="15">
        <f t="shared" si="261"/>
        <v>1.2324941492856563</v>
      </c>
      <c r="AKX57" s="16">
        <f t="shared" si="262"/>
        <v>1.0583478939147666</v>
      </c>
      <c r="AKY57" s="15">
        <f t="shared" si="263"/>
        <v>0.83754919238362768</v>
      </c>
      <c r="AKZ57" s="6" t="s">
        <v>613</v>
      </c>
      <c r="ALA57" s="7">
        <f t="shared" si="264"/>
        <v>5.3933383063749687E-2</v>
      </c>
      <c r="ALB57" s="7">
        <f t="shared" si="265"/>
        <v>0.34262948615781924</v>
      </c>
      <c r="ALC57" s="7">
        <f t="shared" si="266"/>
        <v>0.28768609523655375</v>
      </c>
      <c r="ALD57" s="7">
        <f t="shared" si="267"/>
        <v>0.14469449371161416</v>
      </c>
      <c r="ALE57" s="7">
        <f t="shared" si="268"/>
        <v>0.55207049464386027</v>
      </c>
      <c r="ALF57" s="8">
        <f t="shared" si="269"/>
        <v>0.51417347720646844</v>
      </c>
      <c r="ALG57" s="7">
        <f t="shared" si="270"/>
        <v>0.45579688198560697</v>
      </c>
      <c r="ALH57" s="6" t="s">
        <v>613</v>
      </c>
      <c r="ALI57" s="7">
        <f t="shared" si="320"/>
        <v>0.65774782640514695</v>
      </c>
      <c r="ALJ57" s="7">
        <f t="shared" si="320"/>
        <v>-0.54111827811145774</v>
      </c>
      <c r="ALK57" s="7">
        <f t="shared" si="315"/>
        <v>0.1078294188013649</v>
      </c>
      <c r="ALL57" s="7">
        <f t="shared" si="315"/>
        <v>0.32785481132540323</v>
      </c>
      <c r="ALM57" s="7">
        <f t="shared" si="315"/>
        <v>0.14311741018587706</v>
      </c>
      <c r="ALN57" s="20">
        <f t="shared" si="315"/>
        <v>0.12387678865014956</v>
      </c>
      <c r="ALO57" s="7">
        <f t="shared" si="315"/>
        <v>0.14451967979643249</v>
      </c>
      <c r="ALP57" s="6" t="s">
        <v>613</v>
      </c>
      <c r="ALQ57" s="17">
        <f t="shared" si="271"/>
        <v>5.3933383063749687E-2</v>
      </c>
      <c r="ALR57" s="17">
        <f t="shared" si="272"/>
        <v>0.34262948615781924</v>
      </c>
      <c r="ALS57" s="17">
        <f t="shared" si="273"/>
        <v>0.28768609523655375</v>
      </c>
      <c r="ALT57" s="17">
        <f t="shared" si="274"/>
        <v>0.14469449371161416</v>
      </c>
      <c r="ALU57" s="17">
        <f t="shared" si="275"/>
        <v>0.55207049464386027</v>
      </c>
      <c r="ALV57" s="21">
        <f t="shared" si="276"/>
        <v>0.51417347720646844</v>
      </c>
      <c r="ALW57" s="17">
        <f t="shared" si="277"/>
        <v>0.45579688198560697</v>
      </c>
      <c r="ALX57" s="6" t="s">
        <v>613</v>
      </c>
      <c r="ALY57" s="17">
        <f t="shared" si="278"/>
        <v>0.94606661693625027</v>
      </c>
      <c r="ALZ57" s="17">
        <f t="shared" si="279"/>
        <v>0.65737051384218081</v>
      </c>
      <c r="AMA57" s="17">
        <f t="shared" si="280"/>
        <v>0.71231390476344625</v>
      </c>
      <c r="AMB57" s="17">
        <f t="shared" si="281"/>
        <v>0.85530550628838586</v>
      </c>
      <c r="AMC57" s="17">
        <f t="shared" si="282"/>
        <v>0.44792950535613973</v>
      </c>
      <c r="AMD57" s="21">
        <f t="shared" si="283"/>
        <v>0.48582652279353156</v>
      </c>
      <c r="AME57" s="17">
        <f t="shared" si="284"/>
        <v>0.54420311801439303</v>
      </c>
      <c r="AMF57" s="6" t="s">
        <v>613</v>
      </c>
      <c r="AMJ57" s="18">
        <v>4.5713591950970072</v>
      </c>
      <c r="AMK57" s="18">
        <v>6.1982279139587186</v>
      </c>
      <c r="AML57" s="18">
        <v>6.218300505319057</v>
      </c>
      <c r="AMM57" s="18">
        <v>6.0281565269948612</v>
      </c>
      <c r="AMN57" s="18">
        <v>6.8453170762465918</v>
      </c>
      <c r="AMO57" s="18">
        <v>7.4264531209904705</v>
      </c>
      <c r="AMP57" s="18">
        <v>7.1765482946952046</v>
      </c>
      <c r="AMQ57" s="18">
        <v>5.8431999502304244</v>
      </c>
      <c r="AMR57" s="18">
        <v>4.5730186003318511</v>
      </c>
      <c r="AMS57" s="18">
        <v>5.7790687746391765</v>
      </c>
      <c r="AMT57" s="18">
        <v>6.1667526536031421</v>
      </c>
      <c r="AMU57" s="18">
        <v>8.2581800191838628</v>
      </c>
      <c r="AMV57" s="19">
        <v>10.561990087171512</v>
      </c>
      <c r="AMW57" s="18">
        <v>8.0313813664126421</v>
      </c>
      <c r="AMX57" s="18">
        <v>8.0313813664126421</v>
      </c>
      <c r="AMY57" s="18">
        <v>11.291457076820459</v>
      </c>
      <c r="AMZ57" s="18">
        <v>10.072101709964384</v>
      </c>
      <c r="ANA57" s="18">
        <v>8.1036149396627639</v>
      </c>
      <c r="ANH57" s="6" t="s">
        <v>613</v>
      </c>
      <c r="ANI57" s="7">
        <f t="shared" si="285"/>
        <v>5.8431999502304245E-2</v>
      </c>
      <c r="ANJ57" s="7">
        <f t="shared" si="286"/>
        <v>4.5730186003318511E-2</v>
      </c>
      <c r="ANK57" s="7">
        <f t="shared" si="287"/>
        <v>5.7790687746391761E-2</v>
      </c>
      <c r="ANL57" s="7">
        <f t="shared" si="288"/>
        <v>6.1667526536031421E-2</v>
      </c>
      <c r="ANM57" s="7">
        <f t="shared" si="289"/>
        <v>8.2581800191838625E-2</v>
      </c>
      <c r="ANN57" s="20">
        <f t="shared" si="290"/>
        <v>0.10561990087171512</v>
      </c>
      <c r="ANO57" s="7">
        <f t="shared" si="291"/>
        <v>8.0313813664126418E-2</v>
      </c>
      <c r="ANP57" s="6" t="s">
        <v>613</v>
      </c>
      <c r="ANT57" s="7">
        <v>-1.5137246404285265E-2</v>
      </c>
      <c r="ANU57" s="7">
        <v>2.5564672332883953E-2</v>
      </c>
      <c r="ANV57" s="7">
        <v>-1.0702546631930043E-2</v>
      </c>
      <c r="ANW57" s="7">
        <v>0.20954451611318192</v>
      </c>
      <c r="ANX57" s="7">
        <v>0.18215498634196114</v>
      </c>
      <c r="ANY57" s="7">
        <v>-0.11152965043334617</v>
      </c>
      <c r="ANZ57" s="7">
        <v>0.2194132077705182</v>
      </c>
      <c r="AOA57" s="7">
        <v>5.1688907023796915E-3</v>
      </c>
      <c r="AOB57" s="7">
        <v>0.14404568362117454</v>
      </c>
      <c r="AOC57" s="7">
        <v>5.3476746432414846E-2</v>
      </c>
      <c r="AOD57" s="7">
        <v>0.46856062067014981</v>
      </c>
      <c r="AOE57" s="7">
        <v>0.81701072071858527</v>
      </c>
      <c r="AOF57" s="20">
        <v>-0.46667980509208173</v>
      </c>
      <c r="AOG57" s="7">
        <v>0.53919448848064833</v>
      </c>
      <c r="AOH57" s="7">
        <v>0.53919448848064833</v>
      </c>
      <c r="AOI57" s="7">
        <v>0.57657229599624027</v>
      </c>
      <c r="AOJ57" s="7">
        <v>0.18054832872882143</v>
      </c>
      <c r="AOK57" s="7">
        <v>0.45513802777357104</v>
      </c>
      <c r="AOR57" s="6" t="s">
        <v>613</v>
      </c>
      <c r="AOV57" s="1">
        <v>-0.43784000000000001</v>
      </c>
      <c r="AOW57" s="1">
        <v>-0.76148000000000005</v>
      </c>
      <c r="AOX57" s="1">
        <v>-2.0194899999999998</v>
      </c>
      <c r="AOY57" s="1">
        <v>-4.0523999999999996</v>
      </c>
      <c r="AOZ57" s="1">
        <v>-14.326129999999999</v>
      </c>
      <c r="APA57" s="1">
        <v>2.2865500000000001</v>
      </c>
      <c r="APB57" s="1">
        <v>7.0240900000000002</v>
      </c>
      <c r="APC57" s="1">
        <v>47.626309999999997</v>
      </c>
      <c r="APD57" s="1">
        <v>4.7630499999999998</v>
      </c>
      <c r="APE57" s="1">
        <v>-0.31578000000000001</v>
      </c>
      <c r="APF57" s="1">
        <v>0.30586999999999998</v>
      </c>
      <c r="APG57" s="1">
        <v>0.13622999999999999</v>
      </c>
      <c r="APH57" s="1">
        <v>0.82455999999999996</v>
      </c>
      <c r="API57" s="2">
        <v>1.18919</v>
      </c>
      <c r="APJ57" s="1">
        <v>1.03871</v>
      </c>
      <c r="APK57" s="1">
        <v>1.71576</v>
      </c>
      <c r="APL57" s="1">
        <v>2.0384600000000002</v>
      </c>
      <c r="APM57" s="1">
        <v>2.0337100000000001</v>
      </c>
      <c r="APN57" s="1">
        <v>1.9253100000000001</v>
      </c>
      <c r="APO57" s="1">
        <v>1.6817599999999999</v>
      </c>
      <c r="APW57" s="22">
        <v>0.474390202696087</v>
      </c>
      <c r="APX57" s="22">
        <v>0.18595403732295968</v>
      </c>
      <c r="APY57" s="22">
        <v>0.33622160337634316</v>
      </c>
      <c r="APZ57" s="22">
        <v>0.1314083595860282</v>
      </c>
      <c r="AQA57" s="22">
        <v>0.58333277470456557</v>
      </c>
      <c r="AQB57" s="39" t="s">
        <v>613</v>
      </c>
      <c r="AQC57" s="22">
        <v>0.79471370662093832</v>
      </c>
      <c r="AQD57" s="6" t="s">
        <v>613</v>
      </c>
      <c r="AQE57" s="4">
        <f t="shared" si="292"/>
        <v>143570000000</v>
      </c>
      <c r="AQF57" s="4">
        <f t="shared" si="293"/>
        <v>103029000000</v>
      </c>
      <c r="AQG57" s="4">
        <f t="shared" si="294"/>
        <v>-45263000000</v>
      </c>
      <c r="AQH57" s="4">
        <f t="shared" si="295"/>
        <v>-5765288000000</v>
      </c>
      <c r="AQI57" s="4">
        <f t="shared" si="296"/>
        <v>207751000000</v>
      </c>
      <c r="AQJ57" s="5">
        <f t="shared" si="297"/>
        <v>487736000000</v>
      </c>
      <c r="AQK57" s="4">
        <f t="shared" si="298"/>
        <v>231064000000</v>
      </c>
      <c r="AQL57" s="6" t="s">
        <v>613</v>
      </c>
      <c r="AQM57" s="7">
        <f t="shared" si="299"/>
        <v>0.24396958239517397</v>
      </c>
      <c r="AQN57" s="7">
        <f t="shared" si="300"/>
        <v>0.30080845063020611</v>
      </c>
      <c r="AQO57" s="7">
        <f t="shared" si="301"/>
        <v>-0.60321712244789172</v>
      </c>
      <c r="AQP57" s="7">
        <f t="shared" si="302"/>
        <v>-106.84373610081542</v>
      </c>
      <c r="AQQ57" s="7">
        <f t="shared" si="303"/>
        <v>0.4119812085913781</v>
      </c>
      <c r="AQR57" s="20">
        <f t="shared" si="304"/>
        <v>0.99274779716628769</v>
      </c>
      <c r="AQS57" s="7">
        <f t="shared" si="305"/>
        <v>0.56632222897590245</v>
      </c>
      <c r="AQT57" s="6" t="s">
        <v>613</v>
      </c>
      <c r="AQU57" s="9">
        <f t="shared" si="321"/>
        <v>3.3164502522484304E-2</v>
      </c>
      <c r="AQV57" s="9">
        <f t="shared" si="321"/>
        <v>6.4012349716774664E-2</v>
      </c>
      <c r="AQW57" s="9">
        <f t="shared" si="316"/>
        <v>5.6340247480934996E-2</v>
      </c>
      <c r="AQX57" s="9">
        <f t="shared" si="316"/>
        <v>0.11513668056307927</v>
      </c>
      <c r="AQY57" s="9">
        <f t="shared" si="316"/>
        <v>0.5109982602259846</v>
      </c>
      <c r="AQZ57" s="10" t="e">
        <f t="shared" si="316"/>
        <v>#VALUE!</v>
      </c>
      <c r="ARA57" s="9">
        <f t="shared" si="316"/>
        <v>0.44499257564428202</v>
      </c>
      <c r="ARB57" s="6" t="s">
        <v>613</v>
      </c>
      <c r="ARC57" s="17">
        <f t="shared" si="322"/>
        <v>5.8195679258662918E-2</v>
      </c>
      <c r="ARD57" s="17">
        <f t="shared" si="322"/>
        <v>-8.7552433845479685E-2</v>
      </c>
      <c r="ARE57" s="17">
        <f t="shared" si="317"/>
        <v>8.9865379227134168E-2</v>
      </c>
      <c r="ARF57" s="17">
        <f t="shared" si="317"/>
        <v>5.2144529482482502</v>
      </c>
      <c r="ARG57" s="17">
        <f t="shared" si="317"/>
        <v>0.27535109153384774</v>
      </c>
      <c r="ARH57" s="21" t="e">
        <f t="shared" si="317"/>
        <v>#VALUE!</v>
      </c>
      <c r="ARI57" s="17">
        <f t="shared" si="317"/>
        <v>0.27073340424996095</v>
      </c>
      <c r="ARJ57" s="6" t="s">
        <v>613</v>
      </c>
    </row>
    <row r="58" spans="1:1154" collapsed="1" x14ac:dyDescent="0.15">
      <c r="A58" s="26" t="s">
        <v>347</v>
      </c>
      <c r="B58" s="34">
        <v>39912</v>
      </c>
      <c r="C58" s="34">
        <v>39912</v>
      </c>
      <c r="D58" s="35">
        <v>1.14942528735632</v>
      </c>
      <c r="E58" s="26" t="s">
        <v>348</v>
      </c>
      <c r="F58" s="26" t="s">
        <v>50</v>
      </c>
      <c r="G58" s="26" t="s">
        <v>51</v>
      </c>
      <c r="H58" s="26" t="s">
        <v>23</v>
      </c>
      <c r="I58" s="56" t="s">
        <v>450</v>
      </c>
      <c r="J58" s="26" t="s">
        <v>523</v>
      </c>
      <c r="K58" s="26" t="s">
        <v>427</v>
      </c>
      <c r="L58" s="26" t="s">
        <v>43</v>
      </c>
      <c r="M58" s="26" t="s">
        <v>216</v>
      </c>
      <c r="N58" s="26" t="s">
        <v>23</v>
      </c>
      <c r="O58" s="26"/>
      <c r="P58" s="26"/>
      <c r="Q58" s="26" t="s">
        <v>25</v>
      </c>
      <c r="R58" s="26" t="s">
        <v>45</v>
      </c>
      <c r="S58" s="35" t="s">
        <v>349</v>
      </c>
      <c r="T58" s="26" t="s">
        <v>27</v>
      </c>
      <c r="U58" s="26" t="s">
        <v>23</v>
      </c>
      <c r="V58" s="36">
        <v>2009</v>
      </c>
      <c r="W58" s="3">
        <f t="shared" si="165"/>
        <v>0</v>
      </c>
      <c r="AB58" s="35">
        <v>1656604000000</v>
      </c>
      <c r="AC58" s="35">
        <v>1848847000000</v>
      </c>
      <c r="AD58" s="35">
        <v>765180000000</v>
      </c>
      <c r="AE58" s="35">
        <v>691235000000</v>
      </c>
      <c r="AF58" s="35">
        <v>521731000000</v>
      </c>
      <c r="AG58" s="35">
        <v>530969000000</v>
      </c>
      <c r="AH58" s="35">
        <v>348683000000</v>
      </c>
      <c r="AI58" s="4">
        <v>295239000000</v>
      </c>
      <c r="AJ58" s="4">
        <v>108143962970</v>
      </c>
      <c r="AK58" s="4">
        <v>222489518830</v>
      </c>
      <c r="AL58" s="4">
        <v>207788298830</v>
      </c>
      <c r="AM58" s="4">
        <v>97056008490</v>
      </c>
      <c r="AN58" s="5">
        <v>159279822780</v>
      </c>
      <c r="AO58" s="4">
        <v>218592542000</v>
      </c>
      <c r="AP58" s="4">
        <v>169279508000</v>
      </c>
      <c r="AQ58" s="4">
        <v>115831954000</v>
      </c>
      <c r="AR58" s="4">
        <v>101960554000</v>
      </c>
      <c r="AS58" s="4">
        <v>109194780000</v>
      </c>
      <c r="AT58" s="4">
        <v>57212517000</v>
      </c>
      <c r="AU58" s="4">
        <v>42015290000</v>
      </c>
      <c r="AV58" s="4"/>
      <c r="AW58" s="4"/>
      <c r="AX58" s="4"/>
      <c r="AY58" s="4"/>
      <c r="AZ58" s="4"/>
      <c r="BA58" s="4"/>
      <c r="BB58" s="6" t="s">
        <v>613</v>
      </c>
      <c r="BC58" s="4"/>
      <c r="BD58" s="4"/>
      <c r="BE58" s="4"/>
      <c r="BF58" s="4"/>
      <c r="BG58" s="4">
        <v>2255415000000</v>
      </c>
      <c r="BH58" s="4">
        <v>1541732000000</v>
      </c>
      <c r="BI58" s="4">
        <v>2060050000000</v>
      </c>
      <c r="BJ58" s="4">
        <v>1766590000000</v>
      </c>
      <c r="BK58" s="4">
        <v>1748813000000</v>
      </c>
      <c r="BL58" s="4">
        <v>1490177000000</v>
      </c>
      <c r="BM58" s="4">
        <v>1543203000000</v>
      </c>
      <c r="BN58" s="4">
        <v>1122745000000</v>
      </c>
      <c r="BO58" s="4">
        <v>1084275857140</v>
      </c>
      <c r="BP58" s="4">
        <v>589871585520</v>
      </c>
      <c r="BQ58" s="4">
        <v>402383571950</v>
      </c>
      <c r="BR58" s="4">
        <v>314356785260</v>
      </c>
      <c r="BS58" s="5">
        <v>351529895520</v>
      </c>
      <c r="BT58" s="4">
        <v>448871718000</v>
      </c>
      <c r="BU58" s="4">
        <v>595180134000</v>
      </c>
      <c r="BV58" s="4">
        <v>317634032000</v>
      </c>
      <c r="BW58" s="4">
        <v>320249937000</v>
      </c>
      <c r="BX58" s="4">
        <v>222844388000</v>
      </c>
      <c r="BY58" s="4">
        <v>132886421000</v>
      </c>
      <c r="BZ58" s="4">
        <v>145846208000</v>
      </c>
      <c r="CA58" s="4"/>
      <c r="CB58" s="4"/>
      <c r="CC58" s="4"/>
      <c r="CD58" s="4"/>
      <c r="CE58" s="4"/>
      <c r="CF58" s="4"/>
      <c r="CG58" s="6" t="s">
        <v>613</v>
      </c>
      <c r="CH58" s="4"/>
      <c r="CI58" s="4"/>
      <c r="CJ58" s="4"/>
      <c r="CK58" s="4"/>
      <c r="CL58" s="4">
        <v>6960341000000</v>
      </c>
      <c r="CM58" s="4">
        <v>5197938000000</v>
      </c>
      <c r="CN58" s="4">
        <v>5015457000000</v>
      </c>
      <c r="CO58" s="4">
        <v>4294397000000</v>
      </c>
      <c r="CP58" s="4">
        <v>3697416000000</v>
      </c>
      <c r="CQ58" s="4">
        <v>3358766000000</v>
      </c>
      <c r="CR58" s="4">
        <v>3133192000000</v>
      </c>
      <c r="CS58" s="4">
        <v>2478912000000</v>
      </c>
      <c r="CT58" s="4">
        <v>2039343398270</v>
      </c>
      <c r="CU58" s="4">
        <v>1331848220680</v>
      </c>
      <c r="CV58" s="4">
        <v>1018787130660</v>
      </c>
      <c r="CW58" s="4">
        <v>729904115390</v>
      </c>
      <c r="CX58" s="5">
        <v>775023579080</v>
      </c>
      <c r="CY58" s="4">
        <v>988662082000</v>
      </c>
      <c r="CZ58" s="4">
        <v>1007582606000</v>
      </c>
      <c r="DA58" s="4">
        <v>629601032000</v>
      </c>
      <c r="DB58" s="4">
        <v>551638859000</v>
      </c>
      <c r="DC58" s="4">
        <v>464790466000</v>
      </c>
      <c r="DD58" s="4">
        <v>301282758000</v>
      </c>
      <c r="DE58" s="4">
        <v>330194597000</v>
      </c>
      <c r="DF58" s="4"/>
      <c r="DG58" s="4"/>
      <c r="DH58" s="4"/>
      <c r="DI58" s="4"/>
      <c r="DJ58" s="4"/>
      <c r="DK58" s="4"/>
      <c r="DL58" s="6" t="s">
        <v>613</v>
      </c>
      <c r="DM58" s="4"/>
      <c r="DN58" s="4"/>
      <c r="DO58" s="4"/>
      <c r="DP58" s="4"/>
      <c r="DQ58" s="4">
        <v>7588792000000</v>
      </c>
      <c r="DR58" s="4">
        <v>5848603000000</v>
      </c>
      <c r="DS58" s="4">
        <v>5625277000000</v>
      </c>
      <c r="DT58" s="4">
        <v>4852776000000</v>
      </c>
      <c r="DU58" s="4">
        <v>4271127000000</v>
      </c>
      <c r="DV58" s="4">
        <v>3876021000000</v>
      </c>
      <c r="DW58" s="4">
        <v>3496665000000</v>
      </c>
      <c r="DX58" s="4">
        <v>2734196000000</v>
      </c>
      <c r="DY58" s="4">
        <v>2296991727662</v>
      </c>
      <c r="DZ58" s="4">
        <v>1662380706074</v>
      </c>
      <c r="EA58" s="4">
        <v>1271546463049</v>
      </c>
      <c r="EB58" s="4">
        <v>934356274414</v>
      </c>
      <c r="EC58" s="5">
        <v>1059054196506</v>
      </c>
      <c r="ED58" s="4">
        <v>1288795505000</v>
      </c>
      <c r="EE58" s="4">
        <v>1162250919000</v>
      </c>
      <c r="EF58" s="4">
        <v>740800479000</v>
      </c>
      <c r="EG58" s="4">
        <v>666604044000</v>
      </c>
      <c r="EH58" s="4">
        <v>611041842000</v>
      </c>
      <c r="EI58" s="4">
        <v>452368084000</v>
      </c>
      <c r="EJ58" s="4">
        <v>452479073000</v>
      </c>
      <c r="EK58" s="4"/>
      <c r="EL58" s="4"/>
      <c r="EM58" s="4"/>
      <c r="EN58" s="4"/>
      <c r="EO58" s="4"/>
      <c r="EP58" s="4"/>
      <c r="EQ58" s="6" t="s">
        <v>613</v>
      </c>
      <c r="ER58" s="4"/>
      <c r="ES58" s="4"/>
      <c r="ET58" s="4"/>
      <c r="EU58" s="4"/>
      <c r="EV58" s="4">
        <v>3524803000000</v>
      </c>
      <c r="EW58" s="4">
        <v>2269803000000</v>
      </c>
      <c r="EX58" s="4">
        <v>2436976000000</v>
      </c>
      <c r="EY58" s="4">
        <v>2095378000000</v>
      </c>
      <c r="EZ58" s="4">
        <v>1851160000000</v>
      </c>
      <c r="FA58" s="4">
        <v>1812433000000</v>
      </c>
      <c r="FB58" s="4">
        <v>1788359000000</v>
      </c>
      <c r="FC58" s="4">
        <v>1457340000000</v>
      </c>
      <c r="FD58" s="4">
        <v>1259599199270</v>
      </c>
      <c r="FE58" s="4">
        <v>876703957740</v>
      </c>
      <c r="FF58" s="4">
        <v>543373570620</v>
      </c>
      <c r="FG58" s="4">
        <v>452362966670</v>
      </c>
      <c r="FH58" s="5">
        <v>519016289790</v>
      </c>
      <c r="FI58" s="4">
        <v>740209282000</v>
      </c>
      <c r="FJ58" s="4">
        <v>787115568000</v>
      </c>
      <c r="FK58" s="4">
        <v>415005466000</v>
      </c>
      <c r="FL58" s="4">
        <v>324504575000</v>
      </c>
      <c r="FM58" s="4">
        <v>280759906000</v>
      </c>
      <c r="FN58" s="4">
        <v>120200561000</v>
      </c>
      <c r="FO58" s="4">
        <v>133194780000</v>
      </c>
      <c r="FP58" s="4"/>
      <c r="FQ58" s="4"/>
      <c r="FR58" s="4"/>
      <c r="FS58" s="4"/>
      <c r="FT58" s="4"/>
      <c r="FU58" s="4"/>
      <c r="FV58" s="6" t="s">
        <v>613</v>
      </c>
      <c r="FW58" s="4"/>
      <c r="FX58" s="4"/>
      <c r="FY58" s="4"/>
      <c r="FZ58" s="4"/>
      <c r="GA58" s="4">
        <v>0</v>
      </c>
      <c r="GB58" s="4">
        <v>6901000000</v>
      </c>
      <c r="GC58" s="4">
        <v>193240000000</v>
      </c>
      <c r="GD58" s="4">
        <v>179619000000</v>
      </c>
      <c r="GE58" s="4">
        <v>228674000000</v>
      </c>
      <c r="GF58" s="4">
        <v>210779000000</v>
      </c>
      <c r="GG58" s="4">
        <v>627715000000</v>
      </c>
      <c r="GH58" s="4">
        <v>179909000000</v>
      </c>
      <c r="GI58" s="4">
        <v>241965907820</v>
      </c>
      <c r="GJ58" s="4">
        <v>264595981420</v>
      </c>
      <c r="GK58" s="4">
        <v>226965303360</v>
      </c>
      <c r="GL58" s="4">
        <v>236090828520</v>
      </c>
      <c r="GM58" s="5">
        <v>218473608710</v>
      </c>
      <c r="GN58" s="4">
        <v>384952968000</v>
      </c>
      <c r="GO58" s="4">
        <v>398315006000</v>
      </c>
      <c r="GP58" s="4">
        <v>170748399000</v>
      </c>
      <c r="GQ58" s="4">
        <v>111921427000</v>
      </c>
      <c r="GR58" s="4">
        <v>163927668000</v>
      </c>
      <c r="GS58" s="4">
        <v>97225258000</v>
      </c>
      <c r="GT58" s="4">
        <v>87260000000</v>
      </c>
      <c r="GU58" s="4"/>
      <c r="GV58" s="4"/>
      <c r="GW58" s="4"/>
      <c r="GX58" s="4"/>
      <c r="GY58" s="4"/>
      <c r="GZ58" s="4"/>
      <c r="HA58" s="6" t="s">
        <v>613</v>
      </c>
      <c r="HB58" s="4"/>
      <c r="HC58" s="4"/>
      <c r="HD58" s="4"/>
      <c r="HE58" s="4"/>
      <c r="HF58" s="4">
        <v>2763107000000</v>
      </c>
      <c r="HG58" s="4">
        <v>2335918000000</v>
      </c>
      <c r="HH58" s="4">
        <v>2098854000000</v>
      </c>
      <c r="HI58" s="4">
        <v>1804546000000</v>
      </c>
      <c r="HJ58" s="4">
        <v>1527149000000</v>
      </c>
      <c r="HK58" s="4">
        <v>1300558000000</v>
      </c>
      <c r="HL58" s="4">
        <v>1102695000000</v>
      </c>
      <c r="HM58" s="4">
        <v>837841000000</v>
      </c>
      <c r="HN58" s="4">
        <v>659836841080</v>
      </c>
      <c r="HO58" s="4">
        <v>486356569960</v>
      </c>
      <c r="HP58" s="4">
        <v>401537151700</v>
      </c>
      <c r="HQ58" s="4">
        <v>351141157970</v>
      </c>
      <c r="HR58" s="5">
        <v>320261418600</v>
      </c>
      <c r="HS58" s="4">
        <v>317150812000</v>
      </c>
      <c r="HT58" s="4">
        <v>284281847000</v>
      </c>
      <c r="HU58" s="4">
        <v>262298370000</v>
      </c>
      <c r="HV58" s="4">
        <v>249909984000</v>
      </c>
      <c r="HW58" s="4">
        <v>234151846000</v>
      </c>
      <c r="HX58" s="4">
        <v>216961439000</v>
      </c>
      <c r="HY58" s="4">
        <v>216624051000</v>
      </c>
      <c r="HZ58" s="4"/>
      <c r="IA58" s="4"/>
      <c r="IB58" s="4"/>
      <c r="IC58" s="4"/>
      <c r="ID58" s="4"/>
      <c r="IE58" s="4"/>
      <c r="IF58" s="6" t="s">
        <v>613</v>
      </c>
      <c r="IG58" s="4"/>
      <c r="IH58" s="4"/>
      <c r="II58" s="4"/>
      <c r="IJ58" s="4"/>
      <c r="IK58" s="4">
        <v>18500587000000</v>
      </c>
      <c r="IL58" s="4">
        <v>14021687000000</v>
      </c>
      <c r="IM58" s="4">
        <v>15069692000000</v>
      </c>
      <c r="IN58" s="4">
        <v>12713412000000</v>
      </c>
      <c r="IO58" s="4">
        <v>10817141000000</v>
      </c>
      <c r="IP58" s="4">
        <v>10048153000000</v>
      </c>
      <c r="IQ58" s="4">
        <v>9960071000000</v>
      </c>
      <c r="IR58" s="4">
        <v>8444570000000</v>
      </c>
      <c r="IS58" s="4">
        <v>7325303244440</v>
      </c>
      <c r="IT58" s="4">
        <v>5172997019090</v>
      </c>
      <c r="IU58" s="4">
        <v>4408711598080</v>
      </c>
      <c r="IV58" s="4">
        <v>3953971372340</v>
      </c>
      <c r="IW58" s="5">
        <v>3396917071000</v>
      </c>
      <c r="IX58" s="4">
        <v>3422199695000</v>
      </c>
      <c r="IY58" s="4">
        <v>2712986629000</v>
      </c>
      <c r="IZ58" s="4">
        <v>1636281896000</v>
      </c>
      <c r="JA58" s="4">
        <v>1503906103000</v>
      </c>
      <c r="JB58" s="4">
        <v>1260769992000</v>
      </c>
      <c r="JC58" s="4">
        <v>944300000000</v>
      </c>
      <c r="JD58" s="4">
        <v>994802835000</v>
      </c>
      <c r="JE58" s="4"/>
      <c r="JF58" s="4"/>
      <c r="JG58" s="4"/>
      <c r="JH58" s="4"/>
      <c r="JI58" s="4"/>
      <c r="JJ58" s="4"/>
      <c r="JK58" s="6" t="s">
        <v>613</v>
      </c>
      <c r="JL58" s="4"/>
      <c r="JM58" s="4"/>
      <c r="JN58" s="4"/>
      <c r="JO58" s="4"/>
      <c r="JP58" s="4">
        <v>947663000000</v>
      </c>
      <c r="JQ58" s="4">
        <v>712205000000</v>
      </c>
      <c r="JR58" s="4">
        <v>705117000000</v>
      </c>
      <c r="JS58" s="4">
        <v>575828000000</v>
      </c>
      <c r="JT58" s="4">
        <v>464767000000</v>
      </c>
      <c r="JU58" s="4">
        <v>442624000000</v>
      </c>
      <c r="JV58" s="4">
        <v>424956000000</v>
      </c>
      <c r="JW58" s="4">
        <v>363480000000</v>
      </c>
      <c r="JX58" s="4">
        <v>298760451560</v>
      </c>
      <c r="JY58" s="4">
        <v>199506952000</v>
      </c>
      <c r="JZ58" s="4">
        <v>138225449080</v>
      </c>
      <c r="KA58" s="4">
        <v>168109643960</v>
      </c>
      <c r="KB58" s="5">
        <v>111484709470</v>
      </c>
      <c r="KC58" s="4">
        <v>251215919000</v>
      </c>
      <c r="KD58" s="4">
        <v>110952698000</v>
      </c>
      <c r="KE58" s="4">
        <v>52921045000</v>
      </c>
      <c r="KF58" s="4">
        <v>66240338000</v>
      </c>
      <c r="KG58" s="4">
        <v>50070504000</v>
      </c>
      <c r="KH58" s="4">
        <v>31133505000</v>
      </c>
      <c r="KI58" s="4">
        <v>26115810000</v>
      </c>
      <c r="KJ58" s="4"/>
      <c r="KK58" s="4"/>
      <c r="KL58" s="4"/>
      <c r="KM58" s="4"/>
      <c r="KN58" s="4"/>
      <c r="KO58" s="4"/>
      <c r="KP58" s="6" t="s">
        <v>613</v>
      </c>
      <c r="KQ58" s="4"/>
      <c r="KR58" s="4"/>
      <c r="KS58" s="4"/>
      <c r="KT58" s="4"/>
      <c r="KU58" s="4">
        <v>761834000000</v>
      </c>
      <c r="KV58" s="4">
        <v>541671000000</v>
      </c>
      <c r="KW58" s="4">
        <v>535110000000</v>
      </c>
      <c r="KX58" s="4">
        <v>426084000000</v>
      </c>
      <c r="KY58" s="4">
        <v>374241000000</v>
      </c>
      <c r="KZ58" s="4">
        <v>322877000000</v>
      </c>
      <c r="LA58" s="4">
        <v>326634000000</v>
      </c>
      <c r="LB58" s="4">
        <v>267143000000</v>
      </c>
      <c r="LC58" s="4">
        <v>170230738921</v>
      </c>
      <c r="LD58" s="4">
        <v>116860554163</v>
      </c>
      <c r="LE58" s="4">
        <v>61836588780</v>
      </c>
      <c r="LF58" s="4">
        <v>101797761004</v>
      </c>
      <c r="LG58" s="5">
        <v>57795582576</v>
      </c>
      <c r="LH58" s="4">
        <v>82074804000</v>
      </c>
      <c r="LI58" s="4">
        <v>69189280000</v>
      </c>
      <c r="LJ58" s="4">
        <v>31926310000</v>
      </c>
      <c r="LK58" s="4">
        <v>23662405000</v>
      </c>
      <c r="LL58" s="4">
        <v>20763078000</v>
      </c>
      <c r="LM58" s="4">
        <v>6052799000</v>
      </c>
      <c r="LN58" s="4">
        <v>-24021308000</v>
      </c>
      <c r="LO58" s="4"/>
      <c r="LP58" s="4"/>
      <c r="LQ58" s="4"/>
      <c r="LR58" s="4"/>
      <c r="LS58" s="4"/>
      <c r="LT58" s="4"/>
      <c r="LU58" s="6" t="s">
        <v>613</v>
      </c>
      <c r="LV58" s="4"/>
      <c r="LW58" s="4"/>
      <c r="LX58" s="4"/>
      <c r="LY58" s="4"/>
      <c r="LZ58" s="4">
        <v>973724000000</v>
      </c>
      <c r="MA58" s="4">
        <v>734546000000</v>
      </c>
      <c r="MB58" s="4">
        <v>727009000000</v>
      </c>
      <c r="MC58" s="4">
        <v>595348000000</v>
      </c>
      <c r="MD58" s="4">
        <v>483208000000</v>
      </c>
      <c r="ME58" s="4">
        <v>457835000000</v>
      </c>
      <c r="MF58" s="4">
        <v>437505000000</v>
      </c>
      <c r="MK58" s="1">
        <v>983477000000</v>
      </c>
      <c r="ML58" s="1">
        <v>703330000000</v>
      </c>
      <c r="MM58" s="1">
        <v>716958000000</v>
      </c>
      <c r="MN58" s="1">
        <v>579270000000</v>
      </c>
      <c r="MO58" s="1">
        <v>468483000000</v>
      </c>
      <c r="MP58" s="1">
        <v>429356000000</v>
      </c>
      <c r="MQ58" s="1">
        <v>416739000000</v>
      </c>
      <c r="MR58" s="4">
        <v>350747000000</v>
      </c>
      <c r="MS58" s="4">
        <v>240790127210</v>
      </c>
      <c r="MT58" s="4">
        <v>168319419390</v>
      </c>
      <c r="MU58" s="4">
        <v>98583499610</v>
      </c>
      <c r="MV58" s="4">
        <v>158213102540</v>
      </c>
      <c r="MW58" s="5">
        <v>89793497870</v>
      </c>
      <c r="MX58" s="4">
        <v>132193364000</v>
      </c>
      <c r="MY58" s="1">
        <v>99557927000</v>
      </c>
      <c r="MZ58" s="1">
        <v>44253842000</v>
      </c>
      <c r="NA58" s="1">
        <v>42620813000</v>
      </c>
      <c r="NB58" s="1">
        <v>34892222000</v>
      </c>
      <c r="NC58" s="1">
        <v>17939029000</v>
      </c>
      <c r="ND58" s="1">
        <v>-26574271000</v>
      </c>
      <c r="NK58" s="6" t="s">
        <v>613</v>
      </c>
      <c r="NP58" s="35">
        <v>761834000000</v>
      </c>
      <c r="NQ58" s="35">
        <v>541671000000</v>
      </c>
      <c r="NR58" s="35">
        <v>535110000000</v>
      </c>
      <c r="NS58" s="35">
        <v>426084000000</v>
      </c>
      <c r="NT58" s="35">
        <v>374241000000</v>
      </c>
      <c r="NU58" s="35">
        <v>322877000000</v>
      </c>
      <c r="NV58" s="35">
        <v>326634000000</v>
      </c>
      <c r="NW58" s="47">
        <v>267143000000</v>
      </c>
      <c r="NX58" s="47">
        <v>170230738920</v>
      </c>
      <c r="NY58" s="47">
        <v>116860554160</v>
      </c>
      <c r="NZ58" s="47">
        <v>61836588780</v>
      </c>
      <c r="OA58" s="47">
        <v>101797761000</v>
      </c>
      <c r="OB58" s="48">
        <v>57795582580</v>
      </c>
      <c r="OC58" s="47">
        <v>82074804000</v>
      </c>
      <c r="OD58" s="35">
        <v>69189280000</v>
      </c>
      <c r="OE58" s="35">
        <v>31926310000</v>
      </c>
      <c r="OF58" s="35">
        <v>23662405000</v>
      </c>
      <c r="OG58" s="35">
        <v>20763078000</v>
      </c>
      <c r="OH58" s="35">
        <v>6052799000</v>
      </c>
      <c r="OI58" s="35">
        <v>-24021308000</v>
      </c>
      <c r="OP58" s="6" t="s">
        <v>613</v>
      </c>
      <c r="OQ58" s="4">
        <v>374279000000</v>
      </c>
      <c r="OR58" s="4">
        <v>364693448650</v>
      </c>
      <c r="OS58" s="4">
        <v>287347366320</v>
      </c>
      <c r="OT58" s="4">
        <v>216736154700</v>
      </c>
      <c r="OU58" s="4">
        <v>264017328950</v>
      </c>
      <c r="OV58" s="5">
        <v>168438023780</v>
      </c>
      <c r="OW58" s="4">
        <v>284925638000</v>
      </c>
      <c r="OX58" s="4">
        <v>133019069000</v>
      </c>
      <c r="OY58" s="4">
        <v>83233299000</v>
      </c>
      <c r="OZ58" s="4">
        <v>106876384000</v>
      </c>
      <c r="PA58" s="4">
        <v>89202759000</v>
      </c>
      <c r="PB58" s="4">
        <v>69640028000</v>
      </c>
      <c r="PC58" s="4">
        <v>59456526000</v>
      </c>
      <c r="PD58" s="4"/>
      <c r="PE58" s="4"/>
      <c r="PF58" s="4"/>
      <c r="PG58" s="4"/>
      <c r="PH58" s="4"/>
      <c r="PI58" s="4"/>
      <c r="PJ58" s="6" t="s">
        <v>613</v>
      </c>
      <c r="PK58" s="4"/>
      <c r="PL58" s="4"/>
      <c r="PM58" s="4"/>
      <c r="PN58" s="4"/>
      <c r="PO58" s="4">
        <v>-946000000</v>
      </c>
      <c r="PP58" s="4">
        <v>-9697000000</v>
      </c>
      <c r="PQ58" s="4">
        <v>-21366000000</v>
      </c>
      <c r="PR58" s="4">
        <v>-23495000000</v>
      </c>
      <c r="PS58" s="4">
        <v>-49307000000</v>
      </c>
      <c r="PT58" s="4">
        <v>-51637000000</v>
      </c>
      <c r="PU58" s="4">
        <v>-65184000000</v>
      </c>
      <c r="PV58" s="4">
        <v>-52976000000</v>
      </c>
      <c r="PW58" s="4">
        <v>-38887064770</v>
      </c>
      <c r="PX58" s="4">
        <v>-29067517590</v>
      </c>
      <c r="PY58" s="4">
        <v>-20234250980</v>
      </c>
      <c r="PZ58" s="4">
        <v>-33533493890</v>
      </c>
      <c r="QA58" s="5">
        <v>-37553801900</v>
      </c>
      <c r="QB58" s="4">
        <v>-29662561000</v>
      </c>
      <c r="QC58" s="4">
        <v>-16129422000</v>
      </c>
      <c r="QD58" s="4">
        <v>-10205601000</v>
      </c>
      <c r="QE58" s="4">
        <v>-12184230000</v>
      </c>
      <c r="QF58" s="4">
        <v>-10479284000</v>
      </c>
      <c r="QG58" s="4">
        <v>-11560977000</v>
      </c>
      <c r="QH58" s="4">
        <v>-11887208000</v>
      </c>
      <c r="QI58" s="4"/>
      <c r="QJ58" s="4"/>
      <c r="QK58" s="4"/>
      <c r="QL58" s="4"/>
      <c r="QM58" s="4"/>
      <c r="QN58" s="4"/>
      <c r="QO58" s="6" t="s">
        <v>613</v>
      </c>
      <c r="QP58" s="4"/>
      <c r="QQ58" s="4"/>
      <c r="QR58" s="4"/>
      <c r="QS58" s="4"/>
      <c r="QT58" s="4">
        <v>108938000000</v>
      </c>
      <c r="QU58" s="4">
        <v>1412936000000</v>
      </c>
      <c r="QV58" s="4">
        <v>192971000000</v>
      </c>
      <c r="QW58" s="4">
        <v>360447000000</v>
      </c>
      <c r="QX58" s="4">
        <v>87859000000</v>
      </c>
      <c r="QY58" s="4">
        <v>693984000000</v>
      </c>
      <c r="QZ58" s="4">
        <v>-247637000000</v>
      </c>
      <c r="RA58" s="4">
        <v>307079000000</v>
      </c>
      <c r="RB58" s="4">
        <v>8233629082</v>
      </c>
      <c r="RC58" s="4">
        <v>154530299724</v>
      </c>
      <c r="RD58" s="4">
        <v>103127699140</v>
      </c>
      <c r="RE58" s="4">
        <v>161657293015</v>
      </c>
      <c r="RF58" s="5">
        <v>283225390365</v>
      </c>
      <c r="RG58" s="4">
        <v>-65232693000</v>
      </c>
      <c r="RH58" s="4">
        <v>-90245195000</v>
      </c>
      <c r="RI58" s="4">
        <v>13269849000</v>
      </c>
      <c r="RJ58" s="4">
        <v>76752477000</v>
      </c>
      <c r="RK58" s="4">
        <v>7050203000</v>
      </c>
      <c r="RL58" s="4">
        <v>55206429000</v>
      </c>
      <c r="RM58" s="4">
        <v>-123536529000</v>
      </c>
      <c r="RN58" s="4"/>
      <c r="RO58" s="4"/>
      <c r="RP58" s="4"/>
      <c r="RQ58" s="4"/>
      <c r="RR58" s="4"/>
      <c r="RS58" s="4"/>
      <c r="RT58" s="6" t="s">
        <v>613</v>
      </c>
      <c r="RU58" s="4"/>
      <c r="RV58" s="4"/>
      <c r="RW58" s="4"/>
      <c r="RX58" s="4"/>
      <c r="RY58" s="4">
        <v>9390000000</v>
      </c>
      <c r="RZ58" s="4">
        <v>7121000000</v>
      </c>
      <c r="SA58" s="4">
        <v>-15073000000</v>
      </c>
      <c r="SB58" s="4">
        <v>-95608000000</v>
      </c>
      <c r="SC58" s="4">
        <v>-87676000000</v>
      </c>
      <c r="SD58" s="4">
        <v>-76314000000</v>
      </c>
      <c r="SE58" s="4">
        <v>-8919000000</v>
      </c>
      <c r="SF58" s="4">
        <v>-1877000000</v>
      </c>
      <c r="SG58" s="4">
        <v>-42477047640</v>
      </c>
      <c r="SH58" s="4">
        <v>-147519331280</v>
      </c>
      <c r="SI58" s="4">
        <v>-130354262200</v>
      </c>
      <c r="SJ58" s="4">
        <v>-243759102830</v>
      </c>
      <c r="SK58" s="5">
        <v>-39510967320</v>
      </c>
      <c r="SL58" s="4">
        <v>-117335098000</v>
      </c>
      <c r="SM58" s="4">
        <v>-28819244000</v>
      </c>
      <c r="SN58" s="4">
        <v>-34679467000</v>
      </c>
      <c r="SO58" s="4">
        <v>-15566027000</v>
      </c>
      <c r="SP58" s="4">
        <v>-19884118000</v>
      </c>
      <c r="SQ58" s="4">
        <v>-60573823000</v>
      </c>
      <c r="SR58" s="4">
        <v>-12541565000</v>
      </c>
      <c r="SS58" s="4"/>
      <c r="ST58" s="4"/>
      <c r="SU58" s="4"/>
      <c r="SV58" s="4"/>
      <c r="SW58" s="4"/>
      <c r="SX58" s="4"/>
      <c r="SY58" s="6" t="s">
        <v>613</v>
      </c>
      <c r="SZ58" s="4"/>
      <c r="TA58" s="4"/>
      <c r="TB58" s="4"/>
      <c r="TC58" s="4"/>
      <c r="TD58" s="4">
        <v>-281226000000</v>
      </c>
      <c r="TE58" s="4">
        <v>-298700000000</v>
      </c>
      <c r="TF58" s="4">
        <v>-83183000000</v>
      </c>
      <c r="TG58" s="4">
        <v>-93212000000</v>
      </c>
      <c r="TH58" s="4">
        <v>-463000000</v>
      </c>
      <c r="TI58" s="4">
        <v>-425732000000</v>
      </c>
      <c r="TJ58" s="4">
        <v>319511000000</v>
      </c>
      <c r="TK58" s="4">
        <v>-109711000000</v>
      </c>
      <c r="TL58" s="4">
        <v>-75157623040</v>
      </c>
      <c r="TM58" s="4">
        <v>11633757520</v>
      </c>
      <c r="TN58" s="4">
        <v>141655968000</v>
      </c>
      <c r="TO58" s="4">
        <v>23682152500</v>
      </c>
      <c r="TP58" s="5">
        <v>-299602609120</v>
      </c>
      <c r="TQ58" s="4">
        <v>244549850000</v>
      </c>
      <c r="TR58" s="35">
        <v>175712619000</v>
      </c>
      <c r="TS58" s="35">
        <v>28948574000</v>
      </c>
      <c r="TT58" s="35">
        <v>-57241211000</v>
      </c>
      <c r="TU58" s="35">
        <v>67278584000</v>
      </c>
      <c r="TV58" s="35">
        <v>13008093000</v>
      </c>
      <c r="TW58" s="35">
        <v>29094718000</v>
      </c>
      <c r="UD58" s="6" t="s">
        <v>613</v>
      </c>
      <c r="UI58" s="37">
        <v>0</v>
      </c>
      <c r="UJ58" s="37">
        <v>5.2478454666732097E-3</v>
      </c>
      <c r="UK58" s="37">
        <v>1.8653326987009201E-2</v>
      </c>
      <c r="UL58" s="37">
        <v>0.13745182001235101</v>
      </c>
      <c r="UM58" s="37">
        <v>0.19880451100295599</v>
      </c>
      <c r="UN58" s="37">
        <v>0.20136812286523298</v>
      </c>
      <c r="UO58" s="37">
        <v>0.26667854146794501</v>
      </c>
      <c r="UP58" s="9"/>
      <c r="UQ58" s="9"/>
      <c r="UR58" s="9"/>
      <c r="US58" s="9"/>
      <c r="UT58" s="9"/>
      <c r="UU58" s="10"/>
      <c r="UV58" s="9"/>
      <c r="UW58" s="6" t="s">
        <v>613</v>
      </c>
      <c r="VB58" s="9">
        <v>0</v>
      </c>
      <c r="VC58" s="9">
        <v>1.5871711384223001E-2</v>
      </c>
      <c r="VD58" s="9">
        <v>2.3391947819320202E-2</v>
      </c>
      <c r="VE58" s="9">
        <v>3.1035790287941102E-2</v>
      </c>
      <c r="VF58" s="9">
        <v>5.8069247815976999E-2</v>
      </c>
      <c r="VG58" s="9">
        <v>2.0080278988428998E-2</v>
      </c>
      <c r="VH58" s="9">
        <v>1.70648513560425E-2</v>
      </c>
      <c r="VI58" s="9"/>
      <c r="VJ58" s="9"/>
      <c r="VK58" s="9"/>
      <c r="VL58" s="9"/>
      <c r="VM58" s="9"/>
      <c r="VN58" s="10"/>
      <c r="VO58" s="9"/>
      <c r="VP58" s="6" t="s">
        <v>613</v>
      </c>
      <c r="VU58" s="9">
        <v>1</v>
      </c>
      <c r="VV58" s="9">
        <v>0.99475215453332699</v>
      </c>
      <c r="VW58" s="9">
        <v>0.98134667301299106</v>
      </c>
      <c r="VX58" s="9">
        <v>0.8625481799876491</v>
      </c>
      <c r="VY58" s="9">
        <v>0.80119548899704396</v>
      </c>
      <c r="VZ58" s="9">
        <v>0.79863187713476702</v>
      </c>
      <c r="WA58" s="9">
        <v>0.73332145853205499</v>
      </c>
      <c r="WG58" s="53"/>
      <c r="WI58" s="54" t="s">
        <v>613</v>
      </c>
      <c r="WN58" s="9">
        <v>0.10586928744625199</v>
      </c>
      <c r="WO58" s="9">
        <v>7.5847036961162503E-2</v>
      </c>
      <c r="WP58" s="9">
        <v>5.59214392179498E-2</v>
      </c>
      <c r="WQ58" s="9">
        <v>7.8742214125929799E-2</v>
      </c>
      <c r="WR58" s="9">
        <v>0.144299434647785</v>
      </c>
      <c r="WS58" s="9">
        <v>0.14596036875132501</v>
      </c>
      <c r="WT58" s="9">
        <v>0.15002520663691801</v>
      </c>
      <c r="WU58" s="9"/>
      <c r="WV58" s="9"/>
      <c r="WW58" s="9"/>
      <c r="WX58" s="9"/>
      <c r="WY58" s="9"/>
      <c r="WZ58" s="10"/>
      <c r="XA58" s="9"/>
      <c r="XB58" s="6" t="s">
        <v>613</v>
      </c>
      <c r="XG58" s="9">
        <v>0.24799700000000002</v>
      </c>
      <c r="XH58" s="9">
        <v>0.24799700000000002</v>
      </c>
      <c r="XI58" s="9">
        <v>0.23835979999999998</v>
      </c>
      <c r="XJ58" s="9">
        <v>0.23835979999999998</v>
      </c>
      <c r="XK58" s="9">
        <v>0.24799700000000002</v>
      </c>
      <c r="XL58" s="9">
        <v>0.29303270000000003</v>
      </c>
      <c r="XM58" s="9">
        <v>0.30572149999999998</v>
      </c>
      <c r="XN58" s="9"/>
      <c r="XO58" s="9"/>
      <c r="XP58" s="9"/>
      <c r="XQ58" s="9"/>
      <c r="XR58" s="9"/>
      <c r="XS58" s="10"/>
      <c r="XT58" s="9"/>
      <c r="XU58" s="6" t="s">
        <v>613</v>
      </c>
      <c r="XV58" s="59">
        <f t="shared" si="318"/>
        <v>44254995854.290169</v>
      </c>
      <c r="XW58" s="59">
        <f t="shared" si="318"/>
        <v>24055077280.321419</v>
      </c>
      <c r="XX58" s="59">
        <f t="shared" si="313"/>
        <v>25873602712.029705</v>
      </c>
      <c r="XY58" s="59">
        <f t="shared" si="313"/>
        <v>19656801548.363609</v>
      </c>
      <c r="XZ58" s="59">
        <f t="shared" si="313"/>
        <v>29102184868.770699</v>
      </c>
      <c r="YA58" s="59">
        <f t="shared" si="313"/>
        <v>32782485420.820175</v>
      </c>
      <c r="YB58" s="59">
        <f t="shared" si="313"/>
        <v>26194492102.006065</v>
      </c>
      <c r="YC58" s="6" t="s">
        <v>613</v>
      </c>
      <c r="YD58" s="4"/>
      <c r="YE58" s="4"/>
      <c r="YF58" s="4"/>
      <c r="YG58" s="4"/>
      <c r="YH58" s="4">
        <v>108938000000</v>
      </c>
      <c r="YI58" s="4">
        <v>1412936000000</v>
      </c>
      <c r="YJ58" s="4">
        <v>192971000000</v>
      </c>
      <c r="YK58" s="4">
        <v>360447000000</v>
      </c>
      <c r="YL58" s="4">
        <v>87859000000</v>
      </c>
      <c r="YM58" s="4">
        <v>693984000000</v>
      </c>
      <c r="YN58" s="4">
        <v>-247637000000</v>
      </c>
      <c r="YO58" s="4">
        <v>307079000000</v>
      </c>
      <c r="YP58" s="4">
        <v>8233629082</v>
      </c>
      <c r="YQ58" s="4">
        <v>154530299724</v>
      </c>
      <c r="YR58" s="4">
        <v>103127699140</v>
      </c>
      <c r="YS58" s="4">
        <v>161657293015</v>
      </c>
      <c r="YT58" s="5">
        <v>283225390365</v>
      </c>
      <c r="YU58" s="4">
        <v>-65232693000</v>
      </c>
      <c r="YV58" s="4">
        <v>-90245195000</v>
      </c>
      <c r="YW58" s="4">
        <v>13269849000</v>
      </c>
      <c r="YX58" s="4">
        <v>76752477000</v>
      </c>
      <c r="YY58" s="4">
        <v>7050203000</v>
      </c>
      <c r="YZ58" s="4">
        <v>55206429000</v>
      </c>
      <c r="ZA58" s="4">
        <v>-123536529000</v>
      </c>
      <c r="ZB58" s="4"/>
      <c r="ZC58" s="4"/>
      <c r="ZD58" s="4"/>
      <c r="ZE58" s="4"/>
      <c r="ZF58" s="4"/>
      <c r="ZG58" s="4"/>
      <c r="ZH58" s="6" t="s">
        <v>613</v>
      </c>
      <c r="ZI58" s="4"/>
      <c r="ZJ58" s="4"/>
      <c r="ZK58" s="4"/>
      <c r="ZL58" s="4"/>
      <c r="ZM58" s="4">
        <v>9390000000</v>
      </c>
      <c r="ZN58" s="4">
        <v>7121000000</v>
      </c>
      <c r="ZO58" s="4">
        <v>-15073000000</v>
      </c>
      <c r="ZP58" s="4">
        <v>-95608000000</v>
      </c>
      <c r="ZQ58" s="4">
        <v>-87676000000</v>
      </c>
      <c r="ZR58" s="4">
        <v>-76314000000</v>
      </c>
      <c r="ZS58" s="4">
        <v>-8919000000</v>
      </c>
      <c r="ZT58" s="4">
        <v>-1877000000</v>
      </c>
      <c r="ZU58" s="4">
        <v>-42477047640</v>
      </c>
      <c r="ZV58" s="4">
        <v>-147519331280</v>
      </c>
      <c r="ZW58" s="4">
        <v>-130354262200</v>
      </c>
      <c r="ZX58" s="4">
        <v>-243759102830</v>
      </c>
      <c r="ZY58" s="5">
        <v>-39510967320</v>
      </c>
      <c r="ZZ58" s="4">
        <v>-117335098000</v>
      </c>
      <c r="AAA58" s="4">
        <v>-28819244000</v>
      </c>
      <c r="AAB58" s="4">
        <v>-34679467000</v>
      </c>
      <c r="AAC58" s="4">
        <v>-15566027000</v>
      </c>
      <c r="AAD58" s="4">
        <v>-19884118000</v>
      </c>
      <c r="AAE58" s="4">
        <v>-60573823000</v>
      </c>
      <c r="AAF58" s="4">
        <v>-12541565000</v>
      </c>
      <c r="AAG58" s="4"/>
      <c r="AAH58" s="4"/>
      <c r="AAI58" s="4"/>
      <c r="AAJ58" s="4"/>
      <c r="AAK58" s="4"/>
      <c r="AAL58" s="4"/>
      <c r="AAM58" s="6" t="s">
        <v>613</v>
      </c>
      <c r="AAN58" s="4"/>
      <c r="AAO58" s="4"/>
      <c r="AAP58" s="4"/>
      <c r="AAQ58" s="4"/>
      <c r="AAR58" s="4">
        <v>-281226000000</v>
      </c>
      <c r="AAS58" s="4">
        <v>-298700000000</v>
      </c>
      <c r="AAT58" s="4">
        <v>-83183000000</v>
      </c>
      <c r="AAU58" s="4">
        <v>-93212000000</v>
      </c>
      <c r="AAV58" s="4">
        <v>-463000000</v>
      </c>
      <c r="AAW58" s="4">
        <v>-425732000000</v>
      </c>
      <c r="AAX58" s="4">
        <v>319511000000</v>
      </c>
      <c r="AAY58" s="4">
        <v>-109711000000</v>
      </c>
      <c r="AAZ58" s="4">
        <v>-75157623040</v>
      </c>
      <c r="ABA58" s="4">
        <v>11633757520</v>
      </c>
      <c r="ABB58" s="4">
        <v>141655968000</v>
      </c>
      <c r="ABC58" s="4">
        <v>23682152500</v>
      </c>
      <c r="ABD58" s="5">
        <v>-299602609120</v>
      </c>
      <c r="ABE58" s="4">
        <v>244549850000</v>
      </c>
      <c r="ABF58" s="35">
        <v>175712619000</v>
      </c>
      <c r="ABG58" s="35">
        <v>28948574000</v>
      </c>
      <c r="ABH58" s="35">
        <v>-57241211000</v>
      </c>
      <c r="ABI58" s="35">
        <v>67278584000</v>
      </c>
      <c r="ABJ58" s="35">
        <v>13008093000</v>
      </c>
      <c r="ABK58" s="35">
        <v>29094718000</v>
      </c>
      <c r="ABR58" s="6" t="s">
        <v>613</v>
      </c>
      <c r="ABW58" s="37">
        <v>0</v>
      </c>
      <c r="ABX58" s="37">
        <v>5.2478454666732097E-3</v>
      </c>
      <c r="ABY58" s="37">
        <v>1.8653326987009201E-2</v>
      </c>
      <c r="ABZ58" s="37">
        <v>0.13745182001235101</v>
      </c>
      <c r="ACA58" s="37">
        <v>0.19880451100295599</v>
      </c>
      <c r="ACB58" s="37">
        <v>0.20136812286523298</v>
      </c>
      <c r="ACC58" s="37">
        <v>0.26667854146794501</v>
      </c>
      <c r="ACD58" s="9"/>
      <c r="ACE58" s="9"/>
      <c r="ACF58" s="9"/>
      <c r="ACG58" s="9"/>
      <c r="ACH58" s="9"/>
      <c r="ACI58" s="10"/>
      <c r="ACJ58" s="9"/>
      <c r="ACK58" s="6" t="s">
        <v>613</v>
      </c>
      <c r="ACP58" s="9">
        <v>0</v>
      </c>
      <c r="ACQ58" s="9">
        <v>1.5871711384223001E-2</v>
      </c>
      <c r="ACR58" s="9">
        <v>2.3391947819320202E-2</v>
      </c>
      <c r="ACS58" s="9">
        <v>3.1035790287941102E-2</v>
      </c>
      <c r="ACT58" s="9">
        <v>5.8069247815976999E-2</v>
      </c>
      <c r="ACU58" s="9">
        <v>2.0080278988428998E-2</v>
      </c>
      <c r="ACV58" s="9">
        <v>1.70648513560425E-2</v>
      </c>
      <c r="ACW58" s="9"/>
      <c r="ACX58" s="9"/>
      <c r="ACY58" s="9"/>
      <c r="ACZ58" s="9"/>
      <c r="ADA58" s="9"/>
      <c r="ADB58" s="10"/>
      <c r="ADC58" s="9"/>
      <c r="ADD58" s="6" t="s">
        <v>613</v>
      </c>
      <c r="ADI58" s="9">
        <v>1</v>
      </c>
      <c r="ADJ58" s="9">
        <v>0.99475215453332699</v>
      </c>
      <c r="ADK58" s="9">
        <v>0.98134667301299106</v>
      </c>
      <c r="ADL58" s="9">
        <v>0.8625481799876491</v>
      </c>
      <c r="ADM58" s="9">
        <v>0.80119548899704396</v>
      </c>
      <c r="ADN58" s="9">
        <v>0.79863187713476702</v>
      </c>
      <c r="ADO58" s="9">
        <v>0.73332145853205499</v>
      </c>
      <c r="ADU58" s="53"/>
      <c r="ADW58" s="54" t="s">
        <v>613</v>
      </c>
      <c r="AEB58" s="9">
        <v>0.10586928744625199</v>
      </c>
      <c r="AEC58" s="9">
        <v>7.5847036961162503E-2</v>
      </c>
      <c r="AED58" s="9">
        <v>5.59214392179498E-2</v>
      </c>
      <c r="AEE58" s="9">
        <v>7.8742214125929799E-2</v>
      </c>
      <c r="AEF58" s="9">
        <v>0.144299434647785</v>
      </c>
      <c r="AEG58" s="9">
        <v>0.14596036875132501</v>
      </c>
      <c r="AEH58" s="9">
        <v>0.15002520663691801</v>
      </c>
      <c r="AEI58" s="9"/>
      <c r="AEJ58" s="9"/>
      <c r="AEK58" s="9"/>
      <c r="AEL58" s="9"/>
      <c r="AEM58" s="9"/>
      <c r="AEN58" s="10"/>
      <c r="AEO58" s="9"/>
      <c r="AEP58" s="6" t="s">
        <v>613</v>
      </c>
      <c r="AEU58" s="9">
        <v>0.24799700000000002</v>
      </c>
      <c r="AEV58" s="9">
        <v>0.24799700000000002</v>
      </c>
      <c r="AEW58" s="9">
        <v>0.23835979999999998</v>
      </c>
      <c r="AEX58" s="9">
        <v>0.23835979999999998</v>
      </c>
      <c r="AEY58" s="9">
        <v>0.24799700000000002</v>
      </c>
      <c r="AEZ58" s="9">
        <v>0.29303270000000003</v>
      </c>
      <c r="AFA58" s="9">
        <v>0.30572149999999998</v>
      </c>
      <c r="AFB58" s="9"/>
      <c r="AFC58" s="9"/>
      <c r="AFD58" s="9"/>
      <c r="AFE58" s="9"/>
      <c r="AFF58" s="9"/>
      <c r="AFG58" s="10"/>
      <c r="AFH58" s="9"/>
      <c r="AFI58" s="6" t="s">
        <v>613</v>
      </c>
      <c r="AFJ58" s="7">
        <f t="shared" si="166"/>
        <v>9.7704407438237786E-2</v>
      </c>
      <c r="AFK58" s="7">
        <f t="shared" si="167"/>
        <v>7.4110296903101988E-2</v>
      </c>
      <c r="AFL58" s="7">
        <f t="shared" si="168"/>
        <v>7.0297106875708656E-2</v>
      </c>
      <c r="AFM58" s="7">
        <f t="shared" si="169"/>
        <v>4.8631010015728449E-2</v>
      </c>
      <c r="AFN58" s="7">
        <f t="shared" si="170"/>
        <v>0.10894961995930778</v>
      </c>
      <c r="AFO58" s="8">
        <f t="shared" si="171"/>
        <v>5.4572828063641561E-2</v>
      </c>
      <c r="AFP58" s="7">
        <f t="shared" si="172"/>
        <v>6.3683341291603898E-2</v>
      </c>
      <c r="AFQ58" s="6" t="s">
        <v>613</v>
      </c>
      <c r="AFR58" s="7">
        <f t="shared" si="173"/>
        <v>0.31884689338430561</v>
      </c>
      <c r="AFS58" s="7">
        <f t="shared" si="174"/>
        <v>0.2579891396218067</v>
      </c>
      <c r="AFT58" s="7">
        <f t="shared" si="175"/>
        <v>0.24027752760204535</v>
      </c>
      <c r="AFU58" s="7">
        <f t="shared" si="176"/>
        <v>0.15399966981436353</v>
      </c>
      <c r="AFV58" s="7">
        <f t="shared" si="177"/>
        <v>0.28990552287435689</v>
      </c>
      <c r="AFW58" s="8">
        <f t="shared" si="178"/>
        <v>0.18046376871947073</v>
      </c>
      <c r="AFX58" s="7">
        <f t="shared" si="179"/>
        <v>0.25878793587953985</v>
      </c>
      <c r="AFY58" s="6" t="s">
        <v>613</v>
      </c>
      <c r="AFZ58" s="1">
        <f t="shared" si="180"/>
        <v>1017750000000</v>
      </c>
      <c r="AGA58" s="1">
        <f t="shared" si="181"/>
        <v>901802748900</v>
      </c>
      <c r="AGB58" s="1">
        <f t="shared" si="182"/>
        <v>750952551380</v>
      </c>
      <c r="AGC58" s="1">
        <f t="shared" si="183"/>
        <v>628502455060</v>
      </c>
      <c r="AGD58" s="1">
        <f t="shared" si="184"/>
        <v>587231986490</v>
      </c>
      <c r="AGE58" s="2">
        <f t="shared" si="185"/>
        <v>538735027310</v>
      </c>
      <c r="AGF58" s="1">
        <f t="shared" si="186"/>
        <v>702103780000</v>
      </c>
      <c r="AGG58" s="6" t="s">
        <v>613</v>
      </c>
      <c r="AGH58" s="7">
        <f t="shared" si="187"/>
        <v>0.35714075165806924</v>
      </c>
      <c r="AGI58" s="7">
        <f t="shared" si="188"/>
        <v>0.33129246049030314</v>
      </c>
      <c r="AGJ58" s="7">
        <f t="shared" si="189"/>
        <v>0.26567184788622511</v>
      </c>
      <c r="AGK58" s="7">
        <f t="shared" si="190"/>
        <v>0.21992825639289557</v>
      </c>
      <c r="AGL58" s="7">
        <f t="shared" si="191"/>
        <v>0.28627467138638701</v>
      </c>
      <c r="AGM58" s="8">
        <f t="shared" si="192"/>
        <v>0.20693792647317369</v>
      </c>
      <c r="AGN58" s="7">
        <f t="shared" si="193"/>
        <v>0.35780453852562938</v>
      </c>
      <c r="AGO58" s="6" t="s">
        <v>613</v>
      </c>
      <c r="AGP58" s="7">
        <f t="shared" si="194"/>
        <v>3.1634884902369216E-2</v>
      </c>
      <c r="AGQ58" s="7">
        <f t="shared" si="195"/>
        <v>2.3238729270383084E-2</v>
      </c>
      <c r="AGR58" s="7">
        <f t="shared" si="196"/>
        <v>2.2590493234723986E-2</v>
      </c>
      <c r="AGS58" s="7">
        <f t="shared" si="197"/>
        <v>1.4025999978526589E-2</v>
      </c>
      <c r="AGT58" s="7">
        <f t="shared" si="198"/>
        <v>2.5745700061494139E-2</v>
      </c>
      <c r="AGU58" s="8">
        <f t="shared" si="199"/>
        <v>1.7014128213317221E-2</v>
      </c>
      <c r="AGV58" s="7">
        <f t="shared" si="200"/>
        <v>2.3983055144302441E-2</v>
      </c>
      <c r="AGW58" s="6" t="s">
        <v>613</v>
      </c>
      <c r="AGX58" s="7">
        <f t="shared" si="201"/>
        <v>4.4321854161905226E-2</v>
      </c>
      <c r="AGY58" s="7">
        <f t="shared" si="202"/>
        <v>4.9785440476721156E-2</v>
      </c>
      <c r="AGZ58" s="7">
        <f t="shared" si="203"/>
        <v>5.554756077755256E-2</v>
      </c>
      <c r="AHA58" s="7">
        <f t="shared" si="204"/>
        <v>4.9160882919714891E-2</v>
      </c>
      <c r="AHB58" s="7">
        <f t="shared" si="205"/>
        <v>6.6772696129499765E-2</v>
      </c>
      <c r="AHC58" s="8">
        <f t="shared" si="206"/>
        <v>4.9585556626619218E-2</v>
      </c>
      <c r="AHD58" s="7">
        <f t="shared" si="207"/>
        <v>8.3258039680235554E-2</v>
      </c>
      <c r="AHE58" s="6" t="s">
        <v>613</v>
      </c>
      <c r="AHF58" s="15">
        <f t="shared" si="306"/>
        <v>7.5213605939015542</v>
      </c>
      <c r="AHG58" s="15">
        <f t="shared" si="307"/>
        <v>6.7559405627291103</v>
      </c>
      <c r="AHH58" s="15">
        <f t="shared" si="308"/>
        <v>8.7697002976160583</v>
      </c>
      <c r="AHI58" s="15">
        <f t="shared" si="309"/>
        <v>10.956490039379203</v>
      </c>
      <c r="AHJ58" s="15">
        <f t="shared" si="310"/>
        <v>12.577973683850109</v>
      </c>
      <c r="AHK58" s="16">
        <f t="shared" si="311"/>
        <v>9.663238075313954</v>
      </c>
      <c r="AHL58" s="15">
        <f t="shared" si="312"/>
        <v>7.6240038250750297</v>
      </c>
      <c r="AHM58" s="6" t="s">
        <v>613</v>
      </c>
      <c r="AHN58" s="12">
        <f t="shared" si="208"/>
        <v>48.52845378746342</v>
      </c>
      <c r="AHO58" s="12">
        <f t="shared" si="209"/>
        <v>54.026526226950054</v>
      </c>
      <c r="AHP58" s="12">
        <f t="shared" si="210"/>
        <v>41.62057853895201</v>
      </c>
      <c r="AHQ58" s="12">
        <f t="shared" si="211"/>
        <v>33.313588447407653</v>
      </c>
      <c r="AHR58" s="12">
        <f t="shared" si="212"/>
        <v>29.018982641747247</v>
      </c>
      <c r="AHS58" s="13">
        <f t="shared" si="213"/>
        <v>37.77201773931678</v>
      </c>
      <c r="AHT58" s="12">
        <f t="shared" si="214"/>
        <v>47.875107145084357</v>
      </c>
      <c r="AHU58" s="6" t="s">
        <v>613</v>
      </c>
      <c r="AHV58" s="15">
        <f t="shared" si="215"/>
        <v>3.0885020678839412</v>
      </c>
      <c r="AHW58" s="15">
        <f t="shared" si="216"/>
        <v>3.1890856010596442</v>
      </c>
      <c r="AHX58" s="15">
        <f t="shared" si="217"/>
        <v>3.111800443898876</v>
      </c>
      <c r="AHY58" s="15">
        <f t="shared" si="218"/>
        <v>3.4672044838286866</v>
      </c>
      <c r="AHZ58" s="15">
        <f t="shared" si="219"/>
        <v>4.2317598550079962</v>
      </c>
      <c r="AIA58" s="16">
        <f t="shared" si="220"/>
        <v>3.2075006946830555</v>
      </c>
      <c r="AIB58" s="15">
        <f t="shared" si="221"/>
        <v>2.6553473237012879</v>
      </c>
      <c r="AIC58" s="6" t="s">
        <v>613</v>
      </c>
      <c r="AID58" s="4">
        <f t="shared" si="222"/>
        <v>1021572000000</v>
      </c>
      <c r="AIE58" s="4">
        <f t="shared" si="223"/>
        <v>779744199000</v>
      </c>
      <c r="AIF58" s="4">
        <f t="shared" si="224"/>
        <v>455144262940</v>
      </c>
      <c r="AIG58" s="4">
        <f t="shared" si="225"/>
        <v>475413560040</v>
      </c>
      <c r="AIH58" s="4">
        <f t="shared" si="226"/>
        <v>277541148720</v>
      </c>
      <c r="AII58" s="14">
        <f t="shared" si="227"/>
        <v>256007289290</v>
      </c>
      <c r="AIJ58" s="4">
        <f t="shared" si="228"/>
        <v>248452800000</v>
      </c>
      <c r="AIK58" s="6" t="s">
        <v>613</v>
      </c>
      <c r="AIL58" s="15">
        <f t="shared" si="229"/>
        <v>8.2662504453920036</v>
      </c>
      <c r="AIM58" s="15">
        <f t="shared" si="230"/>
        <v>9.3944953406956984</v>
      </c>
      <c r="AIN58" s="15">
        <f t="shared" si="231"/>
        <v>11.365620618120232</v>
      </c>
      <c r="AIO58" s="15">
        <f t="shared" si="232"/>
        <v>9.2734241692833983</v>
      </c>
      <c r="AIP58" s="15">
        <f t="shared" si="233"/>
        <v>14.246432972463486</v>
      </c>
      <c r="AIQ58" s="16">
        <f t="shared" si="234"/>
        <v>13.26882949474161</v>
      </c>
      <c r="AIR58" s="15">
        <f t="shared" si="235"/>
        <v>13.774043580913558</v>
      </c>
      <c r="AIS58" s="6" t="s">
        <v>613</v>
      </c>
      <c r="AIT58" s="15">
        <f t="shared" si="236"/>
        <v>1.7009839845197414</v>
      </c>
      <c r="AIU58" s="15">
        <f t="shared" si="237"/>
        <v>1.6190415168983121</v>
      </c>
      <c r="AIV58" s="15">
        <f t="shared" si="238"/>
        <v>1.5191538819024928</v>
      </c>
      <c r="AIW58" s="15">
        <f t="shared" si="239"/>
        <v>1.8749294881927063</v>
      </c>
      <c r="AIX58" s="15">
        <f t="shared" si="240"/>
        <v>1.6135364058713211</v>
      </c>
      <c r="AIY58" s="16">
        <f t="shared" si="241"/>
        <v>1.493254825187825</v>
      </c>
      <c r="AIZ58" s="15">
        <f t="shared" si="242"/>
        <v>1.3356521000772861</v>
      </c>
      <c r="AJA58" s="6" t="s">
        <v>613</v>
      </c>
      <c r="AJB58" s="15">
        <f t="shared" si="243"/>
        <v>0.97299463405931352</v>
      </c>
      <c r="AJC58" s="15">
        <f t="shared" si="244"/>
        <v>0.94666606711171797</v>
      </c>
      <c r="AJD58" s="15">
        <f t="shared" si="245"/>
        <v>0.9266082320925465</v>
      </c>
      <c r="AJE58" s="15">
        <f t="shared" si="246"/>
        <v>1.1229325527993232</v>
      </c>
      <c r="AJF58" s="15">
        <f t="shared" si="247"/>
        <v>0.90947496604010636</v>
      </c>
      <c r="AJG58" s="16">
        <f t="shared" si="248"/>
        <v>0.98418821980843707</v>
      </c>
      <c r="AJH58" s="15">
        <f t="shared" si="249"/>
        <v>0.90172371007906382</v>
      </c>
      <c r="AJI58" s="6" t="s">
        <v>613</v>
      </c>
      <c r="AJJ58" s="15">
        <f t="shared" si="319"/>
        <v>6.8612201751736634</v>
      </c>
      <c r="AJK58" s="15">
        <f t="shared" si="319"/>
        <v>7.6827719789867803</v>
      </c>
      <c r="AJL58" s="15">
        <f t="shared" si="314"/>
        <v>6.8635703541686581</v>
      </c>
      <c r="AJM58" s="15">
        <f t="shared" si="314"/>
        <v>6.8312609750973845</v>
      </c>
      <c r="AJN58" s="15">
        <f t="shared" si="314"/>
        <v>5.0131860554540024</v>
      </c>
      <c r="AJO58" s="16">
        <f t="shared" si="314"/>
        <v>2.9686663887418545</v>
      </c>
      <c r="AJP58" s="15">
        <f t="shared" si="314"/>
        <v>8.4691243955638225</v>
      </c>
      <c r="AJQ58" s="6" t="s">
        <v>613</v>
      </c>
      <c r="AJV58" s="1">
        <v>1001.75793</v>
      </c>
      <c r="AJW58" s="1">
        <v>147.45445000000001</v>
      </c>
      <c r="AJX58" s="1">
        <v>74.742099999999994</v>
      </c>
      <c r="AJY58" s="1">
        <v>30.00667</v>
      </c>
      <c r="AJZ58" s="1">
        <v>26.35182</v>
      </c>
      <c r="AKA58" s="1">
        <v>10.18932</v>
      </c>
      <c r="AKB58" s="1">
        <v>7.9871400000000001</v>
      </c>
      <c r="AKC58" s="1">
        <v>8.2133099999999999</v>
      </c>
      <c r="AKD58" s="1">
        <v>12.41985</v>
      </c>
      <c r="AKE58" s="1">
        <v>7.7108299999999996</v>
      </c>
      <c r="AKF58" s="1">
        <v>7.0319399999999996</v>
      </c>
      <c r="AKG58" s="1">
        <v>5.7765300000000002</v>
      </c>
      <c r="AKH58" s="2">
        <v>3.4007399999999999</v>
      </c>
      <c r="AKI58" s="1">
        <v>9.5904100000000003</v>
      </c>
      <c r="AKJ58" s="6" t="s">
        <v>613</v>
      </c>
      <c r="AKK58" s="15">
        <f t="shared" si="250"/>
        <v>3.26338290916773</v>
      </c>
      <c r="AKL58" s="15">
        <f t="shared" si="251"/>
        <v>3.481151073502287</v>
      </c>
      <c r="AKM58" s="15">
        <f t="shared" si="252"/>
        <v>3.4180286825583979</v>
      </c>
      <c r="AKN58" s="15">
        <f t="shared" si="253"/>
        <v>3.1666969237232849</v>
      </c>
      <c r="AKO58" s="15">
        <f t="shared" si="254"/>
        <v>2.6609135762257394</v>
      </c>
      <c r="AKP58" s="16">
        <f t="shared" si="255"/>
        <v>3.3068428945814956</v>
      </c>
      <c r="AKQ58" s="15">
        <f t="shared" si="256"/>
        <v>4.0636676818598216</v>
      </c>
      <c r="AKR58" s="6" t="s">
        <v>613</v>
      </c>
      <c r="AKS58" s="15">
        <f t="shared" si="257"/>
        <v>0.21472928634430638</v>
      </c>
      <c r="AKT58" s="15">
        <f t="shared" si="258"/>
        <v>0.36670566533380872</v>
      </c>
      <c r="AKU58" s="15">
        <f t="shared" si="259"/>
        <v>0.5440370250200619</v>
      </c>
      <c r="AKV58" s="15">
        <f t="shared" si="260"/>
        <v>0.56524110508601788</v>
      </c>
      <c r="AKW58" s="15">
        <f t="shared" si="261"/>
        <v>0.67235304993831169</v>
      </c>
      <c r="AKX58" s="16">
        <f t="shared" si="262"/>
        <v>0.68217273771234088</v>
      </c>
      <c r="AKY58" s="15">
        <f t="shared" si="263"/>
        <v>1.2137852196323557</v>
      </c>
      <c r="AKZ58" s="6" t="s">
        <v>613</v>
      </c>
      <c r="ALA58" s="7">
        <f t="shared" si="264"/>
        <v>0.17677130926062393</v>
      </c>
      <c r="ALB58" s="7">
        <f t="shared" si="265"/>
        <v>0.26831356204574108</v>
      </c>
      <c r="ALC58" s="7">
        <f t="shared" si="266"/>
        <v>0.35234713689135344</v>
      </c>
      <c r="ALD58" s="7">
        <f t="shared" si="267"/>
        <v>0.36112079043244588</v>
      </c>
      <c r="ALE58" s="7">
        <f t="shared" si="268"/>
        <v>0.40204013737596428</v>
      </c>
      <c r="ALF58" s="8">
        <f t="shared" si="269"/>
        <v>0.40553072964436276</v>
      </c>
      <c r="ALG58" s="7">
        <f t="shared" si="270"/>
        <v>0.54828499570248712</v>
      </c>
      <c r="ALH58" s="6" t="s">
        <v>613</v>
      </c>
      <c r="ALI58" s="7">
        <f t="shared" si="320"/>
        <v>0.2459854473889031</v>
      </c>
      <c r="ALJ58" s="7">
        <f t="shared" si="320"/>
        <v>9.9415151072506244E-2</v>
      </c>
      <c r="ALK58" s="7">
        <f t="shared" si="315"/>
        <v>9.7785319993049596E-2</v>
      </c>
      <c r="ALL58" s="7">
        <f t="shared" si="315"/>
        <v>8.660707719357906E-2</v>
      </c>
      <c r="ALM58" s="7">
        <f t="shared" si="315"/>
        <v>0.12326690134981402</v>
      </c>
      <c r="ALN58" s="20">
        <f t="shared" si="315"/>
        <v>0.15005238213616623</v>
      </c>
      <c r="ALO58" s="7">
        <f t="shared" si="315"/>
        <v>6.80459543878775E-2</v>
      </c>
      <c r="ALP58" s="6" t="s">
        <v>613</v>
      </c>
      <c r="ALQ58" s="17">
        <f t="shared" si="271"/>
        <v>0.17677130926062393</v>
      </c>
      <c r="ALR58" s="17">
        <f t="shared" si="272"/>
        <v>0.26831356204574108</v>
      </c>
      <c r="ALS58" s="17">
        <f t="shared" si="273"/>
        <v>0.35234713689135344</v>
      </c>
      <c r="ALT58" s="17">
        <f t="shared" si="274"/>
        <v>0.36112079043244588</v>
      </c>
      <c r="ALU58" s="17">
        <f t="shared" si="275"/>
        <v>0.40204013737596428</v>
      </c>
      <c r="ALV58" s="21">
        <f t="shared" si="276"/>
        <v>0.40553072964436276</v>
      </c>
      <c r="ALW58" s="17">
        <f t="shared" si="277"/>
        <v>0.54828499570248712</v>
      </c>
      <c r="ALX58" s="6" t="s">
        <v>613</v>
      </c>
      <c r="ALY58" s="17">
        <f t="shared" si="278"/>
        <v>0.8232286907393761</v>
      </c>
      <c r="ALZ58" s="17">
        <f t="shared" si="279"/>
        <v>0.73168643795425892</v>
      </c>
      <c r="AMA58" s="17">
        <f t="shared" si="280"/>
        <v>0.64765286310864656</v>
      </c>
      <c r="AMB58" s="17">
        <f t="shared" si="281"/>
        <v>0.63887920956755406</v>
      </c>
      <c r="AMC58" s="17">
        <f t="shared" si="282"/>
        <v>0.59795986262403567</v>
      </c>
      <c r="AMD58" s="21">
        <f t="shared" si="283"/>
        <v>0.59446927035563724</v>
      </c>
      <c r="AME58" s="17">
        <f t="shared" si="284"/>
        <v>0.45171500429751282</v>
      </c>
      <c r="AMF58" s="6" t="s">
        <v>613</v>
      </c>
      <c r="AMK58" s="18">
        <v>4.5713591950970072</v>
      </c>
      <c r="AML58" s="18">
        <v>6.1982279139587186</v>
      </c>
      <c r="AMM58" s="18">
        <v>6.218300505319057</v>
      </c>
      <c r="AMN58" s="18">
        <v>6.0281565269948612</v>
      </c>
      <c r="AMO58" s="18">
        <v>6.8453170762465918</v>
      </c>
      <c r="AMP58" s="18">
        <v>7.4264531209904705</v>
      </c>
      <c r="AMQ58" s="18">
        <v>7.1765482946952046</v>
      </c>
      <c r="AMR58" s="18">
        <v>5.8431999502304244</v>
      </c>
      <c r="AMS58" s="18">
        <v>4.5730186003318511</v>
      </c>
      <c r="AMT58" s="18">
        <v>5.7790687746391765</v>
      </c>
      <c r="AMU58" s="18">
        <v>6.1667526536031421</v>
      </c>
      <c r="AMV58" s="19">
        <v>8.2581800191838628</v>
      </c>
      <c r="AMW58" s="18">
        <v>10.561990087171512</v>
      </c>
      <c r="AMX58" s="18">
        <v>8.0313813664126421</v>
      </c>
      <c r="AMY58" s="18">
        <v>11.291457076820459</v>
      </c>
      <c r="AMZ58" s="18">
        <v>10.072101709964384</v>
      </c>
      <c r="ANA58" s="18">
        <v>8.1036149396627639</v>
      </c>
      <c r="ANH58" s="6" t="s">
        <v>613</v>
      </c>
      <c r="ANI58" s="7">
        <f t="shared" si="285"/>
        <v>7.176548294695205E-2</v>
      </c>
      <c r="ANJ58" s="7">
        <f t="shared" si="286"/>
        <v>5.8431999502304245E-2</v>
      </c>
      <c r="ANK58" s="7">
        <f t="shared" si="287"/>
        <v>4.5730186003318511E-2</v>
      </c>
      <c r="ANL58" s="7">
        <f t="shared" si="288"/>
        <v>5.7790687746391761E-2</v>
      </c>
      <c r="ANM58" s="7">
        <f t="shared" si="289"/>
        <v>6.1667526536031421E-2</v>
      </c>
      <c r="ANN58" s="20">
        <f t="shared" si="290"/>
        <v>8.2581800191838625E-2</v>
      </c>
      <c r="ANO58" s="7">
        <f t="shared" si="291"/>
        <v>0.10561990087171512</v>
      </c>
      <c r="ANP58" s="6" t="s">
        <v>613</v>
      </c>
      <c r="ANU58" s="7">
        <v>-1.5137246404285265E-2</v>
      </c>
      <c r="ANV58" s="7">
        <v>2.5564672332883953E-2</v>
      </c>
      <c r="ANW58" s="7">
        <v>-1.0702546631930043E-2</v>
      </c>
      <c r="ANX58" s="7">
        <v>0.20954451611318192</v>
      </c>
      <c r="ANY58" s="7">
        <v>0.18215498634196114</v>
      </c>
      <c r="ANZ58" s="7">
        <v>-0.11152965043334617</v>
      </c>
      <c r="AOA58" s="7">
        <v>0.2194132077705182</v>
      </c>
      <c r="AOB58" s="7">
        <v>5.1688907023796915E-3</v>
      </c>
      <c r="AOC58" s="7">
        <v>0.14404568362117454</v>
      </c>
      <c r="AOD58" s="7">
        <v>5.3476746432414846E-2</v>
      </c>
      <c r="AOE58" s="7">
        <v>0.46856062067014981</v>
      </c>
      <c r="AOF58" s="20">
        <v>0.81701072071858527</v>
      </c>
      <c r="AOG58" s="7">
        <v>-0.46667980509208173</v>
      </c>
      <c r="AOH58" s="7">
        <v>0.53919448848064833</v>
      </c>
      <c r="AOI58" s="7">
        <v>0.57657229599624027</v>
      </c>
      <c r="AOJ58" s="7">
        <v>0.18054832872882143</v>
      </c>
      <c r="AOK58" s="7">
        <v>0.45513802777357104</v>
      </c>
      <c r="AOR58" s="6" t="s">
        <v>613</v>
      </c>
      <c r="AOW58" s="1">
        <v>1001.75793</v>
      </c>
      <c r="AOX58" s="1">
        <v>147.45445000000001</v>
      </c>
      <c r="AOY58" s="1">
        <v>74.742099999999994</v>
      </c>
      <c r="AOZ58" s="1">
        <v>30.00667</v>
      </c>
      <c r="APA58" s="1">
        <v>26.35182</v>
      </c>
      <c r="APB58" s="1">
        <v>10.18932</v>
      </c>
      <c r="APC58" s="1">
        <v>7.9871400000000001</v>
      </c>
      <c r="APD58" s="1">
        <v>8.2133099999999999</v>
      </c>
      <c r="APE58" s="1">
        <v>12.41985</v>
      </c>
      <c r="APF58" s="1">
        <v>7.7108299999999996</v>
      </c>
      <c r="APG58" s="1">
        <v>7.0319399999999996</v>
      </c>
      <c r="APH58" s="1">
        <v>5.7765300000000002</v>
      </c>
      <c r="API58" s="2">
        <v>3.4007399999999999</v>
      </c>
      <c r="APJ58" s="1">
        <v>9.5904100000000003</v>
      </c>
      <c r="APK58" s="1">
        <v>12.60388</v>
      </c>
      <c r="APL58" s="1">
        <v>9.2293299999999991</v>
      </c>
      <c r="APM58" s="1">
        <v>5.6054599999999999</v>
      </c>
      <c r="APN58" s="1"/>
      <c r="APO58" s="1">
        <v>2.8509899999999999</v>
      </c>
      <c r="APP58" s="1">
        <v>2.1770399999999999</v>
      </c>
      <c r="APW58" s="22">
        <v>0.17324748037812818</v>
      </c>
      <c r="APX58" s="22">
        <v>0.5464437052418889</v>
      </c>
      <c r="APY58" s="22">
        <v>0.43631754428830738</v>
      </c>
      <c r="APZ58" s="22">
        <v>0.31103461737506471</v>
      </c>
      <c r="AQA58" s="22">
        <v>0.37217027720411416</v>
      </c>
      <c r="AQB58" s="39" t="s">
        <v>613</v>
      </c>
      <c r="AQC58" s="22">
        <v>0.88287715088817897</v>
      </c>
      <c r="AQD58" s="6" t="s">
        <v>613</v>
      </c>
      <c r="AQE58" s="4">
        <f t="shared" si="292"/>
        <v>96337000000</v>
      </c>
      <c r="AQF58" s="4">
        <f t="shared" si="293"/>
        <v>128529712639</v>
      </c>
      <c r="AQG58" s="4">
        <f t="shared" si="294"/>
        <v>82646397837</v>
      </c>
      <c r="AQH58" s="4">
        <f t="shared" si="295"/>
        <v>76388860300</v>
      </c>
      <c r="AQI58" s="4">
        <f t="shared" si="296"/>
        <v>66311882956</v>
      </c>
      <c r="AQJ58" s="5">
        <f t="shared" si="297"/>
        <v>53689126894</v>
      </c>
      <c r="AQK58" s="4">
        <f t="shared" si="298"/>
        <v>169141115000</v>
      </c>
      <c r="AQL58" s="6" t="s">
        <v>613</v>
      </c>
      <c r="AQM58" s="7">
        <f t="shared" si="299"/>
        <v>0.26504071750852864</v>
      </c>
      <c r="AQN58" s="7">
        <f t="shared" si="300"/>
        <v>0.43020992895101245</v>
      </c>
      <c r="AQO58" s="7">
        <f t="shared" si="301"/>
        <v>0.4142532227999754</v>
      </c>
      <c r="AQP58" s="7">
        <f t="shared" si="302"/>
        <v>0.55263962467424377</v>
      </c>
      <c r="AQQ58" s="7">
        <f t="shared" si="303"/>
        <v>0.39445615012888996</v>
      </c>
      <c r="AQR58" s="20">
        <f t="shared" si="304"/>
        <v>0.4815828749004139</v>
      </c>
      <c r="AQS58" s="7">
        <f t="shared" si="305"/>
        <v>0.6732897965753516</v>
      </c>
      <c r="AQT58" s="6" t="s">
        <v>613</v>
      </c>
      <c r="AQU58" s="9">
        <f t="shared" si="321"/>
        <v>9.7345079256198092E-2</v>
      </c>
      <c r="AQV58" s="9">
        <f t="shared" si="321"/>
        <v>2.9326708976971615E-2</v>
      </c>
      <c r="AQW58" s="9">
        <f t="shared" si="316"/>
        <v>8.862696248942438E-2</v>
      </c>
      <c r="AQX58" s="9">
        <f t="shared" si="316"/>
        <v>5.6448902660420471E-2</v>
      </c>
      <c r="AQY58" s="9">
        <f t="shared" si="316"/>
        <v>0.21310104217236597</v>
      </c>
      <c r="AQZ58" s="10" t="e">
        <f t="shared" si="316"/>
        <v>#VALUE!</v>
      </c>
      <c r="ARA58" s="9">
        <f t="shared" si="316"/>
        <v>-0.39965043298374436</v>
      </c>
      <c r="ARB58" s="6" t="s">
        <v>613</v>
      </c>
      <c r="ARC58" s="17">
        <f t="shared" si="322"/>
        <v>0.11209562127125955</v>
      </c>
      <c r="ARD58" s="17">
        <f t="shared" si="322"/>
        <v>3.6656782476659253E-2</v>
      </c>
      <c r="ARE58" s="17">
        <f t="shared" si="317"/>
        <v>7.7581046603268602E-2</v>
      </c>
      <c r="ARF58" s="17">
        <f t="shared" si="317"/>
        <v>5.005550170242741E-2</v>
      </c>
      <c r="ARG58" s="17">
        <f t="shared" si="317"/>
        <v>0.15743555852724128</v>
      </c>
      <c r="ARH58" s="21" t="e">
        <f t="shared" si="317"/>
        <v>#VALUE!</v>
      </c>
      <c r="ARI58" s="17">
        <f t="shared" si="317"/>
        <v>-0.16833900466067048</v>
      </c>
      <c r="ARJ58" s="6" t="s">
        <v>613</v>
      </c>
    </row>
    <row r="59" spans="1:1154" collapsed="1" x14ac:dyDescent="0.15">
      <c r="A59" s="26" t="s">
        <v>324</v>
      </c>
      <c r="B59" s="34">
        <v>40094</v>
      </c>
      <c r="C59" s="34">
        <v>40094</v>
      </c>
      <c r="D59" s="35">
        <v>0.218769883351007</v>
      </c>
      <c r="E59" s="26" t="s">
        <v>325</v>
      </c>
      <c r="F59" s="26" t="s">
        <v>48</v>
      </c>
      <c r="G59" s="26" t="s">
        <v>49</v>
      </c>
      <c r="H59" s="26" t="s">
        <v>23</v>
      </c>
      <c r="I59" s="56" t="s">
        <v>441</v>
      </c>
      <c r="J59" s="26" t="s">
        <v>442</v>
      </c>
      <c r="K59" s="26" t="s">
        <v>427</v>
      </c>
      <c r="L59" s="26" t="s">
        <v>48</v>
      </c>
      <c r="M59" s="26" t="s">
        <v>49</v>
      </c>
      <c r="N59" s="26" t="s">
        <v>23</v>
      </c>
      <c r="O59" s="26"/>
      <c r="P59" s="26"/>
      <c r="Q59" s="26" t="s">
        <v>25</v>
      </c>
      <c r="R59" s="26" t="s">
        <v>265</v>
      </c>
      <c r="S59" s="35" t="s">
        <v>326</v>
      </c>
      <c r="T59" s="26" t="s">
        <v>27</v>
      </c>
      <c r="U59" s="26" t="s">
        <v>23</v>
      </c>
      <c r="V59" s="36">
        <v>2009</v>
      </c>
      <c r="W59" s="3">
        <f t="shared" si="165"/>
        <v>1</v>
      </c>
      <c r="AB59" s="35">
        <v>218002886000</v>
      </c>
      <c r="AC59" s="35">
        <v>251564199000</v>
      </c>
      <c r="AD59" s="35">
        <v>73547140000</v>
      </c>
      <c r="AE59" s="35">
        <v>449981578000</v>
      </c>
      <c r="AF59" s="35">
        <v>288861687000</v>
      </c>
      <c r="AG59" s="35">
        <v>101333130000</v>
      </c>
      <c r="AH59" s="35">
        <v>140334303000</v>
      </c>
      <c r="AI59" s="4">
        <v>165977878000</v>
      </c>
      <c r="AJ59" s="4">
        <v>116182698000</v>
      </c>
      <c r="AK59" s="4">
        <v>114744330000</v>
      </c>
      <c r="AL59" s="4">
        <v>67314352000</v>
      </c>
      <c r="AM59" s="4">
        <v>73490850000</v>
      </c>
      <c r="AN59" s="5">
        <v>77957317000</v>
      </c>
      <c r="AO59" s="4">
        <v>40519629000</v>
      </c>
      <c r="AP59" s="4">
        <v>39981867000</v>
      </c>
      <c r="AQ59" s="4">
        <v>30199790000</v>
      </c>
      <c r="AR59" s="4">
        <v>22190437000</v>
      </c>
      <c r="AS59" s="4">
        <v>44076357000</v>
      </c>
      <c r="AT59" s="4">
        <v>38314365000</v>
      </c>
      <c r="AU59" s="4">
        <v>60053021000</v>
      </c>
      <c r="AV59" s="4"/>
      <c r="AW59" s="4"/>
      <c r="AX59" s="4"/>
      <c r="AY59" s="4"/>
      <c r="AZ59" s="4"/>
      <c r="BA59" s="4"/>
      <c r="BB59" s="6" t="s">
        <v>613</v>
      </c>
      <c r="BC59" s="4"/>
      <c r="BD59" s="4"/>
      <c r="BE59" s="4"/>
      <c r="BF59" s="4"/>
      <c r="BG59" s="4">
        <v>47818126000</v>
      </c>
      <c r="BH59" s="4">
        <v>234741884000</v>
      </c>
      <c r="BI59" s="4">
        <v>248159411000</v>
      </c>
      <c r="BJ59" s="4">
        <v>375058947000</v>
      </c>
      <c r="BK59" s="4">
        <v>392756755000</v>
      </c>
      <c r="BL59" s="4">
        <v>302947533000</v>
      </c>
      <c r="BM59" s="4">
        <v>304759426000</v>
      </c>
      <c r="BN59" s="4">
        <v>204724335000</v>
      </c>
      <c r="BO59" s="4">
        <v>228139306000</v>
      </c>
      <c r="BP59" s="4">
        <v>157143903000</v>
      </c>
      <c r="BQ59" s="4">
        <v>103606168000</v>
      </c>
      <c r="BR59" s="4">
        <v>76574845000</v>
      </c>
      <c r="BS59" s="5">
        <v>132934994000</v>
      </c>
      <c r="BT59" s="4">
        <v>79362931000</v>
      </c>
      <c r="BU59" s="4">
        <v>48525858000</v>
      </c>
      <c r="BV59" s="4">
        <v>48367395000</v>
      </c>
      <c r="BW59" s="4">
        <v>36228879000</v>
      </c>
      <c r="BX59" s="4">
        <v>47415413000</v>
      </c>
      <c r="BY59" s="4">
        <v>27893151000</v>
      </c>
      <c r="BZ59" s="4">
        <v>18399839000</v>
      </c>
      <c r="CA59" s="4"/>
      <c r="CB59" s="4"/>
      <c r="CC59" s="4"/>
      <c r="CD59" s="4"/>
      <c r="CE59" s="4"/>
      <c r="CF59" s="4"/>
      <c r="CG59" s="6" t="s">
        <v>613</v>
      </c>
      <c r="CH59" s="4"/>
      <c r="CI59" s="4"/>
      <c r="CJ59" s="4"/>
      <c r="CK59" s="4"/>
      <c r="CL59" s="4">
        <v>462760518000</v>
      </c>
      <c r="CM59" s="4">
        <v>749519408000</v>
      </c>
      <c r="CN59" s="4">
        <v>563314710000</v>
      </c>
      <c r="CO59" s="4">
        <v>1248544331000</v>
      </c>
      <c r="CP59" s="4">
        <v>868598471000</v>
      </c>
      <c r="CQ59" s="4">
        <v>619237310000</v>
      </c>
      <c r="CR59" s="4">
        <v>738806666000</v>
      </c>
      <c r="CS59" s="4">
        <v>491182069000</v>
      </c>
      <c r="CT59" s="4">
        <v>448502442000</v>
      </c>
      <c r="CU59" s="4">
        <v>360102201000</v>
      </c>
      <c r="CV59" s="4">
        <v>259026430000</v>
      </c>
      <c r="CW59" s="4">
        <v>223366032000</v>
      </c>
      <c r="CX59" s="5">
        <v>281881784000</v>
      </c>
      <c r="CY59" s="4">
        <v>193138429000</v>
      </c>
      <c r="CZ59" s="4">
        <v>131950034000</v>
      </c>
      <c r="DA59" s="4">
        <v>121113571000</v>
      </c>
      <c r="DB59" s="4">
        <v>97662637000</v>
      </c>
      <c r="DC59" s="4">
        <v>121947249000</v>
      </c>
      <c r="DD59" s="4">
        <v>90587074000</v>
      </c>
      <c r="DE59" s="4">
        <v>101059004000</v>
      </c>
      <c r="DF59" s="4"/>
      <c r="DG59" s="4"/>
      <c r="DH59" s="4"/>
      <c r="DI59" s="4"/>
      <c r="DJ59" s="4"/>
      <c r="DK59" s="4"/>
      <c r="DL59" s="6" t="s">
        <v>613</v>
      </c>
      <c r="DM59" s="4"/>
      <c r="DN59" s="4"/>
      <c r="DO59" s="4"/>
      <c r="DP59" s="4"/>
      <c r="DQ59" s="4">
        <v>1766974297000</v>
      </c>
      <c r="DR59" s="4">
        <v>2147806690000</v>
      </c>
      <c r="DS59" s="4">
        <v>1813302512000</v>
      </c>
      <c r="DT59" s="4">
        <v>2649578530000</v>
      </c>
      <c r="DU59" s="4">
        <v>2279403845000</v>
      </c>
      <c r="DV59" s="4">
        <v>1745981217000</v>
      </c>
      <c r="DW59" s="4">
        <v>1669508884000</v>
      </c>
      <c r="DX59" s="4">
        <v>1282054610000</v>
      </c>
      <c r="DY59" s="4">
        <v>1021716355000</v>
      </c>
      <c r="DZ59" s="4">
        <v>763350415000</v>
      </c>
      <c r="EA59" s="4">
        <v>618497533000</v>
      </c>
      <c r="EB59" s="4">
        <v>485914136000</v>
      </c>
      <c r="EC59" s="5">
        <v>532141190000</v>
      </c>
      <c r="ED59" s="4">
        <v>403297804000</v>
      </c>
      <c r="EE59" s="4">
        <v>314993158000</v>
      </c>
      <c r="EF59" s="4">
        <v>279803228000</v>
      </c>
      <c r="EG59" s="4">
        <v>226736546000</v>
      </c>
      <c r="EH59" s="4">
        <v>223125344000</v>
      </c>
      <c r="EI59" s="4">
        <v>196981037000</v>
      </c>
      <c r="EJ59" s="4">
        <v>190330431000</v>
      </c>
      <c r="EK59" s="4"/>
      <c r="EL59" s="4"/>
      <c r="EM59" s="4"/>
      <c r="EN59" s="4"/>
      <c r="EO59" s="4"/>
      <c r="EP59" s="4"/>
      <c r="EQ59" s="6" t="s">
        <v>613</v>
      </c>
      <c r="ER59" s="4"/>
      <c r="ES59" s="4"/>
      <c r="ET59" s="4"/>
      <c r="EU59" s="4"/>
      <c r="EV59" s="4">
        <v>505551990000</v>
      </c>
      <c r="EW59" s="4">
        <v>512423582000</v>
      </c>
      <c r="EX59" s="4">
        <v>458950923000</v>
      </c>
      <c r="EY59" s="4">
        <v>809457358000</v>
      </c>
      <c r="EZ59" s="4">
        <v>711710348000</v>
      </c>
      <c r="FA59" s="4">
        <v>639117952000</v>
      </c>
      <c r="FB59" s="4">
        <v>726484343000</v>
      </c>
      <c r="FC59" s="4">
        <v>406624374000</v>
      </c>
      <c r="FD59" s="4">
        <v>354788455000</v>
      </c>
      <c r="FE59" s="4">
        <v>366221667000</v>
      </c>
      <c r="FF59" s="4">
        <v>244652813000</v>
      </c>
      <c r="FG59" s="4">
        <v>183683722000</v>
      </c>
      <c r="FH59" s="5">
        <v>246774253000</v>
      </c>
      <c r="FI59" s="4">
        <v>183572248000</v>
      </c>
      <c r="FJ59" s="4">
        <v>142067336000</v>
      </c>
      <c r="FK59" s="4">
        <v>109651663000</v>
      </c>
      <c r="FL59" s="4">
        <v>75069336000</v>
      </c>
      <c r="FM59" s="4">
        <v>79862752000</v>
      </c>
      <c r="FN59" s="4">
        <v>58382540000</v>
      </c>
      <c r="FO59" s="4">
        <v>51749299000</v>
      </c>
      <c r="FP59" s="4"/>
      <c r="FQ59" s="4"/>
      <c r="FR59" s="4"/>
      <c r="FS59" s="4"/>
      <c r="FT59" s="4"/>
      <c r="FU59" s="4"/>
      <c r="FV59" s="6" t="s">
        <v>613</v>
      </c>
      <c r="FW59" s="4"/>
      <c r="FX59" s="4"/>
      <c r="FY59" s="4"/>
      <c r="FZ59" s="4"/>
      <c r="GA59" s="4">
        <v>765422990000</v>
      </c>
      <c r="GB59" s="4">
        <v>723156876000</v>
      </c>
      <c r="GC59" s="4">
        <v>644369074000</v>
      </c>
      <c r="GD59" s="4">
        <v>795266767000</v>
      </c>
      <c r="GE59" s="4">
        <v>978545485000</v>
      </c>
      <c r="GF59" s="4">
        <v>835010012000</v>
      </c>
      <c r="GG59" s="4">
        <v>693681698000</v>
      </c>
      <c r="GH59" s="4">
        <v>587466482000</v>
      </c>
      <c r="GI59" s="4">
        <v>459352164000</v>
      </c>
      <c r="GJ59" s="4">
        <v>295216198000</v>
      </c>
      <c r="GK59" s="4">
        <v>209638290000</v>
      </c>
      <c r="GL59" s="4">
        <v>138997844000</v>
      </c>
      <c r="GM59" s="5">
        <v>130596007000</v>
      </c>
      <c r="GN59" s="4">
        <v>85370597000</v>
      </c>
      <c r="GO59" s="4">
        <v>70358928000</v>
      </c>
      <c r="GP59" s="4">
        <v>51426485000</v>
      </c>
      <c r="GQ59" s="4">
        <v>35689451000</v>
      </c>
      <c r="GR59" s="4">
        <v>22200418000</v>
      </c>
      <c r="GS59" s="4">
        <v>10995327000</v>
      </c>
      <c r="GT59" s="4">
        <v>8902811000</v>
      </c>
      <c r="GU59" s="4"/>
      <c r="GV59" s="4"/>
      <c r="GW59" s="4"/>
      <c r="GX59" s="4"/>
      <c r="GY59" s="4"/>
      <c r="GZ59" s="4"/>
      <c r="HA59" s="6" t="s">
        <v>613</v>
      </c>
      <c r="HB59" s="4"/>
      <c r="HC59" s="4"/>
      <c r="HD59" s="4"/>
      <c r="HE59" s="4"/>
      <c r="HF59" s="4">
        <v>559688959000</v>
      </c>
      <c r="HG59" s="4">
        <v>747740569000</v>
      </c>
      <c r="HH59" s="4">
        <v>652098748000</v>
      </c>
      <c r="HI59" s="4">
        <v>668910707000</v>
      </c>
      <c r="HJ59" s="4">
        <v>470751023000</v>
      </c>
      <c r="HK59" s="4">
        <v>189894524000</v>
      </c>
      <c r="HL59" s="4">
        <v>259886541000</v>
      </c>
      <c r="HM59" s="4">
        <v>231671888000</v>
      </c>
      <c r="HN59" s="4">
        <v>198895011000</v>
      </c>
      <c r="HO59" s="4">
        <v>178777380000</v>
      </c>
      <c r="HP59" s="4">
        <v>165734132000</v>
      </c>
      <c r="HQ59" s="4">
        <v>160153396000</v>
      </c>
      <c r="HR59" s="5">
        <v>154918800000</v>
      </c>
      <c r="HS59" s="4">
        <v>142613434000</v>
      </c>
      <c r="HT59" s="4">
        <v>124019395000</v>
      </c>
      <c r="HU59" s="4">
        <v>121497444000</v>
      </c>
      <c r="HV59" s="4">
        <v>121544570000</v>
      </c>
      <c r="HW59" s="4">
        <v>123151300000</v>
      </c>
      <c r="HX59" s="4">
        <v>121302461000</v>
      </c>
      <c r="HY59" s="4">
        <v>123735787000</v>
      </c>
      <c r="HZ59" s="4"/>
      <c r="IA59" s="4"/>
      <c r="IB59" s="4"/>
      <c r="IC59" s="4"/>
      <c r="ID59" s="4"/>
      <c r="IE59" s="4"/>
      <c r="IF59" s="6" t="s">
        <v>613</v>
      </c>
      <c r="IG59" s="4"/>
      <c r="IH59" s="4"/>
      <c r="II59" s="4"/>
      <c r="IJ59" s="4"/>
      <c r="IK59" s="4">
        <v>793211964000</v>
      </c>
      <c r="IL59" s="4">
        <v>1951162527000</v>
      </c>
      <c r="IM59" s="4">
        <v>2036941584000</v>
      </c>
      <c r="IN59" s="4">
        <v>2006136795000</v>
      </c>
      <c r="IO59" s="4">
        <v>2133213970000</v>
      </c>
      <c r="IP59" s="4">
        <v>1923138719000</v>
      </c>
      <c r="IQ59" s="4">
        <v>1956049378000</v>
      </c>
      <c r="IR59" s="4">
        <v>1693742523000</v>
      </c>
      <c r="IS59" s="4">
        <v>1547130759000</v>
      </c>
      <c r="IT59" s="4">
        <v>2009509186000</v>
      </c>
      <c r="IU59" s="4">
        <v>1683088300000</v>
      </c>
      <c r="IV59" s="4">
        <v>1524933789000</v>
      </c>
      <c r="IW59" s="5">
        <v>1647142058000</v>
      </c>
      <c r="IX59" s="4">
        <v>1190628581000</v>
      </c>
      <c r="IY59" s="4">
        <v>889918488000</v>
      </c>
      <c r="IZ59" s="4">
        <v>741574497000</v>
      </c>
      <c r="JA59" s="4">
        <v>597825462000</v>
      </c>
      <c r="JB59" s="4">
        <v>519773003000</v>
      </c>
      <c r="JC59" s="4">
        <v>531086264000</v>
      </c>
      <c r="JD59" s="4">
        <v>418708710000</v>
      </c>
      <c r="JE59" s="4"/>
      <c r="JF59" s="4"/>
      <c r="JG59" s="4"/>
      <c r="JH59" s="4"/>
      <c r="JI59" s="4"/>
      <c r="JJ59" s="4"/>
      <c r="JK59" s="6" t="s">
        <v>613</v>
      </c>
      <c r="JL59" s="4"/>
      <c r="JM59" s="4"/>
      <c r="JN59" s="4"/>
      <c r="JO59" s="4"/>
      <c r="JP59" s="4">
        <v>-126600856000</v>
      </c>
      <c r="JQ59" s="4">
        <v>58036823000</v>
      </c>
      <c r="JR59" s="4">
        <v>36844435000</v>
      </c>
      <c r="JS59" s="4">
        <v>69789421000</v>
      </c>
      <c r="JT59" s="4">
        <v>102760093000</v>
      </c>
      <c r="JU59" s="4">
        <v>113958601000</v>
      </c>
      <c r="JV59" s="4">
        <v>120888930000</v>
      </c>
      <c r="JW59" s="4">
        <v>102388662000</v>
      </c>
      <c r="JX59" s="4">
        <v>73761523000</v>
      </c>
      <c r="JY59" s="4">
        <v>50207519000</v>
      </c>
      <c r="JZ59" s="4">
        <v>27882502000</v>
      </c>
      <c r="KA59" s="4">
        <v>28611995000</v>
      </c>
      <c r="KB59" s="5">
        <v>19305296000</v>
      </c>
      <c r="KC59" s="4">
        <v>24645689000</v>
      </c>
      <c r="KD59" s="4">
        <v>9334086000</v>
      </c>
      <c r="KE59" s="4">
        <v>4799929000</v>
      </c>
      <c r="KF59" s="4">
        <v>1130848000</v>
      </c>
      <c r="KG59" s="4">
        <v>-2838304000</v>
      </c>
      <c r="KH59" s="4">
        <v>-3952618000</v>
      </c>
      <c r="KI59" s="4">
        <v>20139456000</v>
      </c>
      <c r="KJ59" s="4"/>
      <c r="KK59" s="4"/>
      <c r="KL59" s="4"/>
      <c r="KM59" s="4"/>
      <c r="KN59" s="4"/>
      <c r="KO59" s="4"/>
      <c r="KP59" s="6" t="s">
        <v>613</v>
      </c>
      <c r="KQ59" s="4"/>
      <c r="KR59" s="4"/>
      <c r="KS59" s="4"/>
      <c r="KT59" s="4"/>
      <c r="KU59" s="4">
        <v>-172841152000</v>
      </c>
      <c r="KV59" s="4">
        <v>-8796248000</v>
      </c>
      <c r="KW59" s="4">
        <v>-18418586000</v>
      </c>
      <c r="KX59" s="4">
        <v>14652795000</v>
      </c>
      <c r="KY59" s="4">
        <v>15239128000</v>
      </c>
      <c r="KZ59" s="4">
        <v>33531765000</v>
      </c>
      <c r="LA59" s="4">
        <v>61273794000</v>
      </c>
      <c r="LB59" s="4">
        <v>55982246000</v>
      </c>
      <c r="LC59" s="4">
        <v>33407179000</v>
      </c>
      <c r="LD59" s="4">
        <v>22182458000</v>
      </c>
      <c r="LE59" s="4">
        <v>8790662000</v>
      </c>
      <c r="LF59" s="4">
        <v>8885910000</v>
      </c>
      <c r="LG59" s="5">
        <v>8751793000</v>
      </c>
      <c r="LH59" s="4">
        <v>9567663000</v>
      </c>
      <c r="LI59" s="4">
        <v>2558065000</v>
      </c>
      <c r="LJ59" s="4">
        <v>-174658000</v>
      </c>
      <c r="LK59" s="4">
        <v>99680000</v>
      </c>
      <c r="LL59" s="4">
        <v>1460653000</v>
      </c>
      <c r="LM59" s="4">
        <v>267098000</v>
      </c>
      <c r="LN59" s="4">
        <v>16291929000</v>
      </c>
      <c r="LO59" s="4"/>
      <c r="LP59" s="4"/>
      <c r="LQ59" s="4"/>
      <c r="LR59" s="4"/>
      <c r="LS59" s="4"/>
      <c r="LT59" s="4"/>
      <c r="LU59" s="6" t="s">
        <v>613</v>
      </c>
      <c r="LV59" s="4"/>
      <c r="LW59" s="4"/>
      <c r="LX59" s="4"/>
      <c r="LY59" s="4"/>
      <c r="LZ59" s="4">
        <v>-69369901000</v>
      </c>
      <c r="MA59" s="4">
        <v>113035578000</v>
      </c>
      <c r="MB59" s="4">
        <v>95427543000</v>
      </c>
      <c r="MC59" s="4">
        <v>132600509000</v>
      </c>
      <c r="MD59" s="4">
        <v>159615276000</v>
      </c>
      <c r="ME59" s="4">
        <v>158456113000</v>
      </c>
      <c r="MF59" s="4">
        <v>219120090000</v>
      </c>
      <c r="MK59" s="1">
        <v>-238099934000</v>
      </c>
      <c r="ML59" s="1">
        <v>-17524926000</v>
      </c>
      <c r="MM59" s="1">
        <v>-18812759000</v>
      </c>
      <c r="MN59" s="1">
        <v>60912276000</v>
      </c>
      <c r="MO59" s="1">
        <v>19551202000</v>
      </c>
      <c r="MP59" s="1">
        <v>67206328000</v>
      </c>
      <c r="MQ59" s="1">
        <v>80850722000</v>
      </c>
      <c r="MR59" s="4">
        <v>69717715000</v>
      </c>
      <c r="MS59" s="4">
        <v>48726889000</v>
      </c>
      <c r="MT59" s="4">
        <v>36727128000</v>
      </c>
      <c r="MU59" s="4">
        <v>14142005000</v>
      </c>
      <c r="MV59" s="4">
        <v>13954274000</v>
      </c>
      <c r="MW59" s="5">
        <v>12820270000</v>
      </c>
      <c r="MX59" s="4">
        <v>17511731000</v>
      </c>
      <c r="MY59" s="1">
        <v>5275537000</v>
      </c>
      <c r="MZ59" s="1">
        <v>518102000</v>
      </c>
      <c r="NA59" s="1">
        <v>1223106000</v>
      </c>
      <c r="NB59" s="1">
        <v>984941000</v>
      </c>
      <c r="NC59" s="1">
        <v>392068000</v>
      </c>
      <c r="ND59" s="1">
        <v>22277491000</v>
      </c>
      <c r="NK59" s="6" t="s">
        <v>613</v>
      </c>
      <c r="NP59" s="35">
        <v>-215673529000</v>
      </c>
      <c r="NQ59" s="35">
        <v>-22517311000</v>
      </c>
      <c r="NR59" s="35">
        <v>-25036800000</v>
      </c>
      <c r="NS59" s="35">
        <v>36090327000</v>
      </c>
      <c r="NT59" s="35">
        <v>2905942000</v>
      </c>
      <c r="NU59" s="35">
        <v>50645937000</v>
      </c>
      <c r="NV59" s="35">
        <v>60030383000</v>
      </c>
      <c r="NW59" s="47">
        <v>47592893000</v>
      </c>
      <c r="NX59" s="47">
        <v>32920911000</v>
      </c>
      <c r="NY59" s="47">
        <v>22079053000</v>
      </c>
      <c r="NZ59" s="47">
        <v>8796585000</v>
      </c>
      <c r="OA59" s="47">
        <v>8894438000</v>
      </c>
      <c r="OB59" s="48">
        <v>8690857000</v>
      </c>
      <c r="OC59" s="47">
        <v>9304005000</v>
      </c>
      <c r="OD59" s="35">
        <v>2558065000</v>
      </c>
      <c r="OE59" s="35">
        <v>-174658000</v>
      </c>
      <c r="OF59" s="35">
        <v>189601000</v>
      </c>
      <c r="OG59" s="35">
        <v>1565554000</v>
      </c>
      <c r="OH59" s="35">
        <v>244401000</v>
      </c>
      <c r="OI59" s="35">
        <v>16291929000</v>
      </c>
      <c r="OP59" s="6" t="s">
        <v>613</v>
      </c>
      <c r="OQ59" s="4">
        <v>183180670000</v>
      </c>
      <c r="OR59" s="4">
        <v>133723736000</v>
      </c>
      <c r="OS59" s="4">
        <v>71437936000</v>
      </c>
      <c r="OT59" s="4">
        <v>45040523000</v>
      </c>
      <c r="OU59" s="4">
        <v>58690865000</v>
      </c>
      <c r="OV59" s="5">
        <v>45125036000</v>
      </c>
      <c r="OW59" s="4">
        <v>42688644000</v>
      </c>
      <c r="OX59" s="4">
        <v>22641728000</v>
      </c>
      <c r="OY59" s="4">
        <v>17059010000</v>
      </c>
      <c r="OZ59" s="4">
        <v>11433157000</v>
      </c>
      <c r="PA59" s="4">
        <v>6522967000</v>
      </c>
      <c r="PB59" s="4">
        <v>5173097000</v>
      </c>
      <c r="PC59" s="4">
        <v>27578281000</v>
      </c>
      <c r="PD59" s="4"/>
      <c r="PE59" s="4"/>
      <c r="PF59" s="4"/>
      <c r="PG59" s="4"/>
      <c r="PH59" s="4"/>
      <c r="PI59" s="4"/>
      <c r="PJ59" s="6" t="s">
        <v>613</v>
      </c>
      <c r="PK59" s="4"/>
      <c r="PL59" s="4"/>
      <c r="PM59" s="4"/>
      <c r="PN59" s="4"/>
      <c r="PO59" s="4">
        <v>-69040359000</v>
      </c>
      <c r="PP59" s="4">
        <v>-69720783000</v>
      </c>
      <c r="PQ59" s="4">
        <v>-69871741000</v>
      </c>
      <c r="PR59" s="4">
        <v>-87242711000</v>
      </c>
      <c r="PS59" s="4">
        <v>-104873630000</v>
      </c>
      <c r="PT59" s="4">
        <v>-67870722000</v>
      </c>
      <c r="PU59" s="4">
        <v>-73481913000</v>
      </c>
      <c r="PV59" s="4">
        <v>-55566547000</v>
      </c>
      <c r="PW59" s="4">
        <v>-38698224000</v>
      </c>
      <c r="PX59" s="4">
        <v>-25599595000</v>
      </c>
      <c r="PY59" s="4">
        <v>-20533624000</v>
      </c>
      <c r="PZ59" s="4">
        <v>-15785349000</v>
      </c>
      <c r="QA59" s="5">
        <v>-15132971000</v>
      </c>
      <c r="QB59" s="4">
        <v>-11840106000</v>
      </c>
      <c r="QC59" s="4">
        <v>-10844704000</v>
      </c>
      <c r="QD59" s="4">
        <v>-7089460000</v>
      </c>
      <c r="QE59" s="4">
        <v>-4544175000</v>
      </c>
      <c r="QF59" s="4">
        <v>-3723080000</v>
      </c>
      <c r="QG59" s="4">
        <v>-2148575000</v>
      </c>
      <c r="QH59" s="4">
        <v>-1554416000</v>
      </c>
      <c r="QI59" s="4"/>
      <c r="QJ59" s="4"/>
      <c r="QK59" s="4"/>
      <c r="QL59" s="4"/>
      <c r="QM59" s="4"/>
      <c r="QN59" s="4"/>
      <c r="QO59" s="6" t="s">
        <v>613</v>
      </c>
      <c r="QP59" s="4"/>
      <c r="QQ59" s="4"/>
      <c r="QR59" s="4"/>
      <c r="QS59" s="4"/>
      <c r="QT59" s="4">
        <v>-65402355000</v>
      </c>
      <c r="QU59" s="4">
        <v>100849183000</v>
      </c>
      <c r="QV59" s="4">
        <v>-455740213000</v>
      </c>
      <c r="QW59" s="4">
        <v>112415803000</v>
      </c>
      <c r="QX59" s="4">
        <v>122663545000</v>
      </c>
      <c r="QY59" s="4">
        <v>-6438613000</v>
      </c>
      <c r="QZ59" s="4">
        <v>55415860000</v>
      </c>
      <c r="RA59" s="4">
        <v>166076671000</v>
      </c>
      <c r="RB59" s="4">
        <v>69080996000</v>
      </c>
      <c r="RC59" s="4">
        <v>42439583000</v>
      </c>
      <c r="RD59" s="4">
        <v>59687444000</v>
      </c>
      <c r="RE59" s="4">
        <v>47087814000</v>
      </c>
      <c r="RF59" s="5">
        <v>22523920000</v>
      </c>
      <c r="RG59" s="4">
        <v>7485231000</v>
      </c>
      <c r="RH59" s="4">
        <v>24212705000</v>
      </c>
      <c r="RI59" s="4">
        <v>14818964000</v>
      </c>
      <c r="RJ59" s="4">
        <v>-5278737000</v>
      </c>
      <c r="RK59" s="4">
        <v>1730182000</v>
      </c>
      <c r="RL59" s="4">
        <v>1539514000</v>
      </c>
      <c r="RM59" s="4">
        <v>9687427000</v>
      </c>
      <c r="RN59" s="4"/>
      <c r="RO59" s="4"/>
      <c r="RP59" s="4"/>
      <c r="RQ59" s="4"/>
      <c r="RR59" s="4"/>
      <c r="RS59" s="4"/>
      <c r="RT59" s="6" t="s">
        <v>613</v>
      </c>
      <c r="RU59" s="4"/>
      <c r="RV59" s="4"/>
      <c r="RW59" s="4"/>
      <c r="RX59" s="4"/>
      <c r="RY59" s="4">
        <v>40135781000</v>
      </c>
      <c r="RZ59" s="4">
        <v>-23609743000</v>
      </c>
      <c r="SA59" s="4">
        <v>117520806000</v>
      </c>
      <c r="SB59" s="4">
        <v>-150866482000</v>
      </c>
      <c r="SC59" s="4">
        <v>106655867000</v>
      </c>
      <c r="SD59" s="4">
        <v>-216159483000</v>
      </c>
      <c r="SE59" s="4">
        <v>-108965739000</v>
      </c>
      <c r="SF59" s="4">
        <v>-195897528000</v>
      </c>
      <c r="SG59" s="4">
        <v>-111532020000</v>
      </c>
      <c r="SH59" s="4">
        <v>-29822858000</v>
      </c>
      <c r="SI59" s="4">
        <v>-60376789000</v>
      </c>
      <c r="SJ59" s="4">
        <v>-9041105000</v>
      </c>
      <c r="SK59" s="5">
        <v>-62325305000</v>
      </c>
      <c r="SL59" s="4">
        <v>-17267601000</v>
      </c>
      <c r="SM59" s="4">
        <v>-8990327000</v>
      </c>
      <c r="SN59" s="4">
        <v>-10268904000</v>
      </c>
      <c r="SO59" s="4">
        <v>-4310077000</v>
      </c>
      <c r="SP59" s="4">
        <v>3865490000</v>
      </c>
      <c r="SQ59" s="4">
        <v>-18144300000</v>
      </c>
      <c r="SR59" s="4">
        <v>-26540443000</v>
      </c>
      <c r="SS59" s="4"/>
      <c r="ST59" s="4"/>
      <c r="SU59" s="4"/>
      <c r="SV59" s="4"/>
      <c r="SW59" s="4"/>
      <c r="SX59" s="4"/>
      <c r="SY59" s="6" t="s">
        <v>613</v>
      </c>
      <c r="SZ59" s="4"/>
      <c r="TA59" s="4"/>
      <c r="TB59" s="4"/>
      <c r="TC59" s="4"/>
      <c r="TD59" s="4">
        <v>2860578000</v>
      </c>
      <c r="TE59" s="4">
        <v>104671331000</v>
      </c>
      <c r="TF59" s="4">
        <v>-31614140000</v>
      </c>
      <c r="TG59" s="4">
        <v>220112378000</v>
      </c>
      <c r="TH59" s="4">
        <v>-33415931000</v>
      </c>
      <c r="TI59" s="4">
        <v>182177276000</v>
      </c>
      <c r="TJ59" s="4">
        <v>29961008000</v>
      </c>
      <c r="TK59" s="4">
        <v>81327978000</v>
      </c>
      <c r="TL59" s="4">
        <v>45181274000</v>
      </c>
      <c r="TM59" s="4">
        <v>35354547000</v>
      </c>
      <c r="TN59" s="4">
        <v>-7171177000</v>
      </c>
      <c r="TO59" s="4">
        <v>-20193256000</v>
      </c>
      <c r="TP59" s="5">
        <v>62195977000</v>
      </c>
      <c r="TQ59" s="4">
        <v>14523665000</v>
      </c>
      <c r="TR59" s="35">
        <v>-3372226000</v>
      </c>
      <c r="TS59" s="35">
        <v>4084921000</v>
      </c>
      <c r="TT59" s="35">
        <v>-272294000</v>
      </c>
      <c r="TU59" s="35">
        <v>1616591000</v>
      </c>
      <c r="TV59" s="35">
        <v>-4772990000</v>
      </c>
      <c r="TW59" s="35">
        <v>50361151000</v>
      </c>
      <c r="UD59" s="6" t="s">
        <v>613</v>
      </c>
      <c r="UI59" s="37">
        <v>0.761580408390367</v>
      </c>
      <c r="UJ59" s="37">
        <v>0.88331850592970595</v>
      </c>
      <c r="UK59" s="37">
        <v>0.59213377122413902</v>
      </c>
      <c r="UL59" s="37">
        <v>0.587259524946244</v>
      </c>
      <c r="UM59" s="37">
        <v>0.54414291915714796</v>
      </c>
      <c r="UN59" s="37">
        <v>0.58362262215734506</v>
      </c>
      <c r="UO59" s="37">
        <v>0.58637596032096395</v>
      </c>
      <c r="UP59" s="9"/>
      <c r="UQ59" s="9"/>
      <c r="UR59" s="9"/>
      <c r="US59" s="9"/>
      <c r="UT59" s="9"/>
      <c r="UU59" s="10"/>
      <c r="UV59" s="9"/>
      <c r="UW59" s="6" t="s">
        <v>613</v>
      </c>
      <c r="VB59" s="9">
        <v>4.8549536183679701E-2</v>
      </c>
      <c r="VC59" s="9">
        <v>5.4831594354715199E-2</v>
      </c>
      <c r="VD59" s="9">
        <v>2.4262190143656201E-2</v>
      </c>
      <c r="VE59" s="9">
        <v>3.4091627695003297E-2</v>
      </c>
      <c r="VF59" s="9">
        <v>2.65231516690752E-2</v>
      </c>
      <c r="VG59" s="9">
        <v>6.0184332440453805E-2</v>
      </c>
      <c r="VH59" s="9">
        <v>7.3173008305465595E-2</v>
      </c>
      <c r="VI59" s="9"/>
      <c r="VJ59" s="9"/>
      <c r="VK59" s="9"/>
      <c r="VL59" s="9"/>
      <c r="VM59" s="9"/>
      <c r="VN59" s="10"/>
      <c r="VO59" s="9"/>
      <c r="VP59" s="6" t="s">
        <v>613</v>
      </c>
      <c r="VU59" s="9">
        <v>0.238419591609633</v>
      </c>
      <c r="VV59" s="9">
        <v>0.116681494070294</v>
      </c>
      <c r="VW59" s="9">
        <v>0.40786622877586098</v>
      </c>
      <c r="VX59" s="9">
        <v>0.412740475053756</v>
      </c>
      <c r="VY59" s="9">
        <v>0.45585708084285204</v>
      </c>
      <c r="VZ59" s="9">
        <v>0.41637737784265494</v>
      </c>
      <c r="WA59" s="9">
        <v>0.41362403967903605</v>
      </c>
      <c r="WG59" s="53"/>
      <c r="WI59" s="54" t="s">
        <v>613</v>
      </c>
      <c r="WN59" s="9">
        <v>0.23868897490445001</v>
      </c>
      <c r="WO59" s="9">
        <v>0.16437541853236901</v>
      </c>
      <c r="WP59" s="9">
        <v>6.9844757531095703E-2</v>
      </c>
      <c r="WQ59" s="9">
        <v>8.4367052031257106E-2</v>
      </c>
      <c r="WR59" s="9">
        <v>8.054222435653291E-2</v>
      </c>
      <c r="WS59" s="9">
        <v>8.4747888577510602E-2</v>
      </c>
      <c r="WT59" s="9">
        <v>9.9374081864691405E-2</v>
      </c>
      <c r="WU59" s="9"/>
      <c r="WV59" s="9"/>
      <c r="WW59" s="9"/>
      <c r="WX59" s="9"/>
      <c r="WY59" s="9"/>
      <c r="WZ59" s="10"/>
      <c r="XA59" s="9"/>
      <c r="XB59" s="6" t="s">
        <v>613</v>
      </c>
      <c r="XG59" s="9">
        <v>0.2282508</v>
      </c>
      <c r="XH59" s="9">
        <v>0.24821459999999998</v>
      </c>
      <c r="XI59" s="9">
        <v>0.24713225000000003</v>
      </c>
      <c r="XJ59" s="9">
        <v>0.24582789999999999</v>
      </c>
      <c r="XK59" s="9">
        <v>0.24660084999999998</v>
      </c>
      <c r="XL59" s="9">
        <v>0.31734860000000004</v>
      </c>
      <c r="XM59" s="9">
        <v>0.32437899999999997</v>
      </c>
      <c r="XN59" s="9"/>
      <c r="XO59" s="9"/>
      <c r="XP59" s="9"/>
      <c r="XQ59" s="9"/>
      <c r="XR59" s="9"/>
      <c r="XS59" s="10"/>
      <c r="XT59" s="9"/>
      <c r="XU59" s="6" t="s">
        <v>613</v>
      </c>
      <c r="XV59" s="59">
        <f t="shared" si="318"/>
        <v>55206460518.157066</v>
      </c>
      <c r="XW59" s="59">
        <f t="shared" si="318"/>
        <v>38698223569.963326</v>
      </c>
      <c r="XX59" s="59">
        <f t="shared" si="313"/>
        <v>26180702705.803215</v>
      </c>
      <c r="XY59" s="59">
        <f t="shared" si="313"/>
        <v>20689106545.273766</v>
      </c>
      <c r="XZ59" s="59">
        <f t="shared" si="313"/>
        <v>15738863646.365076</v>
      </c>
      <c r="YA59" s="59">
        <f t="shared" si="313"/>
        <v>15196832369.032156</v>
      </c>
      <c r="YB59" s="59">
        <f t="shared" si="313"/>
        <v>11764332800.305498</v>
      </c>
      <c r="YC59" s="6" t="s">
        <v>613</v>
      </c>
      <c r="YD59" s="4"/>
      <c r="YE59" s="4"/>
      <c r="YF59" s="4"/>
      <c r="YG59" s="4"/>
      <c r="YH59" s="4">
        <v>-65402355000</v>
      </c>
      <c r="YI59" s="4">
        <v>100849183000</v>
      </c>
      <c r="YJ59" s="4">
        <v>-455740213000</v>
      </c>
      <c r="YK59" s="4">
        <v>112415803000</v>
      </c>
      <c r="YL59" s="4">
        <v>122663545000</v>
      </c>
      <c r="YM59" s="4">
        <v>-6438613000</v>
      </c>
      <c r="YN59" s="4">
        <v>55415860000</v>
      </c>
      <c r="YO59" s="4">
        <v>166076671000</v>
      </c>
      <c r="YP59" s="4">
        <v>69080996000</v>
      </c>
      <c r="YQ59" s="4">
        <v>42439583000</v>
      </c>
      <c r="YR59" s="4">
        <v>59687444000</v>
      </c>
      <c r="YS59" s="4">
        <v>47087814000</v>
      </c>
      <c r="YT59" s="5">
        <v>22523920000</v>
      </c>
      <c r="YU59" s="4">
        <v>7485231000</v>
      </c>
      <c r="YV59" s="4">
        <v>24212705000</v>
      </c>
      <c r="YW59" s="4">
        <v>14818964000</v>
      </c>
      <c r="YX59" s="4">
        <v>-5278737000</v>
      </c>
      <c r="YY59" s="4">
        <v>1730182000</v>
      </c>
      <c r="YZ59" s="4">
        <v>1539514000</v>
      </c>
      <c r="ZA59" s="4">
        <v>9687427000</v>
      </c>
      <c r="ZB59" s="4"/>
      <c r="ZC59" s="4"/>
      <c r="ZD59" s="4"/>
      <c r="ZE59" s="4"/>
      <c r="ZF59" s="4"/>
      <c r="ZG59" s="4"/>
      <c r="ZH59" s="6" t="s">
        <v>613</v>
      </c>
      <c r="ZI59" s="4"/>
      <c r="ZJ59" s="4"/>
      <c r="ZK59" s="4"/>
      <c r="ZL59" s="4"/>
      <c r="ZM59" s="4">
        <v>40135781000</v>
      </c>
      <c r="ZN59" s="4">
        <v>-23609743000</v>
      </c>
      <c r="ZO59" s="4">
        <v>117520806000</v>
      </c>
      <c r="ZP59" s="4">
        <v>-150866482000</v>
      </c>
      <c r="ZQ59" s="4">
        <v>106655867000</v>
      </c>
      <c r="ZR59" s="4">
        <v>-216159483000</v>
      </c>
      <c r="ZS59" s="4">
        <v>-108965739000</v>
      </c>
      <c r="ZT59" s="4">
        <v>-195897528000</v>
      </c>
      <c r="ZU59" s="4">
        <v>-111532020000</v>
      </c>
      <c r="ZV59" s="4">
        <v>-29822858000</v>
      </c>
      <c r="ZW59" s="4">
        <v>-60376789000</v>
      </c>
      <c r="ZX59" s="4">
        <v>-9041105000</v>
      </c>
      <c r="ZY59" s="5">
        <v>-62325305000</v>
      </c>
      <c r="ZZ59" s="4">
        <v>-17267601000</v>
      </c>
      <c r="AAA59" s="4">
        <v>-8990327000</v>
      </c>
      <c r="AAB59" s="4">
        <v>-10268904000</v>
      </c>
      <c r="AAC59" s="4">
        <v>-4310077000</v>
      </c>
      <c r="AAD59" s="4">
        <v>3865490000</v>
      </c>
      <c r="AAE59" s="4">
        <v>-18144300000</v>
      </c>
      <c r="AAF59" s="4">
        <v>-26540443000</v>
      </c>
      <c r="AAG59" s="4"/>
      <c r="AAH59" s="4"/>
      <c r="AAI59" s="4"/>
      <c r="AAJ59" s="4"/>
      <c r="AAK59" s="4"/>
      <c r="AAL59" s="4"/>
      <c r="AAM59" s="6" t="s">
        <v>613</v>
      </c>
      <c r="AAN59" s="4"/>
      <c r="AAO59" s="4"/>
      <c r="AAP59" s="4"/>
      <c r="AAQ59" s="4"/>
      <c r="AAR59" s="4">
        <v>2860578000</v>
      </c>
      <c r="AAS59" s="4">
        <v>104671331000</v>
      </c>
      <c r="AAT59" s="4">
        <v>-31614140000</v>
      </c>
      <c r="AAU59" s="4">
        <v>220112378000</v>
      </c>
      <c r="AAV59" s="4">
        <v>-33415931000</v>
      </c>
      <c r="AAW59" s="4">
        <v>182177276000</v>
      </c>
      <c r="AAX59" s="4">
        <v>29961008000</v>
      </c>
      <c r="AAY59" s="4">
        <v>81327978000</v>
      </c>
      <c r="AAZ59" s="4">
        <v>45181274000</v>
      </c>
      <c r="ABA59" s="4">
        <v>35354547000</v>
      </c>
      <c r="ABB59" s="4">
        <v>-7171177000</v>
      </c>
      <c r="ABC59" s="4">
        <v>-20193256000</v>
      </c>
      <c r="ABD59" s="5">
        <v>62195977000</v>
      </c>
      <c r="ABE59" s="4">
        <v>14523665000</v>
      </c>
      <c r="ABF59" s="35">
        <v>-3372226000</v>
      </c>
      <c r="ABG59" s="35">
        <v>4084921000</v>
      </c>
      <c r="ABH59" s="35">
        <v>-272294000</v>
      </c>
      <c r="ABI59" s="35">
        <v>1616591000</v>
      </c>
      <c r="ABJ59" s="35">
        <v>-4772990000</v>
      </c>
      <c r="ABK59" s="35">
        <v>50361151000</v>
      </c>
      <c r="ABR59" s="6" t="s">
        <v>613</v>
      </c>
      <c r="ABW59" s="37">
        <v>0.761580408390367</v>
      </c>
      <c r="ABX59" s="37">
        <v>0.88331850592970595</v>
      </c>
      <c r="ABY59" s="37">
        <v>0.59213377122413902</v>
      </c>
      <c r="ABZ59" s="37">
        <v>0.587259524946244</v>
      </c>
      <c r="ACA59" s="37">
        <v>0.54414291915714796</v>
      </c>
      <c r="ACB59" s="37">
        <v>0.58362262215734506</v>
      </c>
      <c r="ACC59" s="37">
        <v>0.58637596032096395</v>
      </c>
      <c r="ACD59" s="9"/>
      <c r="ACE59" s="9"/>
      <c r="ACF59" s="9"/>
      <c r="ACG59" s="9"/>
      <c r="ACH59" s="9"/>
      <c r="ACI59" s="10"/>
      <c r="ACJ59" s="9"/>
      <c r="ACK59" s="6" t="s">
        <v>613</v>
      </c>
      <c r="ACP59" s="9">
        <v>4.8549536183679701E-2</v>
      </c>
      <c r="ACQ59" s="9">
        <v>5.4831594354715199E-2</v>
      </c>
      <c r="ACR59" s="9">
        <v>2.4262190143656201E-2</v>
      </c>
      <c r="ACS59" s="9">
        <v>3.4091627695003297E-2</v>
      </c>
      <c r="ACT59" s="9">
        <v>2.65231516690752E-2</v>
      </c>
      <c r="ACU59" s="9">
        <v>6.0184332440453805E-2</v>
      </c>
      <c r="ACV59" s="9">
        <v>7.3173008305465595E-2</v>
      </c>
      <c r="ACW59" s="9"/>
      <c r="ACX59" s="9"/>
      <c r="ACY59" s="9"/>
      <c r="ACZ59" s="9"/>
      <c r="ADA59" s="9"/>
      <c r="ADB59" s="10"/>
      <c r="ADC59" s="9"/>
      <c r="ADD59" s="6" t="s">
        <v>613</v>
      </c>
      <c r="ADI59" s="9">
        <v>0.238419591609633</v>
      </c>
      <c r="ADJ59" s="9">
        <v>0.116681494070294</v>
      </c>
      <c r="ADK59" s="9">
        <v>0.40786622877586098</v>
      </c>
      <c r="ADL59" s="9">
        <v>0.412740475053756</v>
      </c>
      <c r="ADM59" s="9">
        <v>0.45585708084285204</v>
      </c>
      <c r="ADN59" s="9">
        <v>0.41637737784265494</v>
      </c>
      <c r="ADO59" s="9">
        <v>0.41362403967903605</v>
      </c>
      <c r="ADU59" s="53"/>
      <c r="ADW59" s="54" t="s">
        <v>613</v>
      </c>
      <c r="AEB59" s="9">
        <v>0.23868897490445001</v>
      </c>
      <c r="AEC59" s="9">
        <v>0.16437541853236901</v>
      </c>
      <c r="AED59" s="9">
        <v>6.9844757531095703E-2</v>
      </c>
      <c r="AEE59" s="9">
        <v>8.4367052031257106E-2</v>
      </c>
      <c r="AEF59" s="9">
        <v>8.054222435653291E-2</v>
      </c>
      <c r="AEG59" s="9">
        <v>8.4747888577510602E-2</v>
      </c>
      <c r="AEH59" s="9">
        <v>9.9374081864691405E-2</v>
      </c>
      <c r="AEI59" s="9"/>
      <c r="AEJ59" s="9"/>
      <c r="AEK59" s="9"/>
      <c r="AEL59" s="9"/>
      <c r="AEM59" s="9"/>
      <c r="AEN59" s="10"/>
      <c r="AEO59" s="9"/>
      <c r="AEP59" s="6" t="s">
        <v>613</v>
      </c>
      <c r="AEU59" s="9">
        <v>0.2282508</v>
      </c>
      <c r="AEV59" s="9">
        <v>0.24821459999999998</v>
      </c>
      <c r="AEW59" s="9">
        <v>0.24713225000000003</v>
      </c>
      <c r="AEX59" s="9">
        <v>0.24582789999999999</v>
      </c>
      <c r="AEY59" s="9">
        <v>0.24660084999999998</v>
      </c>
      <c r="AEZ59" s="9">
        <v>0.31734860000000004</v>
      </c>
      <c r="AFA59" s="9">
        <v>0.32437899999999997</v>
      </c>
      <c r="AFB59" s="9"/>
      <c r="AFC59" s="9"/>
      <c r="AFD59" s="9"/>
      <c r="AFE59" s="9"/>
      <c r="AFF59" s="9"/>
      <c r="AFG59" s="10"/>
      <c r="AFH59" s="9"/>
      <c r="AFI59" s="6" t="s">
        <v>613</v>
      </c>
      <c r="AFJ59" s="7">
        <f t="shared" si="166"/>
        <v>4.3666038531697177E-2</v>
      </c>
      <c r="AFK59" s="7">
        <f t="shared" si="167"/>
        <v>3.2697116804007706E-2</v>
      </c>
      <c r="AFL59" s="7">
        <f t="shared" si="168"/>
        <v>2.9059338364281886E-2</v>
      </c>
      <c r="AFM59" s="7">
        <f t="shared" si="169"/>
        <v>1.4212929770893687E-2</v>
      </c>
      <c r="AFN59" s="7">
        <f t="shared" si="170"/>
        <v>1.828699628528609E-2</v>
      </c>
      <c r="AFO59" s="8">
        <f t="shared" si="171"/>
        <v>1.6446373940720505E-2</v>
      </c>
      <c r="AFP59" s="7">
        <f t="shared" si="172"/>
        <v>2.3723568303882954E-2</v>
      </c>
      <c r="AFQ59" s="6" t="s">
        <v>613</v>
      </c>
      <c r="AFR59" s="7">
        <f t="shared" si="173"/>
        <v>0.24164453651795681</v>
      </c>
      <c r="AFS59" s="7">
        <f t="shared" si="174"/>
        <v>0.16796388623342592</v>
      </c>
      <c r="AFT59" s="7">
        <f t="shared" si="175"/>
        <v>0.12407866140559841</v>
      </c>
      <c r="AFU59" s="7">
        <f t="shared" si="176"/>
        <v>5.3040746006380868E-2</v>
      </c>
      <c r="AFV59" s="7">
        <f t="shared" si="177"/>
        <v>5.548374384767963E-2</v>
      </c>
      <c r="AFW59" s="8">
        <f t="shared" si="178"/>
        <v>5.6492775570169664E-2</v>
      </c>
      <c r="AFX59" s="7">
        <f t="shared" si="179"/>
        <v>6.7088090733443809E-2</v>
      </c>
      <c r="AFY59" s="6" t="s">
        <v>613</v>
      </c>
      <c r="AFZ59" s="1">
        <f t="shared" si="180"/>
        <v>819138370000</v>
      </c>
      <c r="AGA59" s="1">
        <f t="shared" si="181"/>
        <v>658247175000</v>
      </c>
      <c r="AGB59" s="1">
        <f t="shared" si="182"/>
        <v>473993578000</v>
      </c>
      <c r="AGC59" s="1">
        <f t="shared" si="183"/>
        <v>375372422000</v>
      </c>
      <c r="AGD59" s="1">
        <f t="shared" si="184"/>
        <v>299151240000</v>
      </c>
      <c r="AGE59" s="2">
        <f t="shared" si="185"/>
        <v>285514807000</v>
      </c>
      <c r="AGF59" s="1">
        <f t="shared" si="186"/>
        <v>227984031000</v>
      </c>
      <c r="AGG59" s="6" t="s">
        <v>613</v>
      </c>
      <c r="AGH59" s="7">
        <f t="shared" si="187"/>
        <v>0.12499556332588839</v>
      </c>
      <c r="AGI59" s="7">
        <f t="shared" si="188"/>
        <v>0.11205748509289083</v>
      </c>
      <c r="AGJ59" s="7">
        <f t="shared" si="189"/>
        <v>0.1059244709851322</v>
      </c>
      <c r="AGK59" s="7">
        <f t="shared" si="190"/>
        <v>7.427956974420459E-2</v>
      </c>
      <c r="AGL59" s="7">
        <f t="shared" si="191"/>
        <v>9.5643912423695784E-2</v>
      </c>
      <c r="AGM59" s="8">
        <f t="shared" si="192"/>
        <v>6.761574365563465E-2</v>
      </c>
      <c r="AGN59" s="7">
        <f t="shared" si="193"/>
        <v>0.10810269864909969</v>
      </c>
      <c r="AGO59" s="6" t="s">
        <v>613</v>
      </c>
      <c r="AGP59" s="7">
        <f t="shared" si="194"/>
        <v>3.305239446952233E-2</v>
      </c>
      <c r="AGQ59" s="7">
        <f t="shared" si="195"/>
        <v>2.159298999497172E-2</v>
      </c>
      <c r="AGR59" s="7">
        <f t="shared" si="196"/>
        <v>1.1038744263794573E-2</v>
      </c>
      <c r="AGS59" s="7">
        <f t="shared" si="197"/>
        <v>5.222935718821169E-3</v>
      </c>
      <c r="AGT59" s="7">
        <f t="shared" si="198"/>
        <v>5.8270792240934467E-3</v>
      </c>
      <c r="AGU59" s="8">
        <f t="shared" si="199"/>
        <v>5.3133200973731675E-3</v>
      </c>
      <c r="AGV59" s="7">
        <f t="shared" si="200"/>
        <v>8.0358082719332938E-3</v>
      </c>
      <c r="AGW59" s="6" t="s">
        <v>613</v>
      </c>
      <c r="AGX59" s="7">
        <f t="shared" si="201"/>
        <v>0.10815142650817181</v>
      </c>
      <c r="AGY59" s="7">
        <f t="shared" si="202"/>
        <v>8.6433376895973149E-2</v>
      </c>
      <c r="AGZ59" s="7">
        <f t="shared" si="203"/>
        <v>3.5549942492275825E-2</v>
      </c>
      <c r="AHA59" s="7">
        <f t="shared" si="204"/>
        <v>2.676064173222522E-2</v>
      </c>
      <c r="AHB59" s="7">
        <f t="shared" si="205"/>
        <v>3.8487484127745303E-2</v>
      </c>
      <c r="AHC59" s="8">
        <f t="shared" si="206"/>
        <v>2.7395958825064497E-2</v>
      </c>
      <c r="AHD59" s="7">
        <f t="shared" si="207"/>
        <v>3.585387137619872E-2</v>
      </c>
      <c r="AHE59" s="6" t="s">
        <v>613</v>
      </c>
      <c r="AHF59" s="15">
        <f t="shared" si="306"/>
        <v>8.2732837940345494</v>
      </c>
      <c r="AHG59" s="15">
        <f t="shared" si="307"/>
        <v>6.7815177758101886</v>
      </c>
      <c r="AHH59" s="15">
        <f t="shared" si="308"/>
        <v>12.787700621130684</v>
      </c>
      <c r="AHI59" s="15">
        <f t="shared" si="309"/>
        <v>16.245058884911177</v>
      </c>
      <c r="AHJ59" s="15">
        <f t="shared" si="310"/>
        <v>19.914291553577417</v>
      </c>
      <c r="AHK59" s="16">
        <f t="shared" si="311"/>
        <v>12.390582858867093</v>
      </c>
      <c r="AHL59" s="15">
        <f t="shared" si="312"/>
        <v>15.002326224569503</v>
      </c>
      <c r="AHM59" s="6" t="s">
        <v>613</v>
      </c>
      <c r="AHN59" s="12">
        <f t="shared" si="208"/>
        <v>44.11791122929727</v>
      </c>
      <c r="AHO59" s="12">
        <f t="shared" si="209"/>
        <v>53.822759456881819</v>
      </c>
      <c r="AHP59" s="12">
        <f t="shared" si="210"/>
        <v>28.54305170367109</v>
      </c>
      <c r="AHQ59" s="12">
        <f t="shared" si="211"/>
        <v>22.468370387935082</v>
      </c>
      <c r="AHR59" s="12">
        <f t="shared" si="212"/>
        <v>18.328545558249154</v>
      </c>
      <c r="AHS59" s="13">
        <f t="shared" si="213"/>
        <v>29.457855547028963</v>
      </c>
      <c r="AHT59" s="12">
        <f t="shared" si="214"/>
        <v>24.329560265276381</v>
      </c>
      <c r="AHU59" s="6" t="s">
        <v>613</v>
      </c>
      <c r="AHV59" s="15">
        <f t="shared" si="215"/>
        <v>1.3211157385877659</v>
      </c>
      <c r="AHW59" s="15">
        <f t="shared" si="216"/>
        <v>1.5142468371273161</v>
      </c>
      <c r="AHX59" s="15">
        <f t="shared" si="217"/>
        <v>2.6324858760966285</v>
      </c>
      <c r="AHY59" s="15">
        <f t="shared" si="218"/>
        <v>2.7212530530821049</v>
      </c>
      <c r="AHZ59" s="15">
        <f t="shared" si="219"/>
        <v>3.1382783006749158</v>
      </c>
      <c r="AIA59" s="16">
        <f t="shared" si="220"/>
        <v>3.0953102089315809</v>
      </c>
      <c r="AIB59" s="15">
        <f t="shared" si="221"/>
        <v>2.9522317483285874</v>
      </c>
      <c r="AIC59" s="6" t="s">
        <v>613</v>
      </c>
      <c r="AID59" s="4">
        <f t="shared" si="222"/>
        <v>84557695000</v>
      </c>
      <c r="AIE59" s="4">
        <f t="shared" si="223"/>
        <v>93713987000</v>
      </c>
      <c r="AIF59" s="4">
        <f t="shared" si="224"/>
        <v>-6119466000</v>
      </c>
      <c r="AIG59" s="4">
        <f t="shared" si="225"/>
        <v>14373617000</v>
      </c>
      <c r="AIH59" s="4">
        <f t="shared" si="226"/>
        <v>39682310000</v>
      </c>
      <c r="AII59" s="14">
        <f t="shared" si="227"/>
        <v>35107531000</v>
      </c>
      <c r="AIJ59" s="4">
        <f t="shared" si="228"/>
        <v>9566181000</v>
      </c>
      <c r="AIK59" s="6" t="s">
        <v>613</v>
      </c>
      <c r="AIL59" s="15">
        <f t="shared" si="229"/>
        <v>20.030613689268613</v>
      </c>
      <c r="AIM59" s="15">
        <f t="shared" si="230"/>
        <v>16.509069868087035</v>
      </c>
      <c r="AIN59" s="15">
        <f t="shared" si="231"/>
        <v>-328.37982693261142</v>
      </c>
      <c r="AIO59" s="15">
        <f t="shared" si="232"/>
        <v>117.09566909985149</v>
      </c>
      <c r="AIP59" s="15">
        <f t="shared" si="233"/>
        <v>38.428553907270015</v>
      </c>
      <c r="AIQ59" s="16">
        <f t="shared" si="234"/>
        <v>46.917057710495222</v>
      </c>
      <c r="AIR59" s="15">
        <f t="shared" si="235"/>
        <v>124.46226775345355</v>
      </c>
      <c r="AIS59" s="6" t="s">
        <v>613</v>
      </c>
      <c r="AIT59" s="15">
        <f t="shared" si="236"/>
        <v>1.2079503846958275</v>
      </c>
      <c r="AIU59" s="15">
        <f t="shared" si="237"/>
        <v>1.2641404636461466</v>
      </c>
      <c r="AIV59" s="15">
        <f t="shared" si="238"/>
        <v>0.98329026774923178</v>
      </c>
      <c r="AIW59" s="15">
        <f t="shared" si="239"/>
        <v>1.058751080045828</v>
      </c>
      <c r="AIX59" s="15">
        <f t="shared" si="240"/>
        <v>1.2160360731366278</v>
      </c>
      <c r="AIY59" s="16">
        <f t="shared" si="241"/>
        <v>1.1422657776214604</v>
      </c>
      <c r="AIZ59" s="15">
        <f t="shared" si="242"/>
        <v>1.0521112592138655</v>
      </c>
      <c r="AJA59" s="6" t="s">
        <v>613</v>
      </c>
      <c r="AJB59" s="15">
        <f t="shared" si="243"/>
        <v>0.9116576297514325</v>
      </c>
      <c r="AJC59" s="15">
        <f t="shared" si="244"/>
        <v>0.97049946002329757</v>
      </c>
      <c r="AJD59" s="15">
        <f t="shared" si="245"/>
        <v>0.74241438314462149</v>
      </c>
      <c r="AJE59" s="15">
        <f t="shared" si="246"/>
        <v>0.6986247895706803</v>
      </c>
      <c r="AJF59" s="15">
        <f t="shared" si="247"/>
        <v>0.81697873587295888</v>
      </c>
      <c r="AJG59" s="16">
        <f t="shared" si="248"/>
        <v>0.85459608705613221</v>
      </c>
      <c r="AJH59" s="15">
        <f t="shared" si="249"/>
        <v>0.65305383197137734</v>
      </c>
      <c r="AJI59" s="6" t="s">
        <v>613</v>
      </c>
      <c r="AJJ59" s="15">
        <f t="shared" si="319"/>
        <v>1.8426313587561955</v>
      </c>
      <c r="AJK59" s="15">
        <f t="shared" si="319"/>
        <v>1.9060699788186661</v>
      </c>
      <c r="AJL59" s="15">
        <f t="shared" si="314"/>
        <v>1.9612622387190111</v>
      </c>
      <c r="AJM59" s="15">
        <f t="shared" si="314"/>
        <v>1.3578948362938759</v>
      </c>
      <c r="AJN59" s="15">
        <f t="shared" si="314"/>
        <v>1.8125665134169666</v>
      </c>
      <c r="AJO59" s="16">
        <f t="shared" si="314"/>
        <v>1.2757108964260884</v>
      </c>
      <c r="AJP59" s="15">
        <f t="shared" si="314"/>
        <v>2.0815429355108814</v>
      </c>
      <c r="AJQ59" s="6" t="s">
        <v>613</v>
      </c>
      <c r="AJV59" s="1">
        <v>-1.86154</v>
      </c>
      <c r="AJW59" s="1">
        <v>0.90385000000000004</v>
      </c>
      <c r="AJX59" s="1">
        <v>0.56235999999999997</v>
      </c>
      <c r="AJY59" s="1">
        <v>0.81100000000000005</v>
      </c>
      <c r="AJZ59" s="1">
        <v>0.97841</v>
      </c>
      <c r="AKA59" s="1">
        <v>1.52342</v>
      </c>
      <c r="AKB59" s="1">
        <v>1.6713499999999999</v>
      </c>
      <c r="AKC59" s="1">
        <v>1.8546499999999999</v>
      </c>
      <c r="AKD59" s="1">
        <v>1.9060699999999999</v>
      </c>
      <c r="AKE59" s="1">
        <v>1.9177299999999999</v>
      </c>
      <c r="AKF59" s="1">
        <v>1.3476900000000001</v>
      </c>
      <c r="AKG59" s="1">
        <v>1.81792</v>
      </c>
      <c r="AKH59" s="2">
        <v>1.2703500000000001</v>
      </c>
      <c r="AKI59" s="1">
        <v>2.0949499999999999</v>
      </c>
      <c r="AKJ59" s="6" t="s">
        <v>613</v>
      </c>
      <c r="AKK59" s="15">
        <f t="shared" si="250"/>
        <v>5.5339239519643399</v>
      </c>
      <c r="AKL59" s="15">
        <f t="shared" si="251"/>
        <v>5.1369632142256201</v>
      </c>
      <c r="AKM59" s="15">
        <f t="shared" si="252"/>
        <v>4.2698378005092144</v>
      </c>
      <c r="AKN59" s="15">
        <f t="shared" si="253"/>
        <v>3.7318657631730319</v>
      </c>
      <c r="AKO59" s="15">
        <f t="shared" si="254"/>
        <v>3.0340545260744891</v>
      </c>
      <c r="AKP59" s="16">
        <f t="shared" si="255"/>
        <v>3.4349684479869453</v>
      </c>
      <c r="AKQ59" s="15">
        <f t="shared" si="256"/>
        <v>2.8279089331794647</v>
      </c>
      <c r="AKR59" s="6" t="s">
        <v>613</v>
      </c>
      <c r="AKS59" s="15">
        <f t="shared" si="257"/>
        <v>2.5357693895083204</v>
      </c>
      <c r="AKT59" s="15">
        <f t="shared" si="258"/>
        <v>2.3095207953707799</v>
      </c>
      <c r="AKU59" s="15">
        <f t="shared" si="259"/>
        <v>1.6513062111101529</v>
      </c>
      <c r="AKV59" s="15">
        <f t="shared" si="260"/>
        <v>1.2649071586533545</v>
      </c>
      <c r="AKW59" s="15">
        <f t="shared" si="261"/>
        <v>0.86790444331258509</v>
      </c>
      <c r="AKX59" s="16">
        <f t="shared" si="262"/>
        <v>0.84299650526598446</v>
      </c>
      <c r="AKY59" s="15">
        <f t="shared" si="263"/>
        <v>0.59861539411497522</v>
      </c>
      <c r="AKZ59" s="6" t="s">
        <v>613</v>
      </c>
      <c r="ALA59" s="7">
        <f t="shared" si="264"/>
        <v>0.71717612495676397</v>
      </c>
      <c r="ALB59" s="7">
        <f t="shared" si="265"/>
        <v>0.6978414514274216</v>
      </c>
      <c r="ALC59" s="7">
        <f t="shared" si="266"/>
        <v>0.62282742151413706</v>
      </c>
      <c r="ALD59" s="7">
        <f t="shared" si="267"/>
        <v>0.55848079857075916</v>
      </c>
      <c r="ALE59" s="7">
        <f t="shared" si="268"/>
        <v>0.46464070815818781</v>
      </c>
      <c r="ALF59" s="8">
        <f t="shared" si="269"/>
        <v>0.45740537372550349</v>
      </c>
      <c r="ALG59" s="7">
        <f t="shared" si="270"/>
        <v>0.37445866987061038</v>
      </c>
      <c r="ALH59" s="6" t="s">
        <v>613</v>
      </c>
      <c r="ALI59" s="7">
        <f t="shared" si="320"/>
        <v>9.3973804820675827E-2</v>
      </c>
      <c r="ALJ59" s="7">
        <f t="shared" si="320"/>
        <v>8.4245218816392312E-2</v>
      </c>
      <c r="ALK59" s="7">
        <f t="shared" si="315"/>
        <v>8.8683151138621519E-2</v>
      </c>
      <c r="ALL59" s="7">
        <f t="shared" si="315"/>
        <v>9.8689540662031561E-2</v>
      </c>
      <c r="ALM59" s="7">
        <f t="shared" si="315"/>
        <v>0.11323099116821608</v>
      </c>
      <c r="ALN59" s="20">
        <f t="shared" si="315"/>
        <v>0.11636521451250922</v>
      </c>
      <c r="ALO59" s="7">
        <f t="shared" si="315"/>
        <v>0.13780309865123114</v>
      </c>
      <c r="ALP59" s="6" t="s">
        <v>613</v>
      </c>
      <c r="ALQ59" s="17">
        <f t="shared" si="271"/>
        <v>0.71717612495676397</v>
      </c>
      <c r="ALR59" s="17">
        <f t="shared" si="272"/>
        <v>0.6978414514274216</v>
      </c>
      <c r="ALS59" s="17">
        <f t="shared" si="273"/>
        <v>0.62282742151413706</v>
      </c>
      <c r="ALT59" s="17">
        <f t="shared" si="274"/>
        <v>0.55848079857075916</v>
      </c>
      <c r="ALU59" s="17">
        <f t="shared" si="275"/>
        <v>0.46464070815818781</v>
      </c>
      <c r="ALV59" s="21">
        <f t="shared" si="276"/>
        <v>0.45740537372550349</v>
      </c>
      <c r="ALW59" s="17">
        <f t="shared" si="277"/>
        <v>0.37445866987061038</v>
      </c>
      <c r="ALX59" s="6" t="s">
        <v>613</v>
      </c>
      <c r="ALY59" s="17">
        <f t="shared" si="278"/>
        <v>0.28282387504323597</v>
      </c>
      <c r="ALZ59" s="17">
        <f t="shared" si="279"/>
        <v>0.3021585485725784</v>
      </c>
      <c r="AMA59" s="17">
        <f t="shared" si="280"/>
        <v>0.37717257848586294</v>
      </c>
      <c r="AMB59" s="17">
        <f t="shared" si="281"/>
        <v>0.44151920142924084</v>
      </c>
      <c r="AMC59" s="17">
        <f t="shared" si="282"/>
        <v>0.53535929184181219</v>
      </c>
      <c r="AMD59" s="21">
        <f t="shared" si="283"/>
        <v>0.54259462627449651</v>
      </c>
      <c r="AME59" s="17">
        <f t="shared" si="284"/>
        <v>0.62554133012938962</v>
      </c>
      <c r="AMF59" s="6" t="s">
        <v>613</v>
      </c>
      <c r="AMK59" s="18">
        <v>4.5713591950970072</v>
      </c>
      <c r="AML59" s="18">
        <v>6.1982279139587186</v>
      </c>
      <c r="AMM59" s="18">
        <v>6.218300505319057</v>
      </c>
      <c r="AMN59" s="18">
        <v>6.0281565269948612</v>
      </c>
      <c r="AMO59" s="18">
        <v>6.8453170762465918</v>
      </c>
      <c r="AMP59" s="18">
        <v>7.4264531209904705</v>
      </c>
      <c r="AMQ59" s="18">
        <v>7.1765482946952046</v>
      </c>
      <c r="AMR59" s="18">
        <v>5.8431999502304244</v>
      </c>
      <c r="AMS59" s="18">
        <v>4.5730186003318511</v>
      </c>
      <c r="AMT59" s="18">
        <v>5.7790687746391765</v>
      </c>
      <c r="AMU59" s="18">
        <v>6.1667526536031421</v>
      </c>
      <c r="AMV59" s="19">
        <v>8.2581800191838628</v>
      </c>
      <c r="AMW59" s="18">
        <v>10.561990087171512</v>
      </c>
      <c r="AMX59" s="18">
        <v>8.0313813664126421</v>
      </c>
      <c r="AMY59" s="18">
        <v>11.291457076820459</v>
      </c>
      <c r="AMZ59" s="18">
        <v>10.072101709964384</v>
      </c>
      <c r="ANA59" s="18">
        <v>8.1036149396627639</v>
      </c>
      <c r="ANH59" s="6" t="s">
        <v>613</v>
      </c>
      <c r="ANI59" s="7">
        <f t="shared" si="285"/>
        <v>7.176548294695205E-2</v>
      </c>
      <c r="ANJ59" s="7">
        <f t="shared" si="286"/>
        <v>5.8431999502304245E-2</v>
      </c>
      <c r="ANK59" s="7">
        <f t="shared" si="287"/>
        <v>4.5730186003318511E-2</v>
      </c>
      <c r="ANL59" s="7">
        <f t="shared" si="288"/>
        <v>5.7790687746391761E-2</v>
      </c>
      <c r="ANM59" s="7">
        <f t="shared" si="289"/>
        <v>6.1667526536031421E-2</v>
      </c>
      <c r="ANN59" s="20">
        <f t="shared" si="290"/>
        <v>8.2581800191838625E-2</v>
      </c>
      <c r="ANO59" s="7">
        <f t="shared" si="291"/>
        <v>0.10561990087171512</v>
      </c>
      <c r="ANP59" s="6" t="s">
        <v>613</v>
      </c>
      <c r="ANU59" s="7">
        <v>-1.5137246404285265E-2</v>
      </c>
      <c r="ANV59" s="7">
        <v>2.5564672332883953E-2</v>
      </c>
      <c r="ANW59" s="7">
        <v>-1.0702546631930043E-2</v>
      </c>
      <c r="ANX59" s="7">
        <v>0.20954451611318192</v>
      </c>
      <c r="ANY59" s="7">
        <v>0.18215498634196114</v>
      </c>
      <c r="ANZ59" s="7">
        <v>-0.11152965043334617</v>
      </c>
      <c r="AOA59" s="7">
        <v>0.2194132077705182</v>
      </c>
      <c r="AOB59" s="7">
        <v>5.1688907023796915E-3</v>
      </c>
      <c r="AOC59" s="7">
        <v>0.14404568362117454</v>
      </c>
      <c r="AOD59" s="7">
        <v>5.3476746432414846E-2</v>
      </c>
      <c r="AOE59" s="7">
        <v>0.46856062067014981</v>
      </c>
      <c r="AOF59" s="20">
        <v>0.81701072071858527</v>
      </c>
      <c r="AOG59" s="7">
        <v>-0.46667980509208173</v>
      </c>
      <c r="AOH59" s="7">
        <v>0.53919448848064833</v>
      </c>
      <c r="AOI59" s="7">
        <v>0.57657229599624027</v>
      </c>
      <c r="AOJ59" s="7">
        <v>0.18054832872882143</v>
      </c>
      <c r="AOK59" s="7">
        <v>0.45513802777357104</v>
      </c>
      <c r="AOR59" s="6" t="s">
        <v>613</v>
      </c>
      <c r="AOW59" s="1">
        <v>-1.86154</v>
      </c>
      <c r="AOX59" s="1">
        <v>0.90385000000000004</v>
      </c>
      <c r="AOY59" s="1">
        <v>0.56235999999999997</v>
      </c>
      <c r="AOZ59" s="1">
        <v>0.81100000000000005</v>
      </c>
      <c r="APA59" s="1">
        <v>0.97841</v>
      </c>
      <c r="APB59" s="1">
        <v>1.52342</v>
      </c>
      <c r="APC59" s="1">
        <v>1.6713499999999999</v>
      </c>
      <c r="APD59" s="1">
        <v>1.8546499999999999</v>
      </c>
      <c r="APE59" s="1">
        <v>1.9060699999999999</v>
      </c>
      <c r="APF59" s="1">
        <v>1.9177299999999999</v>
      </c>
      <c r="APG59" s="1">
        <v>1.3476900000000001</v>
      </c>
      <c r="APH59" s="1">
        <v>1.81792</v>
      </c>
      <c r="API59" s="2">
        <v>1.2703500000000001</v>
      </c>
      <c r="APJ59" s="1">
        <v>2.0949499999999999</v>
      </c>
      <c r="APK59" s="1">
        <v>0.83009999999999995</v>
      </c>
      <c r="APL59" s="1">
        <v>0.67701999999999996</v>
      </c>
      <c r="APM59" s="1">
        <v>0.26479000000000003</v>
      </c>
      <c r="APN59" s="1">
        <v>-0.74504999999999999</v>
      </c>
      <c r="APO59" s="1">
        <v>-1.67933</v>
      </c>
      <c r="APP59" s="1">
        <v>12.953469999999999</v>
      </c>
      <c r="APW59" s="22">
        <v>9.8925355891336372E-2</v>
      </c>
      <c r="APX59" s="22">
        <v>0.4428241171606459</v>
      </c>
      <c r="APY59" s="22">
        <v>0.61662232245644677</v>
      </c>
      <c r="APZ59" s="22">
        <v>0.3834752897157232</v>
      </c>
      <c r="AQA59" s="22">
        <v>0.23938519336820727</v>
      </c>
      <c r="AQB59" s="39" t="s">
        <v>613</v>
      </c>
      <c r="AQC59" s="22">
        <v>0.87968790656328999</v>
      </c>
      <c r="AQD59" s="6" t="s">
        <v>613</v>
      </c>
      <c r="AQE59" s="4">
        <f t="shared" si="292"/>
        <v>46406416000</v>
      </c>
      <c r="AQF59" s="4">
        <f t="shared" si="293"/>
        <v>40354344000</v>
      </c>
      <c r="AQG59" s="4">
        <f t="shared" si="294"/>
        <v>28025061000</v>
      </c>
      <c r="AQH59" s="4">
        <f t="shared" si="295"/>
        <v>19091840000</v>
      </c>
      <c r="AQI59" s="4">
        <f t="shared" si="296"/>
        <v>19726085000</v>
      </c>
      <c r="AQJ59" s="5">
        <f t="shared" si="297"/>
        <v>10553503000</v>
      </c>
      <c r="AQK59" s="4">
        <f t="shared" si="298"/>
        <v>15078026000</v>
      </c>
      <c r="AQL59" s="6" t="s">
        <v>613</v>
      </c>
      <c r="AQM59" s="7">
        <f t="shared" si="299"/>
        <v>0.45323783994755201</v>
      </c>
      <c r="AQN59" s="7">
        <f t="shared" si="300"/>
        <v>0.54709206587288062</v>
      </c>
      <c r="AQO59" s="7">
        <f t="shared" si="301"/>
        <v>0.55818454204040635</v>
      </c>
      <c r="AQP59" s="7">
        <f t="shared" si="302"/>
        <v>0.6847247782856789</v>
      </c>
      <c r="AQQ59" s="7">
        <f t="shared" si="303"/>
        <v>0.68943409923006072</v>
      </c>
      <c r="AQR59" s="20">
        <f t="shared" si="304"/>
        <v>0.54666362017966474</v>
      </c>
      <c r="AQS59" s="7">
        <f t="shared" si="305"/>
        <v>0.61179162002734033</v>
      </c>
      <c r="AQT59" s="6" t="s">
        <v>613</v>
      </c>
      <c r="AQU59" s="9">
        <f t="shared" si="321"/>
        <v>8.6371586671669429E-2</v>
      </c>
      <c r="AQV59" s="9">
        <f t="shared" si="321"/>
        <v>3.4845810370746223E-2</v>
      </c>
      <c r="AQW59" s="9">
        <f t="shared" si="316"/>
        <v>0.10635371647790215</v>
      </c>
      <c r="AQX59" s="9">
        <f t="shared" si="316"/>
        <v>5.6136397851197839E-2</v>
      </c>
      <c r="AQY59" s="9">
        <f t="shared" si="316"/>
        <v>0.1590717085555155</v>
      </c>
      <c r="AQZ59" s="10" t="e">
        <f t="shared" si="316"/>
        <v>#VALUE!</v>
      </c>
      <c r="ARA59" s="9">
        <f t="shared" si="316"/>
        <v>-0.39782522939436371</v>
      </c>
      <c r="ARB59" s="6" t="s">
        <v>613</v>
      </c>
      <c r="ARC59" s="17">
        <f t="shared" si="322"/>
        <v>6.1277403176143524E-2</v>
      </c>
      <c r="ARD59" s="17">
        <f t="shared" si="322"/>
        <v>3.7155328966592183E-2</v>
      </c>
      <c r="ARE59" s="17">
        <f t="shared" si="317"/>
        <v>6.4517072298499789E-2</v>
      </c>
      <c r="ARF59" s="17">
        <f t="shared" si="317"/>
        <v>4.216207397518227E-2</v>
      </c>
      <c r="ARG59" s="17">
        <f t="shared" si="317"/>
        <v>0.10149992591746129</v>
      </c>
      <c r="ARH59" s="21" t="e">
        <f t="shared" si="317"/>
        <v>#VALUE!</v>
      </c>
      <c r="ARI59" s="17">
        <f t="shared" si="317"/>
        <v>-0.22882396319197518</v>
      </c>
      <c r="ARJ59" s="6" t="s">
        <v>613</v>
      </c>
    </row>
    <row r="60" spans="1:1154" collapsed="1" x14ac:dyDescent="0.15">
      <c r="A60" s="26" t="s">
        <v>279</v>
      </c>
      <c r="B60" s="34">
        <v>40448</v>
      </c>
      <c r="C60" s="34">
        <v>40448</v>
      </c>
      <c r="D60" s="35">
        <v>0</v>
      </c>
      <c r="E60" s="26" t="s">
        <v>280</v>
      </c>
      <c r="F60" s="26" t="s">
        <v>21</v>
      </c>
      <c r="G60" s="26" t="s">
        <v>135</v>
      </c>
      <c r="H60" s="26" t="s">
        <v>23</v>
      </c>
      <c r="I60" s="56" t="s">
        <v>281</v>
      </c>
      <c r="J60" s="26" t="s">
        <v>516</v>
      </c>
      <c r="K60" s="26" t="s">
        <v>427</v>
      </c>
      <c r="L60" s="26" t="s">
        <v>21</v>
      </c>
      <c r="M60" s="26" t="s">
        <v>135</v>
      </c>
      <c r="N60" s="26" t="s">
        <v>23</v>
      </c>
      <c r="O60" s="26"/>
      <c r="P60" s="26"/>
      <c r="Q60" s="26" t="s">
        <v>25</v>
      </c>
      <c r="R60" s="26" t="s">
        <v>282</v>
      </c>
      <c r="S60" s="35"/>
      <c r="T60" s="26" t="s">
        <v>27</v>
      </c>
      <c r="U60" s="26" t="s">
        <v>23</v>
      </c>
      <c r="V60" s="3">
        <v>2010</v>
      </c>
      <c r="W60" s="3">
        <f t="shared" si="165"/>
        <v>1</v>
      </c>
      <c r="AC60" s="35">
        <v>641743128000</v>
      </c>
      <c r="AD60" s="35">
        <v>1238242156400</v>
      </c>
      <c r="AE60" s="35">
        <v>1040773718750</v>
      </c>
      <c r="AF60" s="35">
        <v>1079273180200</v>
      </c>
      <c r="AG60" s="35">
        <v>1055419624500</v>
      </c>
      <c r="AH60" s="35">
        <v>1014740592900</v>
      </c>
      <c r="AI60" s="4">
        <v>1582553598600</v>
      </c>
      <c r="AJ60" s="4">
        <v>466519129600</v>
      </c>
      <c r="AK60" s="4">
        <v>170834755500</v>
      </c>
      <c r="AL60" s="4">
        <v>176247849300</v>
      </c>
      <c r="AM60" s="4">
        <v>27305600355</v>
      </c>
      <c r="AN60" s="5">
        <v>14306681520</v>
      </c>
      <c r="AO60" s="4">
        <v>20750635850</v>
      </c>
      <c r="AP60" s="4">
        <v>36731539080</v>
      </c>
      <c r="AQ60" s="4">
        <v>14200306220</v>
      </c>
      <c r="AR60" s="4">
        <v>13158509195</v>
      </c>
      <c r="AS60" s="4">
        <v>4730073120</v>
      </c>
      <c r="AT60" s="4">
        <v>5632580680</v>
      </c>
      <c r="AU60" s="4">
        <v>18400173900</v>
      </c>
      <c r="AV60" s="4">
        <v>23653972800</v>
      </c>
      <c r="AW60" s="4"/>
      <c r="AX60" s="4"/>
      <c r="AY60" s="4"/>
      <c r="AZ60" s="4"/>
      <c r="BA60" s="4"/>
      <c r="BB60" s="6" t="s">
        <v>613</v>
      </c>
      <c r="BC60" s="4"/>
      <c r="BD60" s="4"/>
      <c r="BE60" s="4"/>
      <c r="BF60" s="4"/>
      <c r="BG60" s="4"/>
      <c r="BH60" s="4">
        <v>1885915418400</v>
      </c>
      <c r="BI60" s="4">
        <v>1620746780000</v>
      </c>
      <c r="BJ60" s="4">
        <v>1544800893750</v>
      </c>
      <c r="BK60" s="4">
        <v>1301445226650</v>
      </c>
      <c r="BL60" s="4">
        <v>1083825295200</v>
      </c>
      <c r="BM60" s="4">
        <v>905245924350</v>
      </c>
      <c r="BN60" s="4">
        <v>642201110400</v>
      </c>
      <c r="BO60" s="4">
        <v>550293747200</v>
      </c>
      <c r="BP60" s="4">
        <v>507052916100</v>
      </c>
      <c r="BQ60" s="4">
        <v>317225064240</v>
      </c>
      <c r="BR60" s="4">
        <v>152150389060</v>
      </c>
      <c r="BS60" s="5">
        <v>122058208740</v>
      </c>
      <c r="BT60" s="4">
        <v>143935199450</v>
      </c>
      <c r="BU60" s="4">
        <v>204910936890</v>
      </c>
      <c r="BV60" s="4">
        <v>204244105956</v>
      </c>
      <c r="BW60" s="4">
        <v>142907695580</v>
      </c>
      <c r="BX60" s="4">
        <v>45407537640</v>
      </c>
      <c r="BY60" s="4">
        <v>39698437850</v>
      </c>
      <c r="BZ60" s="4">
        <v>41601986040</v>
      </c>
      <c r="CA60" s="4">
        <v>58025091150</v>
      </c>
      <c r="CB60" s="4"/>
      <c r="CC60" s="4"/>
      <c r="CD60" s="4"/>
      <c r="CE60" s="4"/>
      <c r="CF60" s="4"/>
      <c r="CG60" s="6" t="s">
        <v>613</v>
      </c>
      <c r="CH60" s="4"/>
      <c r="CI60" s="4"/>
      <c r="CJ60" s="4"/>
      <c r="CK60" s="4"/>
      <c r="CL60" s="4"/>
      <c r="CM60" s="4">
        <v>8092107036000</v>
      </c>
      <c r="CN60" s="4">
        <v>7335181088800</v>
      </c>
      <c r="CO60" s="4">
        <v>6482995481250</v>
      </c>
      <c r="CP60" s="4">
        <v>5955107165800</v>
      </c>
      <c r="CQ60" s="4">
        <v>5207111639400</v>
      </c>
      <c r="CR60" s="4">
        <v>4280948292000</v>
      </c>
      <c r="CS60" s="4">
        <v>3518834623400</v>
      </c>
      <c r="CT60" s="4">
        <v>2069809292800</v>
      </c>
      <c r="CU60" s="4">
        <v>1421194340700</v>
      </c>
      <c r="CV60" s="4">
        <v>1122161126640</v>
      </c>
      <c r="CW60" s="4">
        <v>671836755400</v>
      </c>
      <c r="CX60" s="5">
        <v>596283060960</v>
      </c>
      <c r="CY60" s="4">
        <v>710086788950</v>
      </c>
      <c r="CZ60" s="4">
        <v>657395749830</v>
      </c>
      <c r="DA60" s="4">
        <v>418581943090</v>
      </c>
      <c r="DB60" s="4">
        <v>326288662570</v>
      </c>
      <c r="DC60" s="4">
        <v>104400612540</v>
      </c>
      <c r="DD60" s="4">
        <v>91334576350</v>
      </c>
      <c r="DE60" s="4">
        <v>116548401960</v>
      </c>
      <c r="DF60" s="4">
        <v>132159460500</v>
      </c>
      <c r="DG60" s="4"/>
      <c r="DH60" s="4"/>
      <c r="DI60" s="4"/>
      <c r="DJ60" s="4"/>
      <c r="DK60" s="4"/>
      <c r="DL60" s="6" t="s">
        <v>613</v>
      </c>
      <c r="DM60" s="4"/>
      <c r="DN60" s="4"/>
      <c r="DO60" s="4"/>
      <c r="DP60" s="4"/>
      <c r="DQ60" s="4"/>
      <c r="DR60" s="4">
        <v>9731457155160</v>
      </c>
      <c r="DS60" s="4">
        <v>9138507220960</v>
      </c>
      <c r="DT60" s="4">
        <v>8324075503750</v>
      </c>
      <c r="DU60" s="4">
        <v>7777510289545</v>
      </c>
      <c r="DV60" s="4">
        <v>6997756151490</v>
      </c>
      <c r="DW60" s="4">
        <v>6104566245270</v>
      </c>
      <c r="DX60" s="4">
        <v>4546900488660</v>
      </c>
      <c r="DY60" s="4">
        <v>2843524872960</v>
      </c>
      <c r="DZ60" s="4">
        <v>2005943194620</v>
      </c>
      <c r="EA60" s="4">
        <v>1515038439895.04</v>
      </c>
      <c r="EB60" s="4">
        <v>887284106448.98096</v>
      </c>
      <c r="EC60" s="5">
        <v>819565245320.03796</v>
      </c>
      <c r="ED60" s="4">
        <v>952742295000.052</v>
      </c>
      <c r="EE60" s="4">
        <v>833092976999.98303</v>
      </c>
      <c r="EF60" s="4">
        <v>553846048000.00903</v>
      </c>
      <c r="EG60" s="4">
        <v>390215825999.98199</v>
      </c>
      <c r="EH60" s="4">
        <v>127784578999.95599</v>
      </c>
      <c r="EI60" s="4">
        <v>112292467000.00101</v>
      </c>
      <c r="EJ60" s="4">
        <v>140844362000.02301</v>
      </c>
      <c r="EK60" s="4">
        <v>158527945000.04401</v>
      </c>
      <c r="EL60" s="4"/>
      <c r="EM60" s="4"/>
      <c r="EN60" s="4"/>
      <c r="EO60" s="4"/>
      <c r="EP60" s="4"/>
      <c r="EQ60" s="6" t="s">
        <v>613</v>
      </c>
      <c r="ER60" s="4"/>
      <c r="ES60" s="4"/>
      <c r="ET60" s="4"/>
      <c r="EU60" s="4"/>
      <c r="EV60" s="4"/>
      <c r="EW60" s="4">
        <v>3283009844400</v>
      </c>
      <c r="EX60" s="4">
        <v>1127464904800</v>
      </c>
      <c r="EY60" s="4">
        <v>1004040850000</v>
      </c>
      <c r="EZ60" s="4">
        <v>1300008286200</v>
      </c>
      <c r="FA60" s="4">
        <v>1384347056700</v>
      </c>
      <c r="FB60" s="4">
        <v>1189665350400</v>
      </c>
      <c r="FC60" s="4">
        <v>920739968400</v>
      </c>
      <c r="FD60" s="4">
        <v>618044281600</v>
      </c>
      <c r="FE60" s="4">
        <v>1111248072000</v>
      </c>
      <c r="FF60" s="4">
        <v>779361521580</v>
      </c>
      <c r="FG60" s="4">
        <v>547644018745</v>
      </c>
      <c r="FH60" s="5">
        <v>592694455440</v>
      </c>
      <c r="FI60" s="4">
        <v>699220709250</v>
      </c>
      <c r="FJ60" s="4">
        <v>582422337120</v>
      </c>
      <c r="FK60" s="4">
        <v>402207267492</v>
      </c>
      <c r="FL60" s="4">
        <v>266444212710</v>
      </c>
      <c r="FM60" s="4">
        <v>43053643620</v>
      </c>
      <c r="FN60" s="4">
        <v>35284079310</v>
      </c>
      <c r="FO60" s="4">
        <v>39768839040</v>
      </c>
      <c r="FP60" s="4">
        <v>72351706050</v>
      </c>
      <c r="FQ60" s="4"/>
      <c r="FR60" s="4"/>
      <c r="FS60" s="4"/>
      <c r="FT60" s="4"/>
      <c r="FU60" s="4"/>
      <c r="FV60" s="6" t="s">
        <v>613</v>
      </c>
      <c r="FW60" s="4"/>
      <c r="FX60" s="4"/>
      <c r="FY60" s="4"/>
      <c r="FZ60" s="4"/>
      <c r="GA60" s="4"/>
      <c r="GB60" s="4">
        <v>4396878018000</v>
      </c>
      <c r="GC60" s="4">
        <v>4319039877600</v>
      </c>
      <c r="GD60" s="4">
        <v>3694790725000</v>
      </c>
      <c r="GE60" s="4">
        <v>3255179620650</v>
      </c>
      <c r="GF60" s="4">
        <v>2771246274300</v>
      </c>
      <c r="GG60" s="4">
        <v>1943569206000</v>
      </c>
      <c r="GH60" s="4">
        <v>1186610001000</v>
      </c>
      <c r="GI60" s="4">
        <v>960787257600</v>
      </c>
      <c r="GJ60" s="4">
        <v>677419846200</v>
      </c>
      <c r="GK60" s="4">
        <v>519114444000</v>
      </c>
      <c r="GL60" s="4">
        <v>487301720860</v>
      </c>
      <c r="GM60" s="5">
        <v>445024868100</v>
      </c>
      <c r="GN60" s="4">
        <v>566609492050</v>
      </c>
      <c r="GO60" s="4">
        <v>402521993880</v>
      </c>
      <c r="GP60" s="4">
        <v>211695422960</v>
      </c>
      <c r="GQ60" s="4">
        <v>74574222775</v>
      </c>
      <c r="GR60" s="4">
        <v>7740783720</v>
      </c>
      <c r="GS60" s="4">
        <v>1520157960</v>
      </c>
      <c r="GT60" s="4">
        <v>25520293860</v>
      </c>
      <c r="GU60" s="4">
        <v>22818355200</v>
      </c>
      <c r="GV60" s="4"/>
      <c r="GW60" s="4"/>
      <c r="GX60" s="4"/>
      <c r="GY60" s="4"/>
      <c r="GZ60" s="4"/>
      <c r="HA60" s="6" t="s">
        <v>613</v>
      </c>
      <c r="HB60" s="4"/>
      <c r="HC60" s="4"/>
      <c r="HD60" s="4"/>
      <c r="HE60" s="4"/>
      <c r="HF60" s="4"/>
      <c r="HG60" s="4">
        <v>3894140296800</v>
      </c>
      <c r="HH60" s="4">
        <v>3553661838800</v>
      </c>
      <c r="HI60" s="4">
        <v>3421563518750</v>
      </c>
      <c r="HJ60" s="4">
        <v>2988128856900</v>
      </c>
      <c r="HK60" s="4">
        <v>2838858400500</v>
      </c>
      <c r="HL60" s="4">
        <v>2715521899950</v>
      </c>
      <c r="HM60" s="4">
        <v>2304847985600</v>
      </c>
      <c r="HN60" s="4">
        <v>1174675456000</v>
      </c>
      <c r="HO60" s="4">
        <v>820595315700</v>
      </c>
      <c r="HP60" s="4">
        <v>668655261540</v>
      </c>
      <c r="HQ60" s="4">
        <v>167057797355</v>
      </c>
      <c r="HR60" s="5">
        <v>131329071300</v>
      </c>
      <c r="HS60" s="4">
        <v>98065272900</v>
      </c>
      <c r="HT60" s="4">
        <v>141706095690</v>
      </c>
      <c r="HU60" s="4">
        <v>117875499438</v>
      </c>
      <c r="HV60" s="4">
        <v>110302648365</v>
      </c>
      <c r="HW60" s="4">
        <v>77809469220</v>
      </c>
      <c r="HX60" s="4">
        <v>73506242580</v>
      </c>
      <c r="HY60" s="4">
        <v>73479907260</v>
      </c>
      <c r="HZ60" s="4">
        <v>61331346900</v>
      </c>
      <c r="IA60" s="4"/>
      <c r="IB60" s="4"/>
      <c r="IC60" s="4"/>
      <c r="ID60" s="4"/>
      <c r="IE60" s="4"/>
      <c r="IF60" s="6" t="s">
        <v>613</v>
      </c>
      <c r="IG60" s="4"/>
      <c r="IH60" s="4"/>
      <c r="II60" s="4"/>
      <c r="IJ60" s="4"/>
      <c r="IK60" s="4"/>
      <c r="IL60" s="4">
        <v>9615887892000</v>
      </c>
      <c r="IM60" s="4">
        <v>9230880675200</v>
      </c>
      <c r="IN60" s="4">
        <v>8788462581250</v>
      </c>
      <c r="IO60" s="4">
        <v>7452011291350</v>
      </c>
      <c r="IP60" s="4">
        <v>6495290035200</v>
      </c>
      <c r="IQ60" s="4">
        <v>5770058994150</v>
      </c>
      <c r="IR60" s="4">
        <v>4190991991200</v>
      </c>
      <c r="IS60" s="4">
        <v>4131041894400</v>
      </c>
      <c r="IT60" s="4">
        <v>2760092049600</v>
      </c>
      <c r="IU60" s="4">
        <v>2241992646420</v>
      </c>
      <c r="IV60" s="4">
        <v>1414594567510</v>
      </c>
      <c r="IW60" s="5">
        <v>1441126339620</v>
      </c>
      <c r="IX60" s="4">
        <v>1983834528200</v>
      </c>
      <c r="IY60" s="4">
        <v>1661618051310</v>
      </c>
      <c r="IZ60" s="4">
        <v>1397326756148</v>
      </c>
      <c r="JA60" s="4">
        <v>1113558665700</v>
      </c>
      <c r="JB60" s="4">
        <v>319476014640</v>
      </c>
      <c r="JC60" s="4">
        <v>259989296640</v>
      </c>
      <c r="JD60" s="4">
        <v>287087091000</v>
      </c>
      <c r="JE60" s="4">
        <v>292096302750</v>
      </c>
      <c r="JF60" s="4"/>
      <c r="JG60" s="4"/>
      <c r="JH60" s="4"/>
      <c r="JI60" s="4"/>
      <c r="JJ60" s="4"/>
      <c r="JK60" s="6" t="s">
        <v>613</v>
      </c>
      <c r="JL60" s="4"/>
      <c r="JM60" s="4"/>
      <c r="JN60" s="4"/>
      <c r="JO60" s="4"/>
      <c r="JP60" s="4"/>
      <c r="JQ60" s="4">
        <v>754184012400</v>
      </c>
      <c r="JR60" s="4">
        <v>645266209600</v>
      </c>
      <c r="JS60" s="4">
        <v>524545475000</v>
      </c>
      <c r="JT60" s="4">
        <v>380184762850</v>
      </c>
      <c r="JU60" s="4">
        <v>296371789200</v>
      </c>
      <c r="JV60" s="4">
        <v>236277932700</v>
      </c>
      <c r="JW60" s="4">
        <v>166399456200</v>
      </c>
      <c r="JX60" s="4">
        <v>222001836800</v>
      </c>
      <c r="JY60" s="4">
        <v>141917695200</v>
      </c>
      <c r="JZ60" s="4">
        <v>100671322500</v>
      </c>
      <c r="KA60" s="4">
        <v>58175631850</v>
      </c>
      <c r="KB60" s="5">
        <v>40048442340</v>
      </c>
      <c r="KC60" s="4">
        <v>66541932450</v>
      </c>
      <c r="KD60" s="4">
        <v>50684074350</v>
      </c>
      <c r="KE60" s="4">
        <v>19604810116</v>
      </c>
      <c r="KF60" s="4">
        <v>20435222600</v>
      </c>
      <c r="KG60" s="4">
        <v>7712278470</v>
      </c>
      <c r="KH60" s="4">
        <v>7208547400</v>
      </c>
      <c r="KI60" s="4">
        <v>25334180940</v>
      </c>
      <c r="KJ60" s="4">
        <v>18480711600</v>
      </c>
      <c r="KK60" s="4"/>
      <c r="KL60" s="4"/>
      <c r="KM60" s="4"/>
      <c r="KN60" s="4"/>
      <c r="KO60" s="4"/>
      <c r="KP60" s="6" t="s">
        <v>613</v>
      </c>
      <c r="KQ60" s="4"/>
      <c r="KR60" s="4"/>
      <c r="KS60" s="4"/>
      <c r="KT60" s="4"/>
      <c r="KU60" s="4"/>
      <c r="KV60" s="4">
        <v>271914280560</v>
      </c>
      <c r="KW60" s="4">
        <v>236667074960</v>
      </c>
      <c r="KX60" s="4">
        <v>233740116250</v>
      </c>
      <c r="KY60" s="4">
        <v>106031039540</v>
      </c>
      <c r="KZ60" s="4">
        <v>178965356460</v>
      </c>
      <c r="LA60" s="4">
        <v>118847336145</v>
      </c>
      <c r="LB60" s="4">
        <v>115463456560</v>
      </c>
      <c r="LC60" s="4">
        <v>127064801280</v>
      </c>
      <c r="LD60" s="4">
        <v>66763066230</v>
      </c>
      <c r="LE60" s="4">
        <v>74607029292.243607</v>
      </c>
      <c r="LF60" s="4">
        <v>35400650543.839897</v>
      </c>
      <c r="LG60" s="5">
        <v>30355366447.2966</v>
      </c>
      <c r="LH60" s="4">
        <v>-46598671667.418503</v>
      </c>
      <c r="LI60" s="4">
        <v>25406950501.253101</v>
      </c>
      <c r="LJ60" s="4">
        <v>5924501265.3775997</v>
      </c>
      <c r="LK60" s="4">
        <v>7710712546.9530001</v>
      </c>
      <c r="LL60" s="4">
        <v>8029109292.7356005</v>
      </c>
      <c r="LM60" s="4">
        <v>5822016296.9282999</v>
      </c>
      <c r="LN60" s="4">
        <v>15020857772.986799</v>
      </c>
      <c r="LO60" s="4">
        <v>18385321920.754501</v>
      </c>
      <c r="LP60" s="4"/>
      <c r="LQ60" s="4"/>
      <c r="LR60" s="4"/>
      <c r="LS60" s="4"/>
      <c r="LT60" s="4"/>
      <c r="LU60" s="6" t="s">
        <v>613</v>
      </c>
      <c r="LV60" s="4"/>
      <c r="LW60" s="4"/>
      <c r="LX60" s="4"/>
      <c r="LY60" s="4"/>
      <c r="LZ60" s="4"/>
      <c r="MA60" s="4">
        <v>978917659200</v>
      </c>
      <c r="MB60" s="4">
        <v>842644667600</v>
      </c>
      <c r="MC60" s="4">
        <v>730383400000</v>
      </c>
      <c r="MD60" s="4">
        <v>573065633500</v>
      </c>
      <c r="ME60" s="4">
        <v>524458895100</v>
      </c>
      <c r="MF60" s="4">
        <v>392930259150</v>
      </c>
      <c r="ML60" s="1">
        <v>364271169600</v>
      </c>
      <c r="MM60" s="1">
        <v>338270590400</v>
      </c>
      <c r="MN60" s="1">
        <v>295377931250</v>
      </c>
      <c r="MO60" s="1">
        <v>148593587350</v>
      </c>
      <c r="MP60" s="1">
        <v>246247225200</v>
      </c>
      <c r="MQ60" s="1">
        <v>158455955850</v>
      </c>
      <c r="MR60" s="4">
        <v>159914564600</v>
      </c>
      <c r="MS60" s="4">
        <v>154986252800</v>
      </c>
      <c r="MT60" s="4">
        <v>86800871700</v>
      </c>
      <c r="MU60" s="4">
        <v>93311105340</v>
      </c>
      <c r="MV60" s="4">
        <v>43800022835</v>
      </c>
      <c r="MW60" s="5">
        <v>31847682360</v>
      </c>
      <c r="MX60" s="4">
        <v>-46254493950</v>
      </c>
      <c r="MY60" s="1">
        <v>30252532980</v>
      </c>
      <c r="MZ60" s="1">
        <v>14854828488</v>
      </c>
      <c r="NA60" s="1">
        <v>14921234120</v>
      </c>
      <c r="NB60" s="1">
        <v>11111466960</v>
      </c>
      <c r="NC60" s="1">
        <v>8250184770</v>
      </c>
      <c r="ND60" s="1">
        <v>21684667320</v>
      </c>
      <c r="NE60" s="1">
        <v>25719398100</v>
      </c>
      <c r="NK60" s="6" t="s">
        <v>613</v>
      </c>
      <c r="NQ60" s="35">
        <v>271914224400</v>
      </c>
      <c r="NR60" s="35">
        <v>236667047200</v>
      </c>
      <c r="NS60" s="35">
        <v>233740087500</v>
      </c>
      <c r="NT60" s="35">
        <v>106031093800</v>
      </c>
      <c r="NU60" s="35">
        <v>178965383400</v>
      </c>
      <c r="NV60" s="35">
        <v>118847377500</v>
      </c>
      <c r="NW60" s="47">
        <v>115463431800</v>
      </c>
      <c r="NX60" s="47">
        <v>127064825600</v>
      </c>
      <c r="NY60" s="47">
        <v>66763056600</v>
      </c>
      <c r="NZ60" s="47">
        <v>74488946280</v>
      </c>
      <c r="OA60" s="47">
        <v>35357799315</v>
      </c>
      <c r="OB60" s="48">
        <v>30206784300</v>
      </c>
      <c r="OC60" s="47">
        <v>-46712396500</v>
      </c>
      <c r="OD60" s="35">
        <v>25298134230</v>
      </c>
      <c r="OE60" s="35">
        <v>5914297648</v>
      </c>
      <c r="OF60" s="35">
        <v>7702645145</v>
      </c>
      <c r="OG60" s="35">
        <v>8028283500</v>
      </c>
      <c r="OH60" s="35">
        <v>5837187570</v>
      </c>
      <c r="OI60" s="35">
        <v>14966051700</v>
      </c>
      <c r="OJ60" s="35">
        <v>18439083900</v>
      </c>
      <c r="OP60" s="6" t="s">
        <v>613</v>
      </c>
      <c r="OQ60" s="4">
        <v>268404590000</v>
      </c>
      <c r="OR60" s="4">
        <v>315159718400</v>
      </c>
      <c r="OS60" s="4">
        <v>141156443700</v>
      </c>
      <c r="OT60" s="4">
        <v>143565530100</v>
      </c>
      <c r="OU60" s="4">
        <v>90817811325</v>
      </c>
      <c r="OV60" s="5">
        <v>70513551300</v>
      </c>
      <c r="OW60" s="4">
        <v>100306557400</v>
      </c>
      <c r="OX60" s="4">
        <v>72656777640</v>
      </c>
      <c r="OY60" s="4">
        <v>34766213966</v>
      </c>
      <c r="OZ60" s="4">
        <v>33186193365</v>
      </c>
      <c r="PA60" s="4">
        <v>11040671970</v>
      </c>
      <c r="PB60" s="4">
        <v>9960879690</v>
      </c>
      <c r="PC60" s="4">
        <v>27677685720</v>
      </c>
      <c r="PD60" s="4">
        <v>23181816150</v>
      </c>
      <c r="PE60" s="4"/>
      <c r="PF60" s="4"/>
      <c r="PG60" s="4"/>
      <c r="PH60" s="4"/>
      <c r="PI60" s="4"/>
      <c r="PJ60" s="6" t="s">
        <v>613</v>
      </c>
      <c r="PK60" s="4"/>
      <c r="PL60" s="4"/>
      <c r="PM60" s="4"/>
      <c r="PN60" s="4"/>
      <c r="PO60" s="4"/>
      <c r="PP60" s="4">
        <v>-281155352400</v>
      </c>
      <c r="PQ60" s="4">
        <v>-285014418400</v>
      </c>
      <c r="PR60" s="4">
        <v>-283361006250</v>
      </c>
      <c r="PS60" s="4">
        <v>-140322057300</v>
      </c>
      <c r="PT60" s="4">
        <v>-111366861900</v>
      </c>
      <c r="PU60" s="4">
        <v>-100260786300</v>
      </c>
      <c r="PV60" s="4">
        <v>-82943524000</v>
      </c>
      <c r="PW60" s="4">
        <v>-57203558400</v>
      </c>
      <c r="PX60" s="4">
        <v>-17514466200</v>
      </c>
      <c r="PY60" s="4">
        <v>-16255184050.5</v>
      </c>
      <c r="PZ60" s="4">
        <v>-27412181211.709999</v>
      </c>
      <c r="QA60" s="5">
        <v>-34342626454.619999</v>
      </c>
      <c r="QB60" s="4">
        <v>-35697875584.699997</v>
      </c>
      <c r="QC60" s="4">
        <v>-26656130396.700001</v>
      </c>
      <c r="QD60" s="4">
        <v>-11357297801.636</v>
      </c>
      <c r="QE60" s="4">
        <v>-3688350680.9499998</v>
      </c>
      <c r="QF60" s="4">
        <v>-167831505.27000001</v>
      </c>
      <c r="QG60" s="4">
        <v>-156336828.77000001</v>
      </c>
      <c r="QH60" s="4">
        <v>-84335856.540000007</v>
      </c>
      <c r="QI60" s="4">
        <v>-23632434.449999999</v>
      </c>
      <c r="QJ60" s="4"/>
      <c r="QK60" s="4"/>
      <c r="QL60" s="4"/>
      <c r="QM60" s="4"/>
      <c r="QN60" s="4"/>
      <c r="QO60" s="6" t="s">
        <v>613</v>
      </c>
      <c r="QP60" s="4"/>
      <c r="QQ60" s="4"/>
      <c r="QR60" s="4"/>
      <c r="QS60" s="4"/>
      <c r="QT60" s="4"/>
      <c r="QU60" s="4">
        <v>-446191972200</v>
      </c>
      <c r="QV60" s="4">
        <v>-268730957600</v>
      </c>
      <c r="QW60" s="4">
        <v>-163842512500</v>
      </c>
      <c r="QX60" s="4">
        <v>-291276768550</v>
      </c>
      <c r="QY60" s="4">
        <v>-482774579220</v>
      </c>
      <c r="QZ60" s="4">
        <v>-370334397195</v>
      </c>
      <c r="RA60" s="4">
        <v>230427578200</v>
      </c>
      <c r="RB60" s="4">
        <v>267102656640</v>
      </c>
      <c r="RC60" s="4">
        <v>27894691350</v>
      </c>
      <c r="RD60" s="4">
        <v>42817439351.422798</v>
      </c>
      <c r="RE60" s="4">
        <v>2970837798.3474002</v>
      </c>
      <c r="RF60" s="5">
        <v>118747502546.92999</v>
      </c>
      <c r="RG60" s="4">
        <v>-64687260418.760002</v>
      </c>
      <c r="RH60" s="4">
        <v>-97193963249.467499</v>
      </c>
      <c r="RI60" s="4">
        <v>-75326805252.820801</v>
      </c>
      <c r="RJ60" s="4">
        <v>-16848151268.282101</v>
      </c>
      <c r="RK60" s="4">
        <v>-743010784.98479998</v>
      </c>
      <c r="RL60" s="4">
        <v>16302633324.9772</v>
      </c>
      <c r="RM60" s="4">
        <v>-5635667110.8893995</v>
      </c>
      <c r="RN60" s="4">
        <v>16422756518.483999</v>
      </c>
      <c r="RO60" s="4"/>
      <c r="RP60" s="4"/>
      <c r="RQ60" s="4"/>
      <c r="RR60" s="4"/>
      <c r="RS60" s="4"/>
      <c r="RT60" s="6" t="s">
        <v>613</v>
      </c>
      <c r="RU60" s="4"/>
      <c r="RV60" s="4"/>
      <c r="RW60" s="4"/>
      <c r="RX60" s="4"/>
      <c r="RY60" s="4"/>
      <c r="RZ60" s="4">
        <v>-122858704800</v>
      </c>
      <c r="SA60" s="4">
        <v>-157054976000</v>
      </c>
      <c r="SB60" s="4">
        <v>-163125343750</v>
      </c>
      <c r="SC60" s="4">
        <v>-101010551650</v>
      </c>
      <c r="SD60" s="4">
        <v>-280878999300</v>
      </c>
      <c r="SE60" s="4">
        <v>-868804449750</v>
      </c>
      <c r="SF60" s="4">
        <v>-390563621000</v>
      </c>
      <c r="SG60" s="4">
        <v>-179129689600</v>
      </c>
      <c r="SH60" s="4">
        <v>-182656928700</v>
      </c>
      <c r="SI60" s="4">
        <v>-236657474040</v>
      </c>
      <c r="SJ60" s="4">
        <v>-25955921950</v>
      </c>
      <c r="SK60" s="5">
        <v>-16039499940</v>
      </c>
      <c r="SL60" s="4">
        <v>-107211106800</v>
      </c>
      <c r="SM60" s="4">
        <v>-57098768340</v>
      </c>
      <c r="SN60" s="4">
        <v>-74966963040</v>
      </c>
      <c r="SO60" s="4">
        <v>-23255003395</v>
      </c>
      <c r="SP60" s="4">
        <v>-4712914350</v>
      </c>
      <c r="SQ60" s="4">
        <v>-1012673330</v>
      </c>
      <c r="SR60" s="4">
        <v>3306843420</v>
      </c>
      <c r="SS60" s="4">
        <v>-3531616650</v>
      </c>
      <c r="ST60" s="4"/>
      <c r="SU60" s="4"/>
      <c r="SV60" s="4"/>
      <c r="SW60" s="4"/>
      <c r="SX60" s="4"/>
      <c r="SY60" s="6" t="s">
        <v>613</v>
      </c>
      <c r="SZ60" s="4"/>
      <c r="TA60" s="4"/>
      <c r="TB60" s="4"/>
      <c r="TC60" s="4"/>
      <c r="TD60" s="4"/>
      <c r="TE60" s="4">
        <v>-24096992400</v>
      </c>
      <c r="TF60" s="4">
        <v>686292019600</v>
      </c>
      <c r="TG60" s="4">
        <v>241382412500</v>
      </c>
      <c r="TH60" s="4">
        <v>421472689000</v>
      </c>
      <c r="TI60" s="4">
        <v>867954805800</v>
      </c>
      <c r="TJ60" s="4">
        <v>482704106700</v>
      </c>
      <c r="TK60" s="4">
        <v>1234265325400</v>
      </c>
      <c r="TL60" s="4">
        <v>126685798400</v>
      </c>
      <c r="TM60" s="4">
        <v>154810146600</v>
      </c>
      <c r="TN60" s="4">
        <v>352394108820</v>
      </c>
      <c r="TO60" s="4">
        <v>39034234645</v>
      </c>
      <c r="TP60" s="5">
        <v>-107443201200</v>
      </c>
      <c r="TQ60" s="4">
        <v>266994944650</v>
      </c>
      <c r="TR60" s="35">
        <v>174890177280</v>
      </c>
      <c r="TS60" s="35">
        <v>151234640594</v>
      </c>
      <c r="TT60" s="35">
        <v>39194376910</v>
      </c>
      <c r="TU60" s="35">
        <v>4517753040</v>
      </c>
      <c r="TV60" s="35">
        <v>-27876601770</v>
      </c>
      <c r="TW60" s="35">
        <v>-2650897740</v>
      </c>
      <c r="TX60" s="35">
        <v>-8068860000</v>
      </c>
      <c r="UD60" s="6" t="s">
        <v>613</v>
      </c>
      <c r="UJ60" s="37">
        <v>0.84143860340771992</v>
      </c>
      <c r="UK60" s="37">
        <v>0.75725519656865603</v>
      </c>
      <c r="UL60" s="37">
        <v>0.44499265635399898</v>
      </c>
      <c r="UM60" s="37">
        <v>0.53649402487736697</v>
      </c>
      <c r="UN60" s="37">
        <v>0.52113535497696606</v>
      </c>
      <c r="UO60" s="37">
        <v>0.43367504414716301</v>
      </c>
      <c r="UP60" s="9">
        <v>0.30511105046206799</v>
      </c>
      <c r="UQ60" s="9"/>
      <c r="UR60" s="9"/>
      <c r="US60" s="9"/>
      <c r="UT60" s="9"/>
      <c r="UU60" s="10"/>
      <c r="UV60" s="9"/>
      <c r="UW60" s="6" t="s">
        <v>613</v>
      </c>
      <c r="VC60" s="9">
        <v>0</v>
      </c>
      <c r="VD60" s="9">
        <v>3.6876614094986E-2</v>
      </c>
      <c r="VE60" s="9">
        <v>5.2007237069289197E-2</v>
      </c>
      <c r="VF60" s="9">
        <v>6.6653504155335191E-2</v>
      </c>
      <c r="VG60" s="9">
        <v>6.8368928680282798E-2</v>
      </c>
      <c r="VH60" s="9">
        <v>3.1992638698698304E-2</v>
      </c>
      <c r="VI60" s="9">
        <v>3.1315557597280802E-2</v>
      </c>
      <c r="VJ60" s="9"/>
      <c r="VK60" s="9"/>
      <c r="VL60" s="9"/>
      <c r="VM60" s="9"/>
      <c r="VN60" s="10"/>
      <c r="VO60" s="9"/>
      <c r="VP60" s="6" t="s">
        <v>613</v>
      </c>
      <c r="VV60" s="9">
        <v>0.15856139659228</v>
      </c>
      <c r="VW60" s="9">
        <v>0.242744803431344</v>
      </c>
      <c r="VX60" s="9">
        <v>0.55500734364600102</v>
      </c>
      <c r="VY60" s="9">
        <v>0.46350597512263297</v>
      </c>
      <c r="VZ60" s="9">
        <v>0.478864645023034</v>
      </c>
      <c r="WA60" s="9">
        <v>0.56632495585283704</v>
      </c>
      <c r="WB60" s="52">
        <v>0.69488894953793201</v>
      </c>
      <c r="WG60" s="53"/>
      <c r="WI60" s="54" t="s">
        <v>613</v>
      </c>
      <c r="WO60" s="9">
        <v>0.111550634644118</v>
      </c>
      <c r="WP60" s="9">
        <v>8.7200683509115903E-2</v>
      </c>
      <c r="WQ60" s="9">
        <v>3.1135157896271602E-2</v>
      </c>
      <c r="WR60" s="9">
        <v>5.50379988777943E-2</v>
      </c>
      <c r="WS60" s="9">
        <v>7.6783616385972295E-2</v>
      </c>
      <c r="WT60" s="9">
        <v>7.0755226343172398E-2</v>
      </c>
      <c r="WU60" s="9">
        <v>7.9273218676487997E-2</v>
      </c>
      <c r="WV60" s="9"/>
      <c r="WW60" s="9"/>
      <c r="WX60" s="9"/>
      <c r="WY60" s="9"/>
      <c r="WZ60" s="10"/>
      <c r="XA60" s="9"/>
      <c r="XB60" s="6" t="s">
        <v>613</v>
      </c>
      <c r="XH60" s="9">
        <v>0.27322940000000001</v>
      </c>
      <c r="XI60" s="9">
        <v>0.27322940000000001</v>
      </c>
      <c r="XJ60" s="9">
        <v>0.27322940000000001</v>
      </c>
      <c r="XK60" s="9">
        <v>0.27322940000000001</v>
      </c>
      <c r="XL60" s="9">
        <v>0.24996590000000002</v>
      </c>
      <c r="XM60" s="9">
        <v>0.2308481</v>
      </c>
      <c r="XN60" s="9">
        <v>0.20171399999999998</v>
      </c>
      <c r="XO60" s="9"/>
      <c r="XP60" s="9"/>
      <c r="XQ60" s="9"/>
      <c r="XR60" s="9"/>
      <c r="XS60" s="10"/>
      <c r="XT60" s="9"/>
      <c r="XU60" s="6" t="s">
        <v>613</v>
      </c>
      <c r="XV60" s="59">
        <f t="shared" si="318"/>
        <v>82943432892.362595</v>
      </c>
      <c r="XW60" s="59">
        <f t="shared" si="318"/>
        <v>61140014100.643341</v>
      </c>
      <c r="XX60" s="59">
        <f t="shared" si="313"/>
        <v>39585532078.692581</v>
      </c>
      <c r="XY60" s="59">
        <f t="shared" si="313"/>
        <v>38175590430.251869</v>
      </c>
      <c r="XZ60" s="59">
        <f t="shared" si="313"/>
        <v>34277820767.390614</v>
      </c>
      <c r="YA60" s="59">
        <f t="shared" si="313"/>
        <v>41139038243.844315</v>
      </c>
      <c r="YB60" s="59">
        <f t="shared" si="313"/>
        <v>48944446246.524559</v>
      </c>
      <c r="YC60" s="6" t="s">
        <v>613</v>
      </c>
      <c r="YD60" s="4"/>
      <c r="YE60" s="4"/>
      <c r="YF60" s="4"/>
      <c r="YG60" s="4"/>
      <c r="YH60" s="4"/>
      <c r="YI60" s="4">
        <v>-446191972200</v>
      </c>
      <c r="YJ60" s="4">
        <v>-268730957600</v>
      </c>
      <c r="YK60" s="4">
        <v>-163842512500</v>
      </c>
      <c r="YL60" s="4">
        <v>-291276768550</v>
      </c>
      <c r="YM60" s="4">
        <v>-482774579220</v>
      </c>
      <c r="YN60" s="4">
        <v>-370334397195</v>
      </c>
      <c r="YO60" s="4">
        <v>230427578200</v>
      </c>
      <c r="YP60" s="4">
        <v>267102656640</v>
      </c>
      <c r="YQ60" s="4">
        <v>27894691350</v>
      </c>
      <c r="YR60" s="4">
        <v>42817439351.422798</v>
      </c>
      <c r="YS60" s="4">
        <v>2970837798.3474002</v>
      </c>
      <c r="YT60" s="5">
        <v>118747502546.92999</v>
      </c>
      <c r="YU60" s="4">
        <v>-64687260418.760002</v>
      </c>
      <c r="YV60" s="4">
        <v>-97193963249.467499</v>
      </c>
      <c r="YW60" s="4">
        <v>-75326805252.820801</v>
      </c>
      <c r="YX60" s="4">
        <v>-16848151268.282101</v>
      </c>
      <c r="YY60" s="4">
        <v>-743010784.98479998</v>
      </c>
      <c r="YZ60" s="4">
        <v>16302633324.9772</v>
      </c>
      <c r="ZA60" s="4">
        <v>-5635667110.8893995</v>
      </c>
      <c r="ZB60" s="4">
        <v>16422756518.483999</v>
      </c>
      <c r="ZC60" s="4"/>
      <c r="ZD60" s="4"/>
      <c r="ZE60" s="4"/>
      <c r="ZF60" s="4"/>
      <c r="ZG60" s="4"/>
      <c r="ZH60" s="6" t="s">
        <v>613</v>
      </c>
      <c r="ZI60" s="4"/>
      <c r="ZJ60" s="4"/>
      <c r="ZK60" s="4"/>
      <c r="ZL60" s="4"/>
      <c r="ZM60" s="4"/>
      <c r="ZN60" s="4">
        <v>-122858704800</v>
      </c>
      <c r="ZO60" s="4">
        <v>-157054976000</v>
      </c>
      <c r="ZP60" s="4">
        <v>-163125343750</v>
      </c>
      <c r="ZQ60" s="4">
        <v>-101010551650</v>
      </c>
      <c r="ZR60" s="4">
        <v>-280878999300</v>
      </c>
      <c r="ZS60" s="4">
        <v>-868804449750</v>
      </c>
      <c r="ZT60" s="4">
        <v>-390563621000</v>
      </c>
      <c r="ZU60" s="4">
        <v>-179129689600</v>
      </c>
      <c r="ZV60" s="4">
        <v>-182656928700</v>
      </c>
      <c r="ZW60" s="4">
        <v>-236657474040</v>
      </c>
      <c r="ZX60" s="4">
        <v>-25955921950</v>
      </c>
      <c r="ZY60" s="5">
        <v>-16039499940</v>
      </c>
      <c r="ZZ60" s="4">
        <v>-107211106800</v>
      </c>
      <c r="AAA60" s="4">
        <v>-57098768340</v>
      </c>
      <c r="AAB60" s="4">
        <v>-74966963040</v>
      </c>
      <c r="AAC60" s="4">
        <v>-23255003395</v>
      </c>
      <c r="AAD60" s="4">
        <v>-4712914350</v>
      </c>
      <c r="AAE60" s="4">
        <v>-1012673330</v>
      </c>
      <c r="AAF60" s="4">
        <v>3306843420</v>
      </c>
      <c r="AAG60" s="4">
        <v>-3531616650</v>
      </c>
      <c r="AAH60" s="4"/>
      <c r="AAI60" s="4"/>
      <c r="AAJ60" s="4"/>
      <c r="AAK60" s="4"/>
      <c r="AAL60" s="4"/>
      <c r="AAM60" s="6" t="s">
        <v>613</v>
      </c>
      <c r="AAN60" s="4"/>
      <c r="AAO60" s="4"/>
      <c r="AAP60" s="4"/>
      <c r="AAQ60" s="4"/>
      <c r="AAR60" s="4"/>
      <c r="AAS60" s="4">
        <v>-24096992400</v>
      </c>
      <c r="AAT60" s="4">
        <v>686292019600</v>
      </c>
      <c r="AAU60" s="4">
        <v>241382412500</v>
      </c>
      <c r="AAV60" s="4">
        <v>421472689000</v>
      </c>
      <c r="AAW60" s="4">
        <v>867954805800</v>
      </c>
      <c r="AAX60" s="4">
        <v>482704106700</v>
      </c>
      <c r="AAY60" s="4">
        <v>1234265325400</v>
      </c>
      <c r="AAZ60" s="4">
        <v>126685798400</v>
      </c>
      <c r="ABA60" s="4">
        <v>154810146600</v>
      </c>
      <c r="ABB60" s="4">
        <v>352394108820</v>
      </c>
      <c r="ABC60" s="4">
        <v>39034234645</v>
      </c>
      <c r="ABD60" s="5">
        <v>-107443201200</v>
      </c>
      <c r="ABE60" s="4">
        <v>266994944650</v>
      </c>
      <c r="ABF60" s="35">
        <v>174890177280</v>
      </c>
      <c r="ABG60" s="35">
        <v>151234640594</v>
      </c>
      <c r="ABH60" s="35">
        <v>39194376910</v>
      </c>
      <c r="ABI60" s="35">
        <v>4517753040</v>
      </c>
      <c r="ABJ60" s="35">
        <v>-27876601770</v>
      </c>
      <c r="ABK60" s="35">
        <v>-2650897740</v>
      </c>
      <c r="ABL60" s="35">
        <v>-8068860000</v>
      </c>
      <c r="ABR60" s="6" t="s">
        <v>613</v>
      </c>
      <c r="ABX60" s="37">
        <v>0.84143860340771992</v>
      </c>
      <c r="ABY60" s="37">
        <v>0.75725519656865603</v>
      </c>
      <c r="ABZ60" s="37">
        <v>0.44499265635399898</v>
      </c>
      <c r="ACA60" s="37">
        <v>0.53649402487736697</v>
      </c>
      <c r="ACB60" s="37">
        <v>0.52113535497696606</v>
      </c>
      <c r="ACC60" s="37">
        <v>0.43367504414716301</v>
      </c>
      <c r="ACD60" s="9">
        <v>0.30511105046206799</v>
      </c>
      <c r="ACE60" s="9"/>
      <c r="ACF60" s="9"/>
      <c r="ACG60" s="9"/>
      <c r="ACH60" s="9"/>
      <c r="ACI60" s="10"/>
      <c r="ACJ60" s="9"/>
      <c r="ACK60" s="6" t="s">
        <v>613</v>
      </c>
      <c r="ACQ60" s="9">
        <v>0</v>
      </c>
      <c r="ACR60" s="9">
        <v>3.6876614094986E-2</v>
      </c>
      <c r="ACS60" s="9">
        <v>5.2007237069289197E-2</v>
      </c>
      <c r="ACT60" s="9">
        <v>6.6653504155335191E-2</v>
      </c>
      <c r="ACU60" s="9">
        <v>6.8368928680282798E-2</v>
      </c>
      <c r="ACV60" s="9">
        <v>3.1992638698698304E-2</v>
      </c>
      <c r="ACW60" s="9">
        <v>3.1315557597280802E-2</v>
      </c>
      <c r="ACX60" s="9"/>
      <c r="ACY60" s="9"/>
      <c r="ACZ60" s="9"/>
      <c r="ADA60" s="9"/>
      <c r="ADB60" s="10"/>
      <c r="ADC60" s="9"/>
      <c r="ADD60" s="6" t="s">
        <v>613</v>
      </c>
      <c r="ADJ60" s="9">
        <v>0.15856139659228</v>
      </c>
      <c r="ADK60" s="9">
        <v>0.242744803431344</v>
      </c>
      <c r="ADL60" s="9">
        <v>0.55500734364600102</v>
      </c>
      <c r="ADM60" s="9">
        <v>0.46350597512263297</v>
      </c>
      <c r="ADN60" s="9">
        <v>0.478864645023034</v>
      </c>
      <c r="ADO60" s="9">
        <v>0.56632495585283704</v>
      </c>
      <c r="ADP60" s="52">
        <v>0.69488894953793201</v>
      </c>
      <c r="ADU60" s="53"/>
      <c r="ADW60" s="54" t="s">
        <v>613</v>
      </c>
      <c r="AEC60" s="9">
        <v>0.111550634644118</v>
      </c>
      <c r="AED60" s="9">
        <v>8.7200683509115903E-2</v>
      </c>
      <c r="AEE60" s="9">
        <v>3.1135157896271602E-2</v>
      </c>
      <c r="AEF60" s="9">
        <v>5.50379988777943E-2</v>
      </c>
      <c r="AEG60" s="9">
        <v>7.6783616385972295E-2</v>
      </c>
      <c r="AEH60" s="9">
        <v>7.0755226343172398E-2</v>
      </c>
      <c r="AEI60" s="9">
        <v>7.9273218676487997E-2</v>
      </c>
      <c r="AEJ60" s="9"/>
      <c r="AEK60" s="9"/>
      <c r="AEL60" s="9"/>
      <c r="AEM60" s="9"/>
      <c r="AEN60" s="10"/>
      <c r="AEO60" s="9"/>
      <c r="AEP60" s="6" t="s">
        <v>613</v>
      </c>
      <c r="AEV60" s="9">
        <v>0.27322940000000001</v>
      </c>
      <c r="AEW60" s="9">
        <v>0.27322940000000001</v>
      </c>
      <c r="AEX60" s="9">
        <v>0.27322940000000001</v>
      </c>
      <c r="AEY60" s="9">
        <v>0.27322940000000001</v>
      </c>
      <c r="AEZ60" s="9">
        <v>0.24996590000000002</v>
      </c>
      <c r="AFA60" s="9">
        <v>0.2308481</v>
      </c>
      <c r="AFB60" s="9">
        <v>0.20171399999999998</v>
      </c>
      <c r="AFC60" s="9"/>
      <c r="AFD60" s="9"/>
      <c r="AFE60" s="9"/>
      <c r="AFF60" s="9"/>
      <c r="AFG60" s="10"/>
      <c r="AFH60" s="9"/>
      <c r="AFI60" s="6" t="s">
        <v>613</v>
      </c>
      <c r="AFJ60" s="7">
        <f t="shared" si="166"/>
        <v>2.5393882458603752E-2</v>
      </c>
      <c r="AFK60" s="7">
        <f t="shared" si="167"/>
        <v>4.4685665488035778E-2</v>
      </c>
      <c r="AFL60" s="7">
        <f t="shared" si="168"/>
        <v>3.3282630539618746E-2</v>
      </c>
      <c r="AFM60" s="7">
        <f t="shared" si="169"/>
        <v>4.9244314419779535E-2</v>
      </c>
      <c r="AFN60" s="7">
        <f t="shared" si="170"/>
        <v>3.9897762494042199E-2</v>
      </c>
      <c r="AFO60" s="8">
        <f t="shared" si="171"/>
        <v>3.7038376896329848E-2</v>
      </c>
      <c r="AFP60" s="7">
        <f t="shared" si="172"/>
        <v>-4.8910048301588162E-2</v>
      </c>
      <c r="AFQ60" s="6" t="s">
        <v>613</v>
      </c>
      <c r="AFR60" s="7">
        <f t="shared" si="173"/>
        <v>5.0095909700501332E-2</v>
      </c>
      <c r="AFS60" s="7">
        <f t="shared" si="174"/>
        <v>0.10817013382801113</v>
      </c>
      <c r="AFT60" s="7">
        <f t="shared" si="175"/>
        <v>8.1359307020962557E-2</v>
      </c>
      <c r="AFU60" s="7">
        <f t="shared" si="176"/>
        <v>0.11157771961655386</v>
      </c>
      <c r="AFV60" s="7">
        <f t="shared" si="177"/>
        <v>0.21190660420724364</v>
      </c>
      <c r="AFW60" s="8">
        <f t="shared" si="178"/>
        <v>0.23113973278585578</v>
      </c>
      <c r="AFX60" s="7">
        <f t="shared" si="179"/>
        <v>-0.4751801559246821</v>
      </c>
      <c r="AFY60" s="6" t="s">
        <v>613</v>
      </c>
      <c r="AFZ60" s="1">
        <f t="shared" si="180"/>
        <v>3491457986600</v>
      </c>
      <c r="AGA60" s="1">
        <f t="shared" si="181"/>
        <v>2135462713600</v>
      </c>
      <c r="AGB60" s="1">
        <f t="shared" si="182"/>
        <v>1498015161900</v>
      </c>
      <c r="AGC60" s="1">
        <f t="shared" si="183"/>
        <v>1187769705540</v>
      </c>
      <c r="AGD60" s="1">
        <f t="shared" si="184"/>
        <v>654359518215</v>
      </c>
      <c r="AGE60" s="2">
        <f t="shared" si="185"/>
        <v>576353939400</v>
      </c>
      <c r="AGF60" s="1">
        <f t="shared" si="186"/>
        <v>664674764950</v>
      </c>
      <c r="AGG60" s="6" t="s">
        <v>613</v>
      </c>
      <c r="AGH60" s="7">
        <f t="shared" si="187"/>
        <v>4.7659017189561163E-2</v>
      </c>
      <c r="AGI60" s="7">
        <f t="shared" si="188"/>
        <v>0.10395959404308468</v>
      </c>
      <c r="AGJ60" s="7">
        <f t="shared" si="189"/>
        <v>9.4737155410362733E-2</v>
      </c>
      <c r="AGK60" s="7">
        <f t="shared" si="190"/>
        <v>8.4756600568652682E-2</v>
      </c>
      <c r="AGL60" s="7">
        <f t="shared" si="191"/>
        <v>8.8904692650753944E-2</v>
      </c>
      <c r="AGM60" s="8">
        <f t="shared" si="192"/>
        <v>6.948584819545349E-2</v>
      </c>
      <c r="AGN60" s="7">
        <f t="shared" si="193"/>
        <v>0.10011201862764506</v>
      </c>
      <c r="AGO60" s="6" t="s">
        <v>613</v>
      </c>
      <c r="AGP60" s="7">
        <f t="shared" si="194"/>
        <v>2.755038826188249E-2</v>
      </c>
      <c r="AGQ60" s="7">
        <f t="shared" si="195"/>
        <v>3.0758536109800241E-2</v>
      </c>
      <c r="AGR60" s="7">
        <f t="shared" si="196"/>
        <v>2.4188710024970177E-2</v>
      </c>
      <c r="AGS60" s="7">
        <f t="shared" si="197"/>
        <v>3.3277107046437306E-2</v>
      </c>
      <c r="AGT60" s="7">
        <f t="shared" si="198"/>
        <v>2.5025297959508561E-2</v>
      </c>
      <c r="AGU60" s="8">
        <f t="shared" si="199"/>
        <v>2.1063640024302645E-2</v>
      </c>
      <c r="AGV60" s="7">
        <f t="shared" si="200"/>
        <v>-2.3489192775417136E-2</v>
      </c>
      <c r="AGW60" s="6" t="s">
        <v>613</v>
      </c>
      <c r="AGX60" s="7">
        <f t="shared" si="201"/>
        <v>6.4043212338172034E-2</v>
      </c>
      <c r="AGY60" s="7">
        <f t="shared" si="202"/>
        <v>7.6290612987301692E-2</v>
      </c>
      <c r="AGZ60" s="7">
        <f t="shared" si="203"/>
        <v>5.1141933371554323E-2</v>
      </c>
      <c r="AHA60" s="7">
        <f t="shared" si="204"/>
        <v>6.403479080506555E-2</v>
      </c>
      <c r="AHB60" s="7">
        <f t="shared" si="205"/>
        <v>6.4200593873946138E-2</v>
      </c>
      <c r="AHC60" s="8">
        <f t="shared" si="206"/>
        <v>4.8929472289426894E-2</v>
      </c>
      <c r="AHD60" s="7">
        <f t="shared" si="207"/>
        <v>5.0561957650274152E-2</v>
      </c>
      <c r="AHE60" s="6" t="s">
        <v>613</v>
      </c>
      <c r="AHF60" s="15">
        <f t="shared" si="306"/>
        <v>6.5259806053427836</v>
      </c>
      <c r="AHG60" s="15">
        <f t="shared" si="307"/>
        <v>7.5069758931834727</v>
      </c>
      <c r="AHH60" s="15">
        <f t="shared" si="308"/>
        <v>5.4434004064689372</v>
      </c>
      <c r="AHI60" s="15">
        <f t="shared" si="309"/>
        <v>7.0675142009705656</v>
      </c>
      <c r="AHJ60" s="15">
        <f t="shared" si="310"/>
        <v>9.297344398851056</v>
      </c>
      <c r="AHK60" s="16">
        <f t="shared" si="311"/>
        <v>11.806877673338532</v>
      </c>
      <c r="AHL60" s="15">
        <f t="shared" si="312"/>
        <v>13.782830994645904</v>
      </c>
      <c r="AHM60" s="6" t="s">
        <v>613</v>
      </c>
      <c r="AHN60" s="12">
        <f t="shared" si="208"/>
        <v>55.930291870799699</v>
      </c>
      <c r="AHO60" s="12">
        <f t="shared" si="209"/>
        <v>48.621442934355152</v>
      </c>
      <c r="AHP60" s="12">
        <f t="shared" si="210"/>
        <v>67.053674678466422</v>
      </c>
      <c r="AHQ60" s="12">
        <f t="shared" si="211"/>
        <v>51.644749429704063</v>
      </c>
      <c r="AHR60" s="12">
        <f t="shared" si="212"/>
        <v>39.258522040455539</v>
      </c>
      <c r="AHS60" s="13">
        <f t="shared" si="213"/>
        <v>30.914184943595846</v>
      </c>
      <c r="AHT60" s="12">
        <f t="shared" si="214"/>
        <v>26.482222711849865</v>
      </c>
      <c r="AHU60" s="6" t="s">
        <v>613</v>
      </c>
      <c r="AHV60" s="15">
        <f t="shared" si="215"/>
        <v>0.92172503041409459</v>
      </c>
      <c r="AHW60" s="15">
        <f t="shared" si="216"/>
        <v>1.4527890836065536</v>
      </c>
      <c r="AHX60" s="15">
        <f t="shared" si="217"/>
        <v>1.3759572339848156</v>
      </c>
      <c r="AHY60" s="15">
        <f t="shared" si="218"/>
        <v>1.4798255855312308</v>
      </c>
      <c r="AHZ60" s="15">
        <f t="shared" si="219"/>
        <v>1.5942972011201459</v>
      </c>
      <c r="AIA60" s="16">
        <f t="shared" si="220"/>
        <v>1.7584034313915351</v>
      </c>
      <c r="AIB60" s="15">
        <f t="shared" si="221"/>
        <v>2.0822362338809488</v>
      </c>
      <c r="AIC60" s="6" t="s">
        <v>613</v>
      </c>
      <c r="AID60" s="4">
        <f t="shared" si="222"/>
        <v>2598094655000</v>
      </c>
      <c r="AIE60" s="4">
        <f t="shared" si="223"/>
        <v>1451765011200</v>
      </c>
      <c r="AIF60" s="4">
        <f t="shared" si="224"/>
        <v>309946268700</v>
      </c>
      <c r="AIG60" s="4">
        <f t="shared" si="225"/>
        <v>342799605060</v>
      </c>
      <c r="AIH60" s="4">
        <f t="shared" si="226"/>
        <v>124192736655</v>
      </c>
      <c r="AII60" s="14">
        <f t="shared" si="227"/>
        <v>3588605520</v>
      </c>
      <c r="AIJ60" s="4">
        <f t="shared" si="228"/>
        <v>10866079700</v>
      </c>
      <c r="AIK60" s="6" t="s">
        <v>613</v>
      </c>
      <c r="AIL60" s="15">
        <f t="shared" si="229"/>
        <v>1.6131021181751364</v>
      </c>
      <c r="AIM60" s="15">
        <f t="shared" si="230"/>
        <v>2.8455306902494937</v>
      </c>
      <c r="AIN60" s="15">
        <f t="shared" si="231"/>
        <v>8.905066227048275</v>
      </c>
      <c r="AIO60" s="15">
        <f t="shared" si="232"/>
        <v>6.540242792950667</v>
      </c>
      <c r="AIP60" s="15">
        <f t="shared" si="233"/>
        <v>11.39031641954762</v>
      </c>
      <c r="AIQ60" s="16">
        <f t="shared" si="234"/>
        <v>401.58393882758116</v>
      </c>
      <c r="AIR60" s="15">
        <f t="shared" si="235"/>
        <v>182.57132130183069</v>
      </c>
      <c r="AIS60" s="6" t="s">
        <v>613</v>
      </c>
      <c r="AIT60" s="15">
        <f t="shared" si="236"/>
        <v>3.8217463607176674</v>
      </c>
      <c r="AIU60" s="15">
        <f t="shared" si="237"/>
        <v>3.3489660116936193</v>
      </c>
      <c r="AIV60" s="15">
        <f t="shared" si="238"/>
        <v>1.2789172611495878</v>
      </c>
      <c r="AIW60" s="15">
        <f t="shared" si="239"/>
        <v>1.4398467149943999</v>
      </c>
      <c r="AIX60" s="15">
        <f t="shared" si="240"/>
        <v>1.2267763956221129</v>
      </c>
      <c r="AIY60" s="16">
        <f t="shared" si="241"/>
        <v>1.0060547310457559</v>
      </c>
      <c r="AIZ60" s="15">
        <f t="shared" si="242"/>
        <v>1.0155402715569668</v>
      </c>
      <c r="AJA60" s="6" t="s">
        <v>613</v>
      </c>
      <c r="AJB60" s="15">
        <f t="shared" si="243"/>
        <v>2.4162682031345168</v>
      </c>
      <c r="AJC60" s="15">
        <f t="shared" si="244"/>
        <v>1.6452103952287422</v>
      </c>
      <c r="AJD60" s="15">
        <f t="shared" si="245"/>
        <v>0.61002370998939293</v>
      </c>
      <c r="AJE60" s="15">
        <f t="shared" si="246"/>
        <v>0.63317587522101693</v>
      </c>
      <c r="AJF60" s="15">
        <f t="shared" si="247"/>
        <v>0.32768729918067502</v>
      </c>
      <c r="AJG60" s="16">
        <f t="shared" si="248"/>
        <v>0.2300762036971756</v>
      </c>
      <c r="AJH60" s="15">
        <f t="shared" si="249"/>
        <v>0.23552768549525052</v>
      </c>
      <c r="AJI60" s="6" t="s">
        <v>613</v>
      </c>
      <c r="AJJ60" s="15">
        <f t="shared" si="319"/>
        <v>2.0061777963521301</v>
      </c>
      <c r="AJK60" s="15">
        <f t="shared" si="319"/>
        <v>3.8809095624372905</v>
      </c>
      <c r="AJL60" s="15">
        <f t="shared" si="314"/>
        <v>8.1028844144847536</v>
      </c>
      <c r="AJM60" s="15">
        <f t="shared" si="314"/>
        <v>6.1931825679269012</v>
      </c>
      <c r="AJN60" s="15">
        <f t="shared" si="314"/>
        <v>2.122254752392648</v>
      </c>
      <c r="AJO60" s="16">
        <f t="shared" si="314"/>
        <v>1.1661438414711702</v>
      </c>
      <c r="AJP60" s="15">
        <f t="shared" si="314"/>
        <v>1.8640306001436027</v>
      </c>
      <c r="AJQ60" s="6" t="s">
        <v>613</v>
      </c>
      <c r="AJW60" s="1">
        <v>2.73922</v>
      </c>
      <c r="AJX60" s="1">
        <v>2.2639800000000001</v>
      </c>
      <c r="AJY60" s="1">
        <v>1.8511599999999999</v>
      </c>
      <c r="AJZ60" s="1">
        <v>1.58846</v>
      </c>
      <c r="AKA60" s="1">
        <v>2.6612200000000001</v>
      </c>
      <c r="AKB60" s="1">
        <v>2.35663</v>
      </c>
      <c r="AKC60" s="1">
        <v>2.0061800000000001</v>
      </c>
      <c r="AKD60" s="1">
        <v>3.63104</v>
      </c>
      <c r="AKE60" s="1">
        <v>3.5850900000000001</v>
      </c>
      <c r="AKF60" s="1">
        <v>2.63706</v>
      </c>
      <c r="AKG60" s="1">
        <v>1.6971799999999999</v>
      </c>
      <c r="AKH60" s="2">
        <v>0.97348999999999997</v>
      </c>
      <c r="AKI60" s="1">
        <v>1.35954</v>
      </c>
      <c r="AKJ60" s="6" t="s">
        <v>613</v>
      </c>
      <c r="AKK60" s="15">
        <f t="shared" si="250"/>
        <v>1.9727550437459098</v>
      </c>
      <c r="AKL60" s="15">
        <f t="shared" si="251"/>
        <v>2.4206897815357094</v>
      </c>
      <c r="AKM60" s="15">
        <f t="shared" si="252"/>
        <v>2.4444974961974428</v>
      </c>
      <c r="AKN60" s="15">
        <f t="shared" si="253"/>
        <v>2.2657990253538265</v>
      </c>
      <c r="AKO60" s="15">
        <f t="shared" si="254"/>
        <v>5.3112403042372849</v>
      </c>
      <c r="AKP60" s="16">
        <f t="shared" si="255"/>
        <v>6.2405470259351326</v>
      </c>
      <c r="AKQ60" s="15">
        <f t="shared" si="256"/>
        <v>9.7153892180730583</v>
      </c>
      <c r="AKR60" s="6" t="s">
        <v>613</v>
      </c>
      <c r="AKS60" s="15">
        <f t="shared" si="257"/>
        <v>0.51483221818253699</v>
      </c>
      <c r="AKT60" s="15">
        <f t="shared" si="258"/>
        <v>0.81791719805883134</v>
      </c>
      <c r="AKU60" s="15">
        <f t="shared" si="259"/>
        <v>0.8255224386970017</v>
      </c>
      <c r="AKV60" s="15">
        <f t="shared" si="260"/>
        <v>0.7763558800156779</v>
      </c>
      <c r="AKW60" s="15">
        <f t="shared" si="261"/>
        <v>2.9169648383695463</v>
      </c>
      <c r="AKX60" s="16">
        <f t="shared" si="262"/>
        <v>3.3886241918471556</v>
      </c>
      <c r="AKY60" s="15">
        <f t="shared" si="263"/>
        <v>5.7778811529723484</v>
      </c>
      <c r="AKZ60" s="6" t="s">
        <v>613</v>
      </c>
      <c r="ALA60" s="7">
        <f t="shared" si="264"/>
        <v>0.33986088492375843</v>
      </c>
      <c r="ALB60" s="7">
        <f t="shared" si="265"/>
        <v>0.44991994076088931</v>
      </c>
      <c r="ALC60" s="7">
        <f t="shared" si="266"/>
        <v>0.45221160868678922</v>
      </c>
      <c r="ALD60" s="7">
        <f t="shared" si="267"/>
        <v>0.43704974253741652</v>
      </c>
      <c r="ALE60" s="7">
        <f t="shared" si="268"/>
        <v>0.7447002867617637</v>
      </c>
      <c r="ALF60" s="8">
        <f t="shared" si="269"/>
        <v>0.77213815622269</v>
      </c>
      <c r="ALG60" s="7">
        <f t="shared" si="270"/>
        <v>0.85246126666569488</v>
      </c>
      <c r="ALH60" s="6" t="s">
        <v>613</v>
      </c>
      <c r="ALI60" s="7">
        <f t="shared" si="320"/>
        <v>6.9899489151838523E-2</v>
      </c>
      <c r="ALJ60" s="7">
        <f t="shared" si="320"/>
        <v>6.363532989953273E-2</v>
      </c>
      <c r="ALK60" s="7">
        <f t="shared" si="315"/>
        <v>5.843574306354974E-2</v>
      </c>
      <c r="ALL60" s="7">
        <f t="shared" si="315"/>
        <v>7.3539834754148867E-2</v>
      </c>
      <c r="ALM60" s="7">
        <f t="shared" si="315"/>
        <v>7.0342088484515133E-2</v>
      </c>
      <c r="ALN60" s="20">
        <f t="shared" si="315"/>
        <v>9.2442110975695185E-2</v>
      </c>
      <c r="ALO60" s="7">
        <f t="shared" si="315"/>
        <v>8.6381267757168978E-2</v>
      </c>
      <c r="ALP60" s="6" t="s">
        <v>613</v>
      </c>
      <c r="ALQ60" s="17">
        <f t="shared" si="271"/>
        <v>0.33986088492375843</v>
      </c>
      <c r="ALR60" s="17">
        <f t="shared" si="272"/>
        <v>0.44991994076088931</v>
      </c>
      <c r="ALS60" s="17">
        <f t="shared" si="273"/>
        <v>0.45221160868678922</v>
      </c>
      <c r="ALT60" s="17">
        <f t="shared" si="274"/>
        <v>0.43704974253741652</v>
      </c>
      <c r="ALU60" s="17">
        <f t="shared" si="275"/>
        <v>0.7447002867617637</v>
      </c>
      <c r="ALV60" s="21">
        <f t="shared" si="276"/>
        <v>0.77213815622269</v>
      </c>
      <c r="ALW60" s="17">
        <f t="shared" si="277"/>
        <v>0.85246126666569488</v>
      </c>
      <c r="ALX60" s="6" t="s">
        <v>613</v>
      </c>
      <c r="ALY60" s="17">
        <f t="shared" si="278"/>
        <v>0.66013911507624157</v>
      </c>
      <c r="ALZ60" s="17">
        <f t="shared" si="279"/>
        <v>0.55008005923911063</v>
      </c>
      <c r="AMA60" s="17">
        <f t="shared" si="280"/>
        <v>0.54778839131321078</v>
      </c>
      <c r="AMB60" s="17">
        <f t="shared" si="281"/>
        <v>0.56295025746258354</v>
      </c>
      <c r="AMC60" s="17">
        <f t="shared" si="282"/>
        <v>0.25529971323823636</v>
      </c>
      <c r="AMD60" s="21">
        <f t="shared" si="283"/>
        <v>0.22786184377731</v>
      </c>
      <c r="AME60" s="17">
        <f t="shared" si="284"/>
        <v>0.14753873333430514</v>
      </c>
      <c r="AMF60" s="6" t="s">
        <v>613</v>
      </c>
      <c r="AML60" s="18">
        <v>4.5713591950970072</v>
      </c>
      <c r="AMM60" s="18">
        <v>6.1982279139587186</v>
      </c>
      <c r="AMN60" s="18">
        <v>6.218300505319057</v>
      </c>
      <c r="AMO60" s="18">
        <v>6.0281565269948612</v>
      </c>
      <c r="AMP60" s="18">
        <v>6.8453170762465918</v>
      </c>
      <c r="AMQ60" s="18">
        <v>7.4264531209904705</v>
      </c>
      <c r="AMR60" s="18">
        <v>7.1765482946952046</v>
      </c>
      <c r="AMS60" s="18">
        <v>5.8431999502304244</v>
      </c>
      <c r="AMT60" s="18">
        <v>4.5730186003318511</v>
      </c>
      <c r="AMU60" s="18">
        <v>5.7790687746391765</v>
      </c>
      <c r="AMV60" s="19">
        <v>6.1667526536031421</v>
      </c>
      <c r="AMW60" s="18">
        <v>8.2581800191838628</v>
      </c>
      <c r="AMX60" s="18">
        <v>8.0313813664126421</v>
      </c>
      <c r="AMY60" s="18">
        <v>11.291457076820459</v>
      </c>
      <c r="AMZ60" s="18">
        <v>10.072101709964384</v>
      </c>
      <c r="ANA60" s="18">
        <v>8.1036149396627639</v>
      </c>
      <c r="ANH60" s="6" t="s">
        <v>613</v>
      </c>
      <c r="ANI60" s="7">
        <f t="shared" si="285"/>
        <v>7.4264531209904699E-2</v>
      </c>
      <c r="ANJ60" s="7">
        <f t="shared" si="286"/>
        <v>7.176548294695205E-2</v>
      </c>
      <c r="ANK60" s="7">
        <f t="shared" si="287"/>
        <v>5.8431999502304245E-2</v>
      </c>
      <c r="ANL60" s="7">
        <f t="shared" si="288"/>
        <v>4.5730186003318511E-2</v>
      </c>
      <c r="ANM60" s="7">
        <f t="shared" si="289"/>
        <v>5.7790687746391761E-2</v>
      </c>
      <c r="ANN60" s="20">
        <f t="shared" si="290"/>
        <v>6.1667526536031421E-2</v>
      </c>
      <c r="ANO60" s="7">
        <f t="shared" si="291"/>
        <v>8.2581800191838625E-2</v>
      </c>
      <c r="ANP60" s="6" t="s">
        <v>613</v>
      </c>
      <c r="ANV60" s="7">
        <v>-1.5137246404285265E-2</v>
      </c>
      <c r="ANW60" s="7">
        <v>2.5564672332883953E-2</v>
      </c>
      <c r="ANX60" s="7">
        <v>-1.0702546631930043E-2</v>
      </c>
      <c r="ANY60" s="7">
        <v>0.20954451611318192</v>
      </c>
      <c r="ANZ60" s="7">
        <v>0.18215498634196114</v>
      </c>
      <c r="AOA60" s="7">
        <v>-0.11152965043334617</v>
      </c>
      <c r="AOB60" s="7">
        <v>0.2194132077705182</v>
      </c>
      <c r="AOC60" s="7">
        <v>5.1688907023796915E-3</v>
      </c>
      <c r="AOD60" s="7">
        <v>0.14404568362117454</v>
      </c>
      <c r="AOE60" s="7">
        <v>5.3476746432414846E-2</v>
      </c>
      <c r="AOF60" s="20">
        <v>0.46856062067014981</v>
      </c>
      <c r="AOG60" s="7">
        <v>0.81701072071858527</v>
      </c>
      <c r="AOH60" s="7">
        <v>0.53919448848064833</v>
      </c>
      <c r="AOI60" s="7">
        <v>0.57657229599624027</v>
      </c>
      <c r="AOJ60" s="7">
        <v>0.18054832872882143</v>
      </c>
      <c r="AOK60" s="7">
        <v>0.45513802777357104</v>
      </c>
      <c r="AOR60" s="6" t="s">
        <v>613</v>
      </c>
      <c r="AOX60" s="1">
        <v>2.73922</v>
      </c>
      <c r="AOY60" s="1">
        <v>2.2639800000000001</v>
      </c>
      <c r="AOZ60" s="1">
        <v>1.8511599999999999</v>
      </c>
      <c r="APA60" s="1">
        <v>1.58846</v>
      </c>
      <c r="APB60" s="1">
        <v>2.6612200000000001</v>
      </c>
      <c r="APC60" s="1">
        <v>2.35663</v>
      </c>
      <c r="APD60" s="1">
        <v>2.0061800000000001</v>
      </c>
      <c r="APE60" s="1">
        <v>3.63104</v>
      </c>
      <c r="APF60" s="1">
        <v>3.5850900000000001</v>
      </c>
      <c r="APG60" s="1">
        <v>2.63706</v>
      </c>
      <c r="APH60" s="1">
        <v>1.6971799999999999</v>
      </c>
      <c r="API60" s="2">
        <v>0.97348999999999997</v>
      </c>
      <c r="APJ60" s="1">
        <v>1.35954</v>
      </c>
      <c r="APK60" s="1">
        <v>1.42841</v>
      </c>
      <c r="APL60" s="1">
        <v>1.7136499999999999</v>
      </c>
      <c r="APM60" s="1">
        <v>5.3490700000000002</v>
      </c>
      <c r="APN60" s="1">
        <v>45.949930000000002</v>
      </c>
      <c r="APO60" s="1"/>
      <c r="APP60" s="1">
        <v>301.68819999999999</v>
      </c>
      <c r="APQ60" s="1">
        <v>779.47212999999999</v>
      </c>
      <c r="APW60" s="22">
        <v>-3.4247522811780777E-2</v>
      </c>
      <c r="APX60" s="22">
        <v>5.951685796774852E-2</v>
      </c>
      <c r="APY60" s="22">
        <v>0.42725174912475639</v>
      </c>
      <c r="APZ60" s="22">
        <v>0.36146244727623739</v>
      </c>
      <c r="AQA60" s="22">
        <v>0.26812002765444504</v>
      </c>
      <c r="AQB60" s="39" t="s">
        <v>613</v>
      </c>
      <c r="AQC60" s="22">
        <v>0.55241501969742035</v>
      </c>
      <c r="AQD60" s="6" t="s">
        <v>613</v>
      </c>
      <c r="AQE60" s="4">
        <f t="shared" si="292"/>
        <v>50935999640</v>
      </c>
      <c r="AQF60" s="4">
        <f t="shared" si="293"/>
        <v>94937035520</v>
      </c>
      <c r="AQG60" s="4">
        <f t="shared" si="294"/>
        <v>75154628970</v>
      </c>
      <c r="AQH60" s="4">
        <f t="shared" si="295"/>
        <v>26064293207.756393</v>
      </c>
      <c r="AQI60" s="4">
        <f t="shared" si="296"/>
        <v>22774981306.160103</v>
      </c>
      <c r="AQJ60" s="5">
        <f t="shared" si="297"/>
        <v>9693075892.7033997</v>
      </c>
      <c r="AQK60" s="4">
        <f t="shared" si="298"/>
        <v>113140604117.4185</v>
      </c>
      <c r="AQL60" s="6" t="s">
        <v>613</v>
      </c>
      <c r="AQM60" s="7">
        <f t="shared" si="299"/>
        <v>0.30610676743305365</v>
      </c>
      <c r="AQN60" s="7">
        <f t="shared" si="300"/>
        <v>0.42764076589838379</v>
      </c>
      <c r="AQO60" s="7">
        <f t="shared" si="301"/>
        <v>0.52956489227144665</v>
      </c>
      <c r="AQP60" s="7">
        <f t="shared" si="302"/>
        <v>0.25890484559549115</v>
      </c>
      <c r="AQQ60" s="7">
        <f t="shared" si="303"/>
        <v>0.3914866170234832</v>
      </c>
      <c r="AQR60" s="20">
        <f t="shared" si="304"/>
        <v>0.24203378025072522</v>
      </c>
      <c r="AQS60" s="7">
        <f t="shared" si="305"/>
        <v>1.7002903274928636</v>
      </c>
      <c r="AQT60" s="6" t="s">
        <v>613</v>
      </c>
      <c r="AQU60" s="9">
        <f t="shared" si="321"/>
        <v>8.0627521684028078E-2</v>
      </c>
      <c r="AQV60" s="9">
        <f t="shared" si="321"/>
        <v>8.0553011614537456E-2</v>
      </c>
      <c r="AQW60" s="9">
        <f t="shared" si="316"/>
        <v>3.5675243103714276E-2</v>
      </c>
      <c r="AQX60" s="9">
        <f t="shared" si="316"/>
        <v>8.1267546377449831E-2</v>
      </c>
      <c r="AQY60" s="9">
        <f t="shared" si="316"/>
        <v>5.6634033681988619E-2</v>
      </c>
      <c r="AQZ60" s="10" t="e">
        <f t="shared" si="316"/>
        <v>#VALUE!</v>
      </c>
      <c r="ARA60" s="9">
        <f t="shared" si="316"/>
        <v>0.48829136679097657</v>
      </c>
      <c r="ARB60" s="6" t="s">
        <v>613</v>
      </c>
      <c r="ARC60" s="17">
        <f t="shared" si="322"/>
        <v>6.9709579390999948E-2</v>
      </c>
      <c r="ARD60" s="17">
        <f t="shared" si="322"/>
        <v>6.0697710369091176E-2</v>
      </c>
      <c r="ARE60" s="17">
        <f t="shared" si="317"/>
        <v>3.1973882937571967E-2</v>
      </c>
      <c r="ARF60" s="17">
        <f t="shared" si="317"/>
        <v>6.956880376449022E-2</v>
      </c>
      <c r="ARG60" s="17">
        <f t="shared" si="317"/>
        <v>4.6334879763309966E-2</v>
      </c>
      <c r="ARH60" s="21" t="e">
        <f t="shared" si="317"/>
        <v>#VALUE!</v>
      </c>
      <c r="ARI60" s="17">
        <f t="shared" si="317"/>
        <v>2.0474831550373843E-2</v>
      </c>
      <c r="ARJ60" s="6" t="s">
        <v>613</v>
      </c>
    </row>
    <row r="61" spans="1:1154" collapsed="1" x14ac:dyDescent="0.15">
      <c r="A61" s="26" t="s">
        <v>242</v>
      </c>
      <c r="B61" s="34">
        <v>40721</v>
      </c>
      <c r="C61" s="34">
        <v>40721</v>
      </c>
      <c r="D61" s="35">
        <v>1.70835751596053</v>
      </c>
      <c r="E61" s="26" t="s">
        <v>243</v>
      </c>
      <c r="F61" s="26" t="s">
        <v>33</v>
      </c>
      <c r="G61" s="26" t="s">
        <v>121</v>
      </c>
      <c r="H61" s="26" t="s">
        <v>23</v>
      </c>
      <c r="I61" s="56" t="s">
        <v>244</v>
      </c>
      <c r="J61" s="26" t="s">
        <v>517</v>
      </c>
      <c r="K61" s="26" t="s">
        <v>427</v>
      </c>
      <c r="L61" s="26" t="s">
        <v>110</v>
      </c>
      <c r="M61" s="26" t="s">
        <v>162</v>
      </c>
      <c r="N61" s="26" t="s">
        <v>23</v>
      </c>
      <c r="O61" s="26"/>
      <c r="P61" s="26"/>
      <c r="Q61" s="26" t="s">
        <v>25</v>
      </c>
      <c r="R61" s="26" t="s">
        <v>122</v>
      </c>
      <c r="S61" s="35" t="s">
        <v>245</v>
      </c>
      <c r="T61" s="26" t="s">
        <v>27</v>
      </c>
      <c r="U61" s="26" t="s">
        <v>23</v>
      </c>
      <c r="V61" s="36">
        <v>2011</v>
      </c>
      <c r="W61" s="3">
        <f t="shared" si="165"/>
        <v>0</v>
      </c>
      <c r="AD61" s="35">
        <v>843468000000</v>
      </c>
      <c r="AE61" s="35">
        <v>334154433400</v>
      </c>
      <c r="AF61" s="35">
        <v>477863763320</v>
      </c>
      <c r="AG61" s="35">
        <v>814446746540</v>
      </c>
      <c r="AH61" s="35">
        <v>523889105820</v>
      </c>
      <c r="AI61" s="4">
        <v>753938901800</v>
      </c>
      <c r="AJ61" s="4">
        <v>309941964900</v>
      </c>
      <c r="AK61" s="4">
        <v>322966887130</v>
      </c>
      <c r="AL61" s="4">
        <v>416652173210</v>
      </c>
      <c r="AM61" s="4">
        <v>553221981520</v>
      </c>
      <c r="AN61" s="5">
        <v>400236840670</v>
      </c>
      <c r="AO61" s="4">
        <v>328348583300</v>
      </c>
      <c r="AP61" s="4">
        <v>433020053530</v>
      </c>
      <c r="AQ61" s="4">
        <v>347955599960</v>
      </c>
      <c r="AR61" s="4">
        <v>292678818000</v>
      </c>
      <c r="AS61" s="4">
        <v>131045626000</v>
      </c>
      <c r="AT61" s="4">
        <v>160768839000</v>
      </c>
      <c r="AU61" s="4">
        <v>186020965000</v>
      </c>
      <c r="AV61" s="4">
        <v>47982417000</v>
      </c>
      <c r="AW61" s="4"/>
      <c r="AX61" s="4"/>
      <c r="AY61" s="4"/>
      <c r="AZ61" s="4"/>
      <c r="BA61" s="4"/>
      <c r="BB61" s="6" t="s">
        <v>613</v>
      </c>
      <c r="BC61" s="4"/>
      <c r="BD61" s="4"/>
      <c r="BE61" s="4"/>
      <c r="BF61" s="4"/>
      <c r="BG61" s="4"/>
      <c r="BH61" s="4"/>
      <c r="BI61" s="4">
        <v>36960000000</v>
      </c>
      <c r="BJ61" s="4">
        <v>62434819360</v>
      </c>
      <c r="BK61" s="4">
        <v>115507357890</v>
      </c>
      <c r="BL61" s="4">
        <v>114212100490</v>
      </c>
      <c r="BM61" s="4">
        <v>100317915840</v>
      </c>
      <c r="BN61" s="4">
        <v>112463193710</v>
      </c>
      <c r="BO61" s="4">
        <v>142285392850</v>
      </c>
      <c r="BP61" s="4">
        <v>150048103770</v>
      </c>
      <c r="BQ61" s="4">
        <v>227613437740</v>
      </c>
      <c r="BR61" s="4">
        <v>136971731350</v>
      </c>
      <c r="BS61" s="5">
        <v>145237120180</v>
      </c>
      <c r="BT61" s="4">
        <v>241503393900</v>
      </c>
      <c r="BU61" s="4">
        <v>202690452260</v>
      </c>
      <c r="BV61" s="4">
        <v>223803159090</v>
      </c>
      <c r="BW61" s="4">
        <v>223854716000</v>
      </c>
      <c r="BX61" s="4">
        <v>168917964000</v>
      </c>
      <c r="BY61" s="4">
        <v>146263219000</v>
      </c>
      <c r="BZ61" s="4">
        <v>72868083000</v>
      </c>
      <c r="CA61" s="4">
        <v>107255843000</v>
      </c>
      <c r="CB61" s="4"/>
      <c r="CC61" s="4"/>
      <c r="CD61" s="4"/>
      <c r="CE61" s="4"/>
      <c r="CF61" s="4"/>
      <c r="CG61" s="6" t="s">
        <v>613</v>
      </c>
      <c r="CH61" s="4"/>
      <c r="CI61" s="4"/>
      <c r="CJ61" s="4"/>
      <c r="CK61" s="4"/>
      <c r="CL61" s="4"/>
      <c r="CM61" s="4"/>
      <c r="CN61" s="4">
        <v>953809000000</v>
      </c>
      <c r="CO61" s="4">
        <v>464726839910</v>
      </c>
      <c r="CP61" s="4">
        <v>648651515390</v>
      </c>
      <c r="CQ61" s="4">
        <v>989040941430</v>
      </c>
      <c r="CR61" s="4">
        <v>687623851400</v>
      </c>
      <c r="CS61" s="4">
        <v>915674262320</v>
      </c>
      <c r="CT61" s="4">
        <v>613108865470</v>
      </c>
      <c r="CU61" s="4">
        <v>693656404100</v>
      </c>
      <c r="CV61" s="4">
        <v>666715771010</v>
      </c>
      <c r="CW61" s="4">
        <v>720587963970</v>
      </c>
      <c r="CX61" s="5">
        <v>578657177190</v>
      </c>
      <c r="CY61" s="4">
        <v>611063077330</v>
      </c>
      <c r="CZ61" s="4">
        <v>671660296390</v>
      </c>
      <c r="DA61" s="4">
        <v>601177018690</v>
      </c>
      <c r="DB61" s="4">
        <v>546248158000</v>
      </c>
      <c r="DC61" s="4">
        <v>327167948000</v>
      </c>
      <c r="DD61" s="4">
        <v>325502224000</v>
      </c>
      <c r="DE61" s="4">
        <v>277641844000</v>
      </c>
      <c r="DF61" s="4">
        <v>174387090000</v>
      </c>
      <c r="DG61" s="4"/>
      <c r="DH61" s="4"/>
      <c r="DI61" s="4"/>
      <c r="DJ61" s="4"/>
      <c r="DK61" s="4"/>
      <c r="DL61" s="6" t="s">
        <v>613</v>
      </c>
      <c r="DM61" s="4"/>
      <c r="DN61" s="4"/>
      <c r="DO61" s="4"/>
      <c r="DP61" s="4"/>
      <c r="DQ61" s="4"/>
      <c r="DR61" s="4"/>
      <c r="DS61" s="4">
        <v>4424075000000</v>
      </c>
      <c r="DT61" s="4">
        <v>4042618820057</v>
      </c>
      <c r="DU61" s="4">
        <v>4095914945148</v>
      </c>
      <c r="DV61" s="4">
        <v>4361394289871</v>
      </c>
      <c r="DW61" s="4">
        <v>3748269800320</v>
      </c>
      <c r="DX61" s="4">
        <v>3768551035234</v>
      </c>
      <c r="DY61" s="4">
        <v>3130177111064</v>
      </c>
      <c r="DZ61" s="4">
        <v>2910905311454</v>
      </c>
      <c r="EA61" s="4">
        <v>2627075992774</v>
      </c>
      <c r="EB61" s="4">
        <v>2388263279045</v>
      </c>
      <c r="EC61" s="5">
        <v>1737031906784</v>
      </c>
      <c r="ED61" s="4">
        <v>1569188387540</v>
      </c>
      <c r="EE61" s="4">
        <v>1529437482328</v>
      </c>
      <c r="EF61" s="4">
        <v>1331291536669</v>
      </c>
      <c r="EG61" s="4">
        <v>1277132577000</v>
      </c>
      <c r="EH61" s="4">
        <v>954271117000</v>
      </c>
      <c r="EI61" s="4">
        <v>903722176000</v>
      </c>
      <c r="EJ61" s="4">
        <v>772210203000</v>
      </c>
      <c r="EK61" s="4">
        <v>571873968000</v>
      </c>
      <c r="EL61" s="4"/>
      <c r="EM61" s="4"/>
      <c r="EN61" s="4"/>
      <c r="EO61" s="4"/>
      <c r="EP61" s="4"/>
      <c r="EQ61" s="6" t="s">
        <v>613</v>
      </c>
      <c r="ER61" s="4"/>
      <c r="ES61" s="4"/>
      <c r="ET61" s="4"/>
      <c r="EU61" s="4"/>
      <c r="EV61" s="4"/>
      <c r="EW61" s="4"/>
      <c r="EX61" s="4">
        <v>1117026000000</v>
      </c>
      <c r="EY61" s="4">
        <v>1570437356010</v>
      </c>
      <c r="EZ61" s="4">
        <v>631956264640</v>
      </c>
      <c r="FA61" s="4">
        <v>1230669572910</v>
      </c>
      <c r="FB61" s="4">
        <v>659103623670</v>
      </c>
      <c r="FC61" s="4">
        <v>1028727062550</v>
      </c>
      <c r="FD61" s="4">
        <v>519711023030</v>
      </c>
      <c r="FE61" s="4">
        <v>559106472930</v>
      </c>
      <c r="FF61" s="4">
        <v>443357575310</v>
      </c>
      <c r="FG61" s="4">
        <v>460380547370</v>
      </c>
      <c r="FH61" s="5">
        <v>426262590840</v>
      </c>
      <c r="FI61" s="4">
        <v>305531455270</v>
      </c>
      <c r="FJ61" s="4">
        <v>340836749290</v>
      </c>
      <c r="FK61" s="4">
        <v>189786823540</v>
      </c>
      <c r="FL61" s="4">
        <v>206423804000</v>
      </c>
      <c r="FM61" s="4">
        <v>137377712000</v>
      </c>
      <c r="FN61" s="4">
        <v>199647803000</v>
      </c>
      <c r="FO61" s="4">
        <v>143893231000</v>
      </c>
      <c r="FP61" s="4">
        <v>118809388000</v>
      </c>
      <c r="FQ61" s="4"/>
      <c r="FR61" s="4"/>
      <c r="FS61" s="4"/>
      <c r="FT61" s="4"/>
      <c r="FU61" s="4"/>
      <c r="FV61" s="6" t="s">
        <v>613</v>
      </c>
      <c r="FW61" s="4"/>
      <c r="FX61" s="4"/>
      <c r="FY61" s="4"/>
      <c r="FZ61" s="4"/>
      <c r="GA61" s="4"/>
      <c r="GB61" s="4"/>
      <c r="GC61" s="4">
        <v>1732117000000</v>
      </c>
      <c r="GD61" s="4">
        <v>1103168873630</v>
      </c>
      <c r="GE61" s="4">
        <v>966905322310</v>
      </c>
      <c r="GF61" s="4">
        <v>1296447556640</v>
      </c>
      <c r="GG61" s="4">
        <v>795384067810</v>
      </c>
      <c r="GH61" s="4">
        <v>935384613900</v>
      </c>
      <c r="GI61" s="4">
        <v>428611230780</v>
      </c>
      <c r="GJ61" s="4">
        <v>538229017520</v>
      </c>
      <c r="GK61" s="4">
        <v>537370852940</v>
      </c>
      <c r="GL61" s="4">
        <v>496479682040</v>
      </c>
      <c r="GM61" s="5">
        <v>169866109300</v>
      </c>
      <c r="GN61" s="4">
        <v>119593647980</v>
      </c>
      <c r="GO61" s="4">
        <v>199173098680</v>
      </c>
      <c r="GP61" s="4">
        <v>199373908340</v>
      </c>
      <c r="GQ61" s="4">
        <v>198040421000</v>
      </c>
      <c r="GR61" s="4">
        <v>51077781000</v>
      </c>
      <c r="GS61" s="4">
        <v>11970443000</v>
      </c>
      <c r="GT61" s="4">
        <v>20058252000</v>
      </c>
      <c r="GU61" s="4">
        <v>10178241000</v>
      </c>
      <c r="GV61" s="4"/>
      <c r="GW61" s="4"/>
      <c r="GX61" s="4"/>
      <c r="GY61" s="4"/>
      <c r="GZ61" s="4"/>
      <c r="HA61" s="6" t="s">
        <v>613</v>
      </c>
      <c r="HB61" s="4"/>
      <c r="HC61" s="4"/>
      <c r="HD61" s="4"/>
      <c r="HE61" s="4"/>
      <c r="HF61" s="4"/>
      <c r="HG61" s="4"/>
      <c r="HH61" s="4">
        <v>1476256000000</v>
      </c>
      <c r="HI61" s="4">
        <v>1740997753200</v>
      </c>
      <c r="HJ61" s="4">
        <v>2128762008840</v>
      </c>
      <c r="HK61" s="4">
        <v>1992662047810</v>
      </c>
      <c r="HL61" s="4">
        <v>1856241255900</v>
      </c>
      <c r="HM61" s="4">
        <v>1698487733700</v>
      </c>
      <c r="HN61" s="4">
        <v>1682007695080</v>
      </c>
      <c r="HO61" s="4">
        <v>1495158219300</v>
      </c>
      <c r="HP61" s="4">
        <v>1368850351400</v>
      </c>
      <c r="HQ61" s="4">
        <v>1255860009060</v>
      </c>
      <c r="HR61" s="5">
        <v>1140632371550</v>
      </c>
      <c r="HS61" s="4">
        <v>1045111338360</v>
      </c>
      <c r="HT61" s="4">
        <v>967353727050</v>
      </c>
      <c r="HU61" s="4">
        <v>883477745760</v>
      </c>
      <c r="HV61" s="4">
        <v>813820612000</v>
      </c>
      <c r="HW61" s="4">
        <v>723343936000</v>
      </c>
      <c r="HX61" s="4">
        <v>645935107000</v>
      </c>
      <c r="HY61" s="4">
        <v>561711556000</v>
      </c>
      <c r="HZ61" s="4">
        <v>397893662000</v>
      </c>
      <c r="IA61" s="4"/>
      <c r="IB61" s="4"/>
      <c r="IC61" s="4"/>
      <c r="ID61" s="4"/>
      <c r="IE61" s="4"/>
      <c r="IF61" s="6" t="s">
        <v>613</v>
      </c>
      <c r="IG61" s="4"/>
      <c r="IH61" s="4"/>
      <c r="II61" s="4"/>
      <c r="IJ61" s="4"/>
      <c r="IK61" s="4"/>
      <c r="IL61" s="4"/>
      <c r="IM61" s="4">
        <v>389342000000</v>
      </c>
      <c r="IN61" s="4">
        <v>414179667510</v>
      </c>
      <c r="IO61" s="4">
        <v>1358598226350</v>
      </c>
      <c r="IP61" s="4">
        <v>1283885459740</v>
      </c>
      <c r="IQ61" s="4">
        <v>1240030154040</v>
      </c>
      <c r="IR61" s="4">
        <v>1283534956670</v>
      </c>
      <c r="IS61" s="4">
        <v>1131489537120</v>
      </c>
      <c r="IT61" s="4">
        <v>1101364125690</v>
      </c>
      <c r="IU61" s="4">
        <v>1241637263490</v>
      </c>
      <c r="IV61" s="4">
        <v>1053738348350</v>
      </c>
      <c r="IW61" s="5">
        <v>932949889200</v>
      </c>
      <c r="IX61" s="4">
        <v>921926345520</v>
      </c>
      <c r="IY61" s="4">
        <v>898321610420</v>
      </c>
      <c r="IZ61" s="4">
        <v>854372253820</v>
      </c>
      <c r="JA61" s="4">
        <v>763086268000</v>
      </c>
      <c r="JB61" s="4">
        <v>664968747000</v>
      </c>
      <c r="JC61" s="4">
        <v>617880605000</v>
      </c>
      <c r="JD61" s="4">
        <v>542815050000</v>
      </c>
      <c r="JE61" s="4">
        <v>434420807000</v>
      </c>
      <c r="JF61" s="4"/>
      <c r="JG61" s="4"/>
      <c r="JH61" s="4"/>
      <c r="JI61" s="4"/>
      <c r="JJ61" s="4"/>
      <c r="JK61" s="6" t="s">
        <v>613</v>
      </c>
      <c r="JL61" s="4"/>
      <c r="JM61" s="4"/>
      <c r="JN61" s="4"/>
      <c r="JO61" s="4"/>
      <c r="JP61" s="4"/>
      <c r="JQ61" s="4"/>
      <c r="JR61" s="4">
        <v>-122897000000</v>
      </c>
      <c r="JS61" s="4">
        <v>-276180623500</v>
      </c>
      <c r="JT61" s="4">
        <v>438701272980</v>
      </c>
      <c r="JU61" s="4">
        <v>424279643380</v>
      </c>
      <c r="JV61" s="4">
        <v>394040050250</v>
      </c>
      <c r="JW61" s="4">
        <v>240269503090</v>
      </c>
      <c r="JX61" s="4">
        <v>420445805720</v>
      </c>
      <c r="JY61" s="4">
        <v>284229107990</v>
      </c>
      <c r="JZ61" s="4">
        <v>287125023230</v>
      </c>
      <c r="KA61" s="4">
        <v>251939420050</v>
      </c>
      <c r="KB61" s="5">
        <v>203837285150</v>
      </c>
      <c r="KC61" s="4">
        <v>198236025410</v>
      </c>
      <c r="KD61" s="4">
        <v>186225425860</v>
      </c>
      <c r="KE61" s="4">
        <v>195713322830</v>
      </c>
      <c r="KF61" s="4">
        <v>180962430000</v>
      </c>
      <c r="KG61" s="4">
        <v>166285762000</v>
      </c>
      <c r="KH61" s="4">
        <v>170980700000</v>
      </c>
      <c r="KI61" s="4">
        <v>166164595000</v>
      </c>
      <c r="KJ61" s="4">
        <v>84426583000</v>
      </c>
      <c r="KK61" s="4"/>
      <c r="KL61" s="4"/>
      <c r="KM61" s="4"/>
      <c r="KN61" s="4"/>
      <c r="KO61" s="4"/>
      <c r="KP61" s="6" t="s">
        <v>613</v>
      </c>
      <c r="KQ61" s="4"/>
      <c r="KR61" s="4"/>
      <c r="KS61" s="4"/>
      <c r="KT61" s="4"/>
      <c r="KU61" s="4"/>
      <c r="KV61" s="4"/>
      <c r="KW61" s="4">
        <v>-263667000000</v>
      </c>
      <c r="KX61" s="4">
        <v>-387653228193</v>
      </c>
      <c r="KY61" s="4">
        <v>220361136727</v>
      </c>
      <c r="KZ61" s="4">
        <v>213009907815</v>
      </c>
      <c r="LA61" s="4">
        <v>198991981379</v>
      </c>
      <c r="LB61" s="4">
        <v>79281460910</v>
      </c>
      <c r="LC61" s="4">
        <v>259120422834</v>
      </c>
      <c r="LD61" s="4">
        <v>171561788335</v>
      </c>
      <c r="LE61" s="4">
        <v>185596493296</v>
      </c>
      <c r="LF61" s="4">
        <v>182100140004</v>
      </c>
      <c r="LG61" s="5">
        <v>162553128083</v>
      </c>
      <c r="LH61" s="4">
        <v>143417440312</v>
      </c>
      <c r="LI61" s="4">
        <v>137391003357</v>
      </c>
      <c r="LJ61" s="4">
        <v>132511265774</v>
      </c>
      <c r="LK61" s="4">
        <v>140738439000</v>
      </c>
      <c r="LL61" s="4">
        <v>126809982000</v>
      </c>
      <c r="LM61" s="4">
        <v>123086995000</v>
      </c>
      <c r="LN61" s="4">
        <v>110049945000</v>
      </c>
      <c r="LO61" s="4">
        <v>75247357000</v>
      </c>
      <c r="LP61" s="4"/>
      <c r="LQ61" s="4"/>
      <c r="LR61" s="4"/>
      <c r="LS61" s="4"/>
      <c r="LT61" s="4"/>
      <c r="LU61" s="6" t="s">
        <v>613</v>
      </c>
      <c r="LV61" s="4"/>
      <c r="LW61" s="4"/>
      <c r="LX61" s="4"/>
      <c r="LY61" s="4"/>
      <c r="LZ61" s="4"/>
      <c r="MA61" s="4"/>
      <c r="MB61" s="4">
        <v>-29433000000</v>
      </c>
      <c r="MC61" s="4">
        <v>-204123135010</v>
      </c>
      <c r="MD61" s="4">
        <v>481569580760</v>
      </c>
      <c r="ME61" s="4">
        <v>469315167960</v>
      </c>
      <c r="MF61" s="4">
        <v>487135813100</v>
      </c>
      <c r="MM61" s="1">
        <v>-246946000000</v>
      </c>
      <c r="MN61" s="1">
        <v>-374573901270</v>
      </c>
      <c r="MO61" s="1">
        <v>358395391120</v>
      </c>
      <c r="MP61" s="1">
        <v>344722198700</v>
      </c>
      <c r="MQ61" s="1">
        <v>336949057550</v>
      </c>
      <c r="MR61" s="4">
        <v>246663889310</v>
      </c>
      <c r="MS61" s="4">
        <v>378599770870</v>
      </c>
      <c r="MT61" s="4">
        <v>284104514170</v>
      </c>
      <c r="MU61" s="4">
        <v>262003973420</v>
      </c>
      <c r="MV61" s="4">
        <v>239146181010</v>
      </c>
      <c r="MW61" s="5">
        <v>208624474330</v>
      </c>
      <c r="MX61" s="4">
        <v>186769352220</v>
      </c>
      <c r="MY61" s="1">
        <v>190935042490</v>
      </c>
      <c r="MZ61" s="1">
        <v>191838722670</v>
      </c>
      <c r="NA61" s="1">
        <v>200990120000</v>
      </c>
      <c r="NB61" s="1">
        <v>178362028000</v>
      </c>
      <c r="NC61" s="1">
        <v>179423407000</v>
      </c>
      <c r="ND61" s="1">
        <v>162983267000</v>
      </c>
      <c r="NE61" s="1">
        <v>96661243000</v>
      </c>
      <c r="NF61" s="1"/>
      <c r="NK61" s="6" t="s">
        <v>613</v>
      </c>
      <c r="NR61" s="35">
        <v>-276381000000</v>
      </c>
      <c r="NS61" s="35">
        <v>-393866133850</v>
      </c>
      <c r="NT61" s="35">
        <v>233034221180</v>
      </c>
      <c r="NU61" s="35">
        <v>222347065820</v>
      </c>
      <c r="NV61" s="35">
        <v>224154588080</v>
      </c>
      <c r="NW61" s="47">
        <v>153893504740</v>
      </c>
      <c r="NX61" s="47">
        <v>289419920670</v>
      </c>
      <c r="NY61" s="47">
        <v>234436380410</v>
      </c>
      <c r="NZ61" s="47">
        <v>190104929850</v>
      </c>
      <c r="OA61" s="47">
        <v>177849241630</v>
      </c>
      <c r="OB61" s="48">
        <v>161939225930</v>
      </c>
      <c r="OC61" s="47">
        <v>141855147280</v>
      </c>
      <c r="OD61" s="35">
        <v>137455533270</v>
      </c>
      <c r="OE61" s="35">
        <v>132290626070</v>
      </c>
      <c r="OF61" s="35">
        <v>141217021000</v>
      </c>
      <c r="OG61" s="35">
        <v>126220908000</v>
      </c>
      <c r="OH61" s="35">
        <v>124513625000</v>
      </c>
      <c r="OI61" s="35">
        <v>110663257000</v>
      </c>
      <c r="OJ61" s="35">
        <v>76006755000</v>
      </c>
      <c r="OK61" s="35"/>
      <c r="OP61" s="6" t="s">
        <v>613</v>
      </c>
      <c r="OQ61" s="4">
        <v>332864023450</v>
      </c>
      <c r="OR61" s="4">
        <v>521018983200</v>
      </c>
      <c r="OS61" s="4">
        <v>385971328970</v>
      </c>
      <c r="OT61" s="4">
        <v>432897023130</v>
      </c>
      <c r="OU61" s="4">
        <v>243855865070</v>
      </c>
      <c r="OV61" s="5">
        <v>300808089340</v>
      </c>
      <c r="OW61" s="4">
        <v>288038339380</v>
      </c>
      <c r="OX61" s="4">
        <v>264446520640</v>
      </c>
      <c r="OY61" s="4">
        <v>262097392470</v>
      </c>
      <c r="OZ61" s="4">
        <v>251063121000</v>
      </c>
      <c r="PA61" s="4">
        <v>230497717000</v>
      </c>
      <c r="PB61" s="4">
        <v>222302512000</v>
      </c>
      <c r="PC61" s="4">
        <v>215519323000</v>
      </c>
      <c r="PD61" s="4">
        <v>119954344000</v>
      </c>
      <c r="PE61" s="4"/>
      <c r="PF61" s="4"/>
      <c r="PG61" s="4"/>
      <c r="PH61" s="4"/>
      <c r="PI61" s="4"/>
      <c r="PJ61" s="6" t="s">
        <v>613</v>
      </c>
      <c r="PK61" s="4"/>
      <c r="PL61" s="4"/>
      <c r="PM61" s="4"/>
      <c r="PN61" s="4"/>
      <c r="PO61" s="4"/>
      <c r="PP61" s="4"/>
      <c r="PQ61" s="4">
        <v>-102417000000</v>
      </c>
      <c r="PR61" s="4">
        <v>-77247191740</v>
      </c>
      <c r="PS61" s="4">
        <v>-76632854750</v>
      </c>
      <c r="PT61" s="4">
        <v>-72549022540</v>
      </c>
      <c r="PU61" s="4">
        <v>-70744313800</v>
      </c>
      <c r="PV61" s="4">
        <v>-45484866740</v>
      </c>
      <c r="PW61" s="4">
        <v>-37725417500</v>
      </c>
      <c r="PX61" s="4">
        <v>-58822095940</v>
      </c>
      <c r="PY61" s="4">
        <v>-48211922790</v>
      </c>
      <c r="PZ61" s="4">
        <v>-11550786780</v>
      </c>
      <c r="QA61" s="5">
        <v>-13236220810</v>
      </c>
      <c r="QB61" s="4">
        <v>-16767043760</v>
      </c>
      <c r="QC61" s="4">
        <v>-20698464780</v>
      </c>
      <c r="QD61" s="4">
        <v>-19066680550</v>
      </c>
      <c r="QE61" s="4">
        <v>-9447415000</v>
      </c>
      <c r="QF61" s="4">
        <v>-1890496000</v>
      </c>
      <c r="QG61" s="4">
        <v>-1486504000</v>
      </c>
      <c r="QH61" s="4">
        <v>-4948843000</v>
      </c>
      <c r="QI61" s="4">
        <v>-1787087000</v>
      </c>
      <c r="QJ61" s="4"/>
      <c r="QK61" s="4"/>
      <c r="QL61" s="4"/>
      <c r="QM61" s="4"/>
      <c r="QN61" s="4"/>
      <c r="QO61" s="6" t="s">
        <v>613</v>
      </c>
      <c r="QP61" s="4"/>
      <c r="QQ61" s="4"/>
      <c r="QR61" s="4"/>
      <c r="QS61" s="4"/>
      <c r="QT61" s="4"/>
      <c r="QU61" s="4"/>
      <c r="QV61" s="4">
        <v>-75806000000</v>
      </c>
      <c r="QW61" s="4">
        <v>-25293994353</v>
      </c>
      <c r="QX61" s="4">
        <v>346853371688</v>
      </c>
      <c r="QY61" s="4">
        <v>225955247294</v>
      </c>
      <c r="QZ61" s="4">
        <v>224409067369</v>
      </c>
      <c r="RA61" s="4">
        <v>534557797420</v>
      </c>
      <c r="RB61" s="4">
        <v>347230317556</v>
      </c>
      <c r="RC61" s="4">
        <v>394076103250</v>
      </c>
      <c r="RD61" s="4">
        <v>232849399683</v>
      </c>
      <c r="RE61" s="4">
        <v>307353410001</v>
      </c>
      <c r="RF61" s="5">
        <v>410703960125</v>
      </c>
      <c r="RG61" s="4">
        <v>374808822184</v>
      </c>
      <c r="RH61" s="4">
        <v>309952727342</v>
      </c>
      <c r="RI61" s="4">
        <v>302732674010</v>
      </c>
      <c r="RJ61" s="4">
        <v>195661485000</v>
      </c>
      <c r="RK61" s="4">
        <v>140356378000</v>
      </c>
      <c r="RL61" s="4">
        <v>117867337000</v>
      </c>
      <c r="RM61" s="4">
        <v>137763969000</v>
      </c>
      <c r="RN61" s="4">
        <v>42276489000</v>
      </c>
      <c r="RO61" s="4"/>
      <c r="RP61" s="4"/>
      <c r="RQ61" s="4"/>
      <c r="RR61" s="4"/>
      <c r="RS61" s="4"/>
      <c r="RT61" s="6" t="s">
        <v>613</v>
      </c>
      <c r="RU61" s="4"/>
      <c r="RV61" s="4"/>
      <c r="RW61" s="4"/>
      <c r="RX61" s="4"/>
      <c r="RY61" s="4"/>
      <c r="RZ61" s="4"/>
      <c r="SA61" s="4">
        <v>-31231000000</v>
      </c>
      <c r="SB61" s="4">
        <v>-148877074200</v>
      </c>
      <c r="SC61" s="4">
        <v>-70258648960</v>
      </c>
      <c r="SD61" s="4">
        <v>-274604692810</v>
      </c>
      <c r="SE61" s="4">
        <v>-363617218380</v>
      </c>
      <c r="SF61" s="4">
        <v>-488699695280</v>
      </c>
      <c r="SG61" s="4">
        <v>-155847869790</v>
      </c>
      <c r="SH61" s="4">
        <v>-402541357560</v>
      </c>
      <c r="SI61" s="4">
        <v>-330219208090</v>
      </c>
      <c r="SJ61" s="4">
        <v>-408264552380</v>
      </c>
      <c r="SK61" s="5">
        <v>-322415702840</v>
      </c>
      <c r="SL61" s="4">
        <v>-316639506920</v>
      </c>
      <c r="SM61" s="4">
        <v>-100398472750</v>
      </c>
      <c r="SN61" s="4">
        <v>-194301035250</v>
      </c>
      <c r="SO61" s="4">
        <v>-113077617000</v>
      </c>
      <c r="SP61" s="4">
        <v>-156191971000</v>
      </c>
      <c r="SQ61" s="4">
        <v>-87120927000</v>
      </c>
      <c r="SR61" s="4">
        <v>-75973476000</v>
      </c>
      <c r="SS61" s="4">
        <v>1551810000</v>
      </c>
      <c r="ST61" s="4"/>
      <c r="SU61" s="4"/>
      <c r="SV61" s="4"/>
      <c r="SW61" s="4"/>
      <c r="SX61" s="4"/>
      <c r="SY61" s="6" t="s">
        <v>613</v>
      </c>
      <c r="SZ61" s="4"/>
      <c r="TA61" s="4"/>
      <c r="TB61" s="4"/>
      <c r="TC61" s="4"/>
      <c r="TD61" s="4"/>
      <c r="TE61" s="4"/>
      <c r="TF61" s="4">
        <v>624552000000</v>
      </c>
      <c r="TG61" s="4">
        <v>29461738640</v>
      </c>
      <c r="TH61" s="4">
        <v>-540175340670</v>
      </c>
      <c r="TI61" s="4">
        <v>414549883440</v>
      </c>
      <c r="TJ61" s="4">
        <v>-189599999940</v>
      </c>
      <c r="TK61" s="4">
        <v>398404636800</v>
      </c>
      <c r="TL61" s="4">
        <v>-205599999870</v>
      </c>
      <c r="TM61" s="4">
        <v>-85439999890</v>
      </c>
      <c r="TN61" s="4">
        <v>-39199999900</v>
      </c>
      <c r="TO61" s="4">
        <v>254479682130</v>
      </c>
      <c r="TP61" s="5">
        <v>-16399999920</v>
      </c>
      <c r="TQ61" s="4">
        <v>-143999999920</v>
      </c>
      <c r="TR61" s="35">
        <v>-60537210480</v>
      </c>
      <c r="TS61" s="35">
        <v>-55542789440</v>
      </c>
      <c r="TT61" s="35">
        <v>98544034000</v>
      </c>
      <c r="TU61" s="35">
        <v>-10194238000</v>
      </c>
      <c r="TV61" s="35">
        <v>-48491210000</v>
      </c>
      <c r="TW61" s="35">
        <v>63089244000</v>
      </c>
      <c r="TX61" s="35">
        <v>-57152797000</v>
      </c>
      <c r="TY61" s="35"/>
      <c r="UD61" s="6" t="s">
        <v>613</v>
      </c>
      <c r="UK61" s="37">
        <v>0.587549268636824</v>
      </c>
      <c r="UL61" s="37">
        <v>0.60889560664023401</v>
      </c>
      <c r="UM61" s="37">
        <v>0.35154346304425799</v>
      </c>
      <c r="UN61" s="37">
        <v>0.40107784402289098</v>
      </c>
      <c r="UO61" s="37">
        <v>0.23156639119128702</v>
      </c>
      <c r="UP61" s="9">
        <v>0.22651357635564998</v>
      </c>
      <c r="UQ61" s="9">
        <v>0.13513863403246598</v>
      </c>
      <c r="UR61" s="9"/>
      <c r="US61" s="9"/>
      <c r="UT61" s="9"/>
      <c r="UU61" s="10"/>
      <c r="UV61" s="9"/>
      <c r="UW61" s="6" t="s">
        <v>613</v>
      </c>
      <c r="VD61" s="9">
        <v>1.24831240717986E-2</v>
      </c>
      <c r="VE61" s="9">
        <v>2.4310603878281302E-2</v>
      </c>
      <c r="VF61" s="9">
        <v>2.0894195998937101E-2</v>
      </c>
      <c r="VG61" s="9">
        <v>3.02514209729636E-2</v>
      </c>
      <c r="VH61" s="9">
        <v>2.36233541073562E-2</v>
      </c>
      <c r="VI61" s="9">
        <v>2.5662971745107802E-2</v>
      </c>
      <c r="VJ61" s="9">
        <v>2.0323635728775803E-2</v>
      </c>
      <c r="VK61" s="9"/>
      <c r="VL61" s="9"/>
      <c r="VM61" s="9"/>
      <c r="VN61" s="10"/>
      <c r="VO61" s="9"/>
      <c r="VP61" s="6" t="s">
        <v>613</v>
      </c>
      <c r="VW61" s="9">
        <v>0.412450731363176</v>
      </c>
      <c r="VX61" s="9">
        <v>0.39110439335976599</v>
      </c>
      <c r="VY61" s="9">
        <v>0.64845653695574201</v>
      </c>
      <c r="VZ61" s="9">
        <v>0.59892215597710896</v>
      </c>
      <c r="WA61" s="9">
        <v>0.76843360880871303</v>
      </c>
      <c r="WB61" s="52">
        <v>0.77348642364434994</v>
      </c>
      <c r="WC61" s="52">
        <v>0.86486136596753393</v>
      </c>
      <c r="WG61" s="53"/>
      <c r="WI61" s="54" t="s">
        <v>613</v>
      </c>
      <c r="WP61" s="9">
        <v>0.157465505147936</v>
      </c>
      <c r="WQ61" s="9">
        <v>0.12591875799996199</v>
      </c>
      <c r="WR61" s="9">
        <v>5.0633742650678597E-2</v>
      </c>
      <c r="WS61" s="9">
        <v>5.3734921833374E-2</v>
      </c>
      <c r="WT61" s="9">
        <v>0.10166454612908099</v>
      </c>
      <c r="WU61" s="9">
        <v>8.8336011827121294E-2</v>
      </c>
      <c r="WV61" s="9">
        <v>0.101340529810986</v>
      </c>
      <c r="WW61" s="9"/>
      <c r="WX61" s="9"/>
      <c r="WY61" s="9"/>
      <c r="WZ61" s="10"/>
      <c r="XA61" s="9"/>
      <c r="XB61" s="6" t="s">
        <v>613</v>
      </c>
      <c r="XI61" s="9">
        <v>0.35239044999999997</v>
      </c>
      <c r="XJ61" s="9">
        <v>0.3497845</v>
      </c>
      <c r="XK61" s="9">
        <v>0.32565464887446505</v>
      </c>
      <c r="XL61" s="9">
        <v>0.27145099339174</v>
      </c>
      <c r="XM61" s="9">
        <v>0.25530708994103501</v>
      </c>
      <c r="XN61" s="9">
        <v>0.23555180000000001</v>
      </c>
      <c r="XO61" s="9">
        <v>0.24047950000000001</v>
      </c>
      <c r="XP61" s="9"/>
      <c r="XQ61" s="9"/>
      <c r="XR61" s="9"/>
      <c r="XS61" s="10"/>
      <c r="XT61" s="9"/>
      <c r="XU61" s="6" t="s">
        <v>613</v>
      </c>
      <c r="XV61" s="59">
        <f t="shared" si="318"/>
        <v>48965441272.7332</v>
      </c>
      <c r="XW61" s="59">
        <f t="shared" si="318"/>
        <v>36926202690.822411</v>
      </c>
      <c r="XX61" s="59">
        <f t="shared" si="313"/>
        <v>43845262742.285057</v>
      </c>
      <c r="XY61" s="59">
        <f t="shared" si="313"/>
        <v>30588168836.025059</v>
      </c>
      <c r="XZ61" s="59">
        <f t="shared" si="313"/>
        <v>8961886462.9457836</v>
      </c>
      <c r="YA61" s="59">
        <f t="shared" si="313"/>
        <v>12800737832.574619</v>
      </c>
      <c r="YB61" s="59">
        <f t="shared" si="313"/>
        <v>17576515358.47979</v>
      </c>
      <c r="YC61" s="6" t="s">
        <v>613</v>
      </c>
      <c r="YD61" s="4"/>
      <c r="YE61" s="4"/>
      <c r="YF61" s="4"/>
      <c r="YG61" s="4"/>
      <c r="YH61" s="4"/>
      <c r="YI61" s="4"/>
      <c r="YJ61" s="4">
        <v>-75806000000</v>
      </c>
      <c r="YK61" s="4">
        <v>-25293994353</v>
      </c>
      <c r="YL61" s="4">
        <v>346853371688</v>
      </c>
      <c r="YM61" s="4">
        <v>225955247294</v>
      </c>
      <c r="YN61" s="4">
        <v>224409067369</v>
      </c>
      <c r="YO61" s="4">
        <v>534557797420</v>
      </c>
      <c r="YP61" s="4">
        <v>347230317556</v>
      </c>
      <c r="YQ61" s="4">
        <v>394076103250</v>
      </c>
      <c r="YR61" s="4">
        <v>232849399683</v>
      </c>
      <c r="YS61" s="4">
        <v>307353410001</v>
      </c>
      <c r="YT61" s="5">
        <v>410703960125</v>
      </c>
      <c r="YU61" s="4">
        <v>374808822184</v>
      </c>
      <c r="YV61" s="4">
        <v>309952727342</v>
      </c>
      <c r="YW61" s="4">
        <v>302732674010</v>
      </c>
      <c r="YX61" s="4">
        <v>195661485000</v>
      </c>
      <c r="YY61" s="4">
        <v>140356378000</v>
      </c>
      <c r="YZ61" s="4">
        <v>117867337000</v>
      </c>
      <c r="ZA61" s="4">
        <v>137763969000</v>
      </c>
      <c r="ZB61" s="4">
        <v>42276489000</v>
      </c>
      <c r="ZC61" s="4"/>
      <c r="ZD61" s="4"/>
      <c r="ZE61" s="4"/>
      <c r="ZF61" s="4"/>
      <c r="ZG61" s="4"/>
      <c r="ZH61" s="6" t="s">
        <v>613</v>
      </c>
      <c r="ZI61" s="4"/>
      <c r="ZJ61" s="4"/>
      <c r="ZK61" s="4"/>
      <c r="ZL61" s="4"/>
      <c r="ZM61" s="4"/>
      <c r="ZN61" s="4"/>
      <c r="ZO61" s="4">
        <v>-31231000000</v>
      </c>
      <c r="ZP61" s="4">
        <v>-148877074200</v>
      </c>
      <c r="ZQ61" s="4">
        <v>-70258648960</v>
      </c>
      <c r="ZR61" s="4">
        <v>-274604692810</v>
      </c>
      <c r="ZS61" s="4">
        <v>-363617218380</v>
      </c>
      <c r="ZT61" s="4">
        <v>-488699695280</v>
      </c>
      <c r="ZU61" s="4">
        <v>-155847869790</v>
      </c>
      <c r="ZV61" s="4">
        <v>-402541357560</v>
      </c>
      <c r="ZW61" s="4">
        <v>-330219208090</v>
      </c>
      <c r="ZX61" s="4">
        <v>-408264552380</v>
      </c>
      <c r="ZY61" s="5">
        <v>-322415702840</v>
      </c>
      <c r="ZZ61" s="4">
        <v>-316639506920</v>
      </c>
      <c r="AAA61" s="4">
        <v>-100398472750</v>
      </c>
      <c r="AAB61" s="4">
        <v>-194301035250</v>
      </c>
      <c r="AAC61" s="4">
        <v>-113077617000</v>
      </c>
      <c r="AAD61" s="4">
        <v>-156191971000</v>
      </c>
      <c r="AAE61" s="4">
        <v>-87120927000</v>
      </c>
      <c r="AAF61" s="4">
        <v>-75973476000</v>
      </c>
      <c r="AAG61" s="4">
        <v>1551810000</v>
      </c>
      <c r="AAH61" s="4"/>
      <c r="AAI61" s="4"/>
      <c r="AAJ61" s="4"/>
      <c r="AAK61" s="4"/>
      <c r="AAL61" s="4"/>
      <c r="AAM61" s="6" t="s">
        <v>613</v>
      </c>
      <c r="AAN61" s="4"/>
      <c r="AAO61" s="4"/>
      <c r="AAP61" s="4"/>
      <c r="AAQ61" s="4"/>
      <c r="AAR61" s="4"/>
      <c r="AAS61" s="4"/>
      <c r="AAT61" s="4">
        <v>624552000000</v>
      </c>
      <c r="AAU61" s="4">
        <v>29461738640</v>
      </c>
      <c r="AAV61" s="4">
        <v>-540175340670</v>
      </c>
      <c r="AAW61" s="4">
        <v>414549883440</v>
      </c>
      <c r="AAX61" s="4">
        <v>-189599999940</v>
      </c>
      <c r="AAY61" s="4">
        <v>398404636800</v>
      </c>
      <c r="AAZ61" s="4">
        <v>-205599999870</v>
      </c>
      <c r="ABA61" s="4">
        <v>-85439999890</v>
      </c>
      <c r="ABB61" s="4">
        <v>-39199999900</v>
      </c>
      <c r="ABC61" s="4">
        <v>254479682130</v>
      </c>
      <c r="ABD61" s="5">
        <v>-16399999920</v>
      </c>
      <c r="ABE61" s="4">
        <v>-143999999920</v>
      </c>
      <c r="ABF61" s="35">
        <v>-60537210480</v>
      </c>
      <c r="ABG61" s="35">
        <v>-55542789440</v>
      </c>
      <c r="ABH61" s="35">
        <v>98544034000</v>
      </c>
      <c r="ABI61" s="35">
        <v>-10194238000</v>
      </c>
      <c r="ABJ61" s="35">
        <v>-48491210000</v>
      </c>
      <c r="ABK61" s="35">
        <v>63089244000</v>
      </c>
      <c r="ABL61" s="35">
        <v>-57152797000</v>
      </c>
      <c r="ABM61" s="35"/>
      <c r="ABR61" s="6" t="s">
        <v>613</v>
      </c>
      <c r="ABY61" s="37">
        <v>0.587549268636824</v>
      </c>
      <c r="ABZ61" s="37">
        <v>0.60889560664023401</v>
      </c>
      <c r="ACA61" s="37">
        <v>0.35154346304425799</v>
      </c>
      <c r="ACB61" s="37">
        <v>0.40107784402289098</v>
      </c>
      <c r="ACC61" s="37">
        <v>0.23156639119128702</v>
      </c>
      <c r="ACD61" s="9">
        <v>0.22651357635564998</v>
      </c>
      <c r="ACE61" s="9">
        <v>0.13513863403246598</v>
      </c>
      <c r="ACF61" s="9"/>
      <c r="ACG61" s="9"/>
      <c r="ACH61" s="9"/>
      <c r="ACI61" s="10"/>
      <c r="ACJ61" s="9"/>
      <c r="ACK61" s="6" t="s">
        <v>613</v>
      </c>
      <c r="ACR61" s="9">
        <v>1.24831240717986E-2</v>
      </c>
      <c r="ACS61" s="9">
        <v>2.4310603878281302E-2</v>
      </c>
      <c r="ACT61" s="9">
        <v>2.0894195998937101E-2</v>
      </c>
      <c r="ACU61" s="9">
        <v>3.02514209729636E-2</v>
      </c>
      <c r="ACV61" s="9">
        <v>2.36233541073562E-2</v>
      </c>
      <c r="ACW61" s="9">
        <v>2.5662971745107802E-2</v>
      </c>
      <c r="ACX61" s="9">
        <v>2.0323635728775803E-2</v>
      </c>
      <c r="ACY61" s="9"/>
      <c r="ACZ61" s="9"/>
      <c r="ADA61" s="9"/>
      <c r="ADB61" s="10"/>
      <c r="ADC61" s="9"/>
      <c r="ADD61" s="6" t="s">
        <v>613</v>
      </c>
      <c r="ADK61" s="9">
        <v>0.412450731363176</v>
      </c>
      <c r="ADL61" s="9">
        <v>0.39110439335976599</v>
      </c>
      <c r="ADM61" s="9">
        <v>0.64845653695574201</v>
      </c>
      <c r="ADN61" s="9">
        <v>0.59892215597710896</v>
      </c>
      <c r="ADO61" s="9">
        <v>0.76843360880871303</v>
      </c>
      <c r="ADP61" s="52">
        <v>0.77348642364434994</v>
      </c>
      <c r="ADQ61" s="52">
        <v>0.86486136596753393</v>
      </c>
      <c r="ADU61" s="53"/>
      <c r="ADW61" s="54" t="s">
        <v>613</v>
      </c>
      <c r="AED61" s="9">
        <v>0.157465505147936</v>
      </c>
      <c r="AEE61" s="9">
        <v>0.12591875799996199</v>
      </c>
      <c r="AEF61" s="9">
        <v>5.0633742650678597E-2</v>
      </c>
      <c r="AEG61" s="9">
        <v>5.3734921833374E-2</v>
      </c>
      <c r="AEH61" s="9">
        <v>0.10166454612908099</v>
      </c>
      <c r="AEI61" s="9">
        <v>8.8336011827121294E-2</v>
      </c>
      <c r="AEJ61" s="9">
        <v>0.101340529810986</v>
      </c>
      <c r="AEK61" s="9"/>
      <c r="AEL61" s="9"/>
      <c r="AEM61" s="9"/>
      <c r="AEN61" s="10"/>
      <c r="AEO61" s="9"/>
      <c r="AEP61" s="6" t="s">
        <v>613</v>
      </c>
      <c r="AEW61" s="9">
        <v>0.35239044999999997</v>
      </c>
      <c r="AEX61" s="9">
        <v>0.3497845</v>
      </c>
      <c r="AEY61" s="9">
        <v>0.32565464887446505</v>
      </c>
      <c r="AEZ61" s="9">
        <v>0.27145099339174</v>
      </c>
      <c r="AFA61" s="9">
        <v>0.25530708994103501</v>
      </c>
      <c r="AFB61" s="9">
        <v>0.23555180000000001</v>
      </c>
      <c r="AFC61" s="9">
        <v>0.24047950000000001</v>
      </c>
      <c r="AFD61" s="9"/>
      <c r="AFE61" s="9"/>
      <c r="AFF61" s="9"/>
      <c r="AFG61" s="10"/>
      <c r="AFH61" s="9"/>
      <c r="AFI61" s="6" t="s">
        <v>613</v>
      </c>
      <c r="AFJ61" s="7">
        <f t="shared" si="166"/>
        <v>2.1037650855397581E-2</v>
      </c>
      <c r="AFK61" s="7">
        <f t="shared" si="167"/>
        <v>8.278139339723195E-2</v>
      </c>
      <c r="AFL61" s="7">
        <f t="shared" si="168"/>
        <v>5.8937605307849993E-2</v>
      </c>
      <c r="AFM61" s="7">
        <f t="shared" si="169"/>
        <v>7.0647554089222853E-2</v>
      </c>
      <c r="AFN61" s="7">
        <f t="shared" si="170"/>
        <v>7.6247933635196524E-2</v>
      </c>
      <c r="AFO61" s="8">
        <f t="shared" si="171"/>
        <v>9.3580968460134042E-2</v>
      </c>
      <c r="AFP61" s="7">
        <f t="shared" si="172"/>
        <v>9.1395935281444449E-2</v>
      </c>
      <c r="AFQ61" s="6" t="s">
        <v>613</v>
      </c>
      <c r="AFR61" s="7">
        <f t="shared" si="173"/>
        <v>4.6677676462986636E-2</v>
      </c>
      <c r="AFS61" s="7">
        <f t="shared" si="174"/>
        <v>0.15405424338541784</v>
      </c>
      <c r="AFT61" s="7">
        <f t="shared" si="175"/>
        <v>0.11474490533538413</v>
      </c>
      <c r="AFU61" s="7">
        <f t="shared" si="176"/>
        <v>0.13558567092902454</v>
      </c>
      <c r="AFV61" s="7">
        <f t="shared" si="177"/>
        <v>0.14500034931465039</v>
      </c>
      <c r="AFW61" s="8">
        <f t="shared" si="178"/>
        <v>0.1425114104574354</v>
      </c>
      <c r="AFX61" s="7">
        <f t="shared" si="179"/>
        <v>0.13722694898426058</v>
      </c>
      <c r="AFY61" s="6" t="s">
        <v>613</v>
      </c>
      <c r="AFZ61" s="1">
        <f t="shared" si="180"/>
        <v>2633872347600</v>
      </c>
      <c r="AGA61" s="1">
        <f t="shared" si="181"/>
        <v>2110618925860</v>
      </c>
      <c r="AGB61" s="1">
        <f t="shared" si="182"/>
        <v>2033387236820</v>
      </c>
      <c r="AGC61" s="1">
        <f t="shared" si="183"/>
        <v>1906221204340</v>
      </c>
      <c r="AGD61" s="1">
        <f t="shared" si="184"/>
        <v>1752339691100</v>
      </c>
      <c r="AGE61" s="2">
        <f t="shared" si="185"/>
        <v>1310498480850</v>
      </c>
      <c r="AGF61" s="1">
        <f t="shared" si="186"/>
        <v>1164704986340</v>
      </c>
      <c r="AGG61" s="6" t="s">
        <v>613</v>
      </c>
      <c r="AGH61" s="7">
        <f t="shared" si="187"/>
        <v>9.1222911128906833E-2</v>
      </c>
      <c r="AGI61" s="7">
        <f t="shared" si="188"/>
        <v>0.19920498227726435</v>
      </c>
      <c r="AGJ61" s="7">
        <f t="shared" si="189"/>
        <v>0.13978110162356674</v>
      </c>
      <c r="AGK61" s="7">
        <f t="shared" si="190"/>
        <v>0.15062523833870198</v>
      </c>
      <c r="AGL61" s="7">
        <f t="shared" si="191"/>
        <v>0.14377316300576945</v>
      </c>
      <c r="AGM61" s="8">
        <f t="shared" si="192"/>
        <v>0.15554179430852105</v>
      </c>
      <c r="AGN61" s="7">
        <f t="shared" si="193"/>
        <v>0.17020277901697853</v>
      </c>
      <c r="AGO61" s="6" t="s">
        <v>613</v>
      </c>
      <c r="AGP61" s="7">
        <f t="shared" si="194"/>
        <v>6.1768057424542319E-2</v>
      </c>
      <c r="AGQ61" s="7">
        <f t="shared" si="195"/>
        <v>0.2290082358989759</v>
      </c>
      <c r="AGR61" s="7">
        <f t="shared" si="196"/>
        <v>0.15577208693584174</v>
      </c>
      <c r="AGS61" s="7">
        <f t="shared" si="197"/>
        <v>0.14947722555807039</v>
      </c>
      <c r="AGT61" s="7">
        <f t="shared" si="198"/>
        <v>0.17281343161624721</v>
      </c>
      <c r="AGU61" s="8">
        <f t="shared" si="199"/>
        <v>0.17423564755700707</v>
      </c>
      <c r="AGV61" s="7">
        <f t="shared" si="200"/>
        <v>0.1555627963219853</v>
      </c>
      <c r="AGW61" s="6" t="s">
        <v>613</v>
      </c>
      <c r="AGX61" s="7">
        <f t="shared" si="201"/>
        <v>0.25933382002589289</v>
      </c>
      <c r="AGY61" s="7">
        <f t="shared" si="202"/>
        <v>0.46047176408379231</v>
      </c>
      <c r="AGZ61" s="7">
        <f t="shared" si="203"/>
        <v>0.35044843023935485</v>
      </c>
      <c r="AHA61" s="7">
        <f t="shared" si="204"/>
        <v>0.34865015400166949</v>
      </c>
      <c r="AHB61" s="7">
        <f t="shared" si="205"/>
        <v>0.231419749933029</v>
      </c>
      <c r="AHC61" s="8">
        <f t="shared" si="206"/>
        <v>0.32242684502373592</v>
      </c>
      <c r="AHD61" s="7">
        <f t="shared" si="207"/>
        <v>0.31243096672493492</v>
      </c>
      <c r="AHE61" s="6" t="s">
        <v>613</v>
      </c>
      <c r="AHF61" s="15">
        <f t="shared" si="306"/>
        <v>11.412933550328926</v>
      </c>
      <c r="AHG61" s="15">
        <f t="shared" si="307"/>
        <v>7.9522536674782778</v>
      </c>
      <c r="AHH61" s="15">
        <f t="shared" si="308"/>
        <v>7.3400736031840621</v>
      </c>
      <c r="AHI61" s="15">
        <f t="shared" si="309"/>
        <v>5.455026187462213</v>
      </c>
      <c r="AHJ61" s="15">
        <f t="shared" si="310"/>
        <v>7.6931081907507775</v>
      </c>
      <c r="AHK61" s="16">
        <f t="shared" si="311"/>
        <v>6.4236325262009197</v>
      </c>
      <c r="AHL61" s="15">
        <f t="shared" si="312"/>
        <v>3.817446747360183</v>
      </c>
      <c r="AHM61" s="6" t="s">
        <v>613</v>
      </c>
      <c r="AHN61" s="12">
        <f t="shared" si="208"/>
        <v>31.981260417439348</v>
      </c>
      <c r="AHO61" s="12">
        <f t="shared" si="209"/>
        <v>45.898938245985853</v>
      </c>
      <c r="AHP61" s="12">
        <f t="shared" si="210"/>
        <v>49.727021789218306</v>
      </c>
      <c r="AHQ61" s="12">
        <f t="shared" si="211"/>
        <v>66.910769528277058</v>
      </c>
      <c r="AHR61" s="12">
        <f t="shared" si="212"/>
        <v>47.445062639159289</v>
      </c>
      <c r="AHS61" s="13">
        <f t="shared" si="213"/>
        <v>56.821432189843712</v>
      </c>
      <c r="AHT61" s="12">
        <f t="shared" si="214"/>
        <v>95.61364549548793</v>
      </c>
      <c r="AHU61" s="6" t="s">
        <v>613</v>
      </c>
      <c r="AHV61" s="15">
        <f t="shared" si="215"/>
        <v>0.34059110376099805</v>
      </c>
      <c r="AHW61" s="15">
        <f t="shared" si="216"/>
        <v>0.36147780044797134</v>
      </c>
      <c r="AHX61" s="15">
        <f t="shared" si="217"/>
        <v>0.3783579360538758</v>
      </c>
      <c r="AHY61" s="15">
        <f t="shared" si="218"/>
        <v>0.47263088959178601</v>
      </c>
      <c r="AHZ61" s="15">
        <f t="shared" si="219"/>
        <v>0.4412153206037488</v>
      </c>
      <c r="AIA61" s="16">
        <f t="shared" si="220"/>
        <v>0.53709427302765855</v>
      </c>
      <c r="AIB61" s="15">
        <f t="shared" si="221"/>
        <v>0.58751795057908518</v>
      </c>
      <c r="AIC61" s="6" t="s">
        <v>613</v>
      </c>
      <c r="AID61" s="4">
        <f t="shared" si="222"/>
        <v>-113052800230</v>
      </c>
      <c r="AIE61" s="4">
        <f t="shared" si="223"/>
        <v>93397842440</v>
      </c>
      <c r="AIF61" s="4">
        <f t="shared" si="224"/>
        <v>134549931170</v>
      </c>
      <c r="AIG61" s="4">
        <f t="shared" si="225"/>
        <v>223358195700</v>
      </c>
      <c r="AIH61" s="4">
        <f t="shared" si="226"/>
        <v>260207416600</v>
      </c>
      <c r="AII61" s="14">
        <f t="shared" si="227"/>
        <v>152394586350</v>
      </c>
      <c r="AIJ61" s="4">
        <f t="shared" si="228"/>
        <v>305531622060</v>
      </c>
      <c r="AIK61" s="6" t="s">
        <v>613</v>
      </c>
      <c r="AIL61" s="15">
        <f t="shared" si="229"/>
        <v>-11.353411450744391</v>
      </c>
      <c r="AIM61" s="15">
        <f t="shared" si="230"/>
        <v>12.114728858398241</v>
      </c>
      <c r="AIN61" s="15">
        <f t="shared" si="231"/>
        <v>8.1855420966247685</v>
      </c>
      <c r="AIO61" s="15">
        <f t="shared" si="232"/>
        <v>5.5589509916962498</v>
      </c>
      <c r="AIP61" s="15">
        <f t="shared" si="233"/>
        <v>4.0496092006856346</v>
      </c>
      <c r="AIQ61" s="16">
        <f t="shared" si="234"/>
        <v>6.1219359003824616</v>
      </c>
      <c r="AIR61" s="15">
        <f t="shared" si="235"/>
        <v>3.0174498446480049</v>
      </c>
      <c r="AIS61" s="6" t="s">
        <v>613</v>
      </c>
      <c r="AIT61" s="15">
        <f t="shared" si="236"/>
        <v>0.89010418375719047</v>
      </c>
      <c r="AIU61" s="15">
        <f t="shared" si="237"/>
        <v>1.1797111054052218</v>
      </c>
      <c r="AIV61" s="15">
        <f t="shared" si="238"/>
        <v>1.2406517142698965</v>
      </c>
      <c r="AIW61" s="15">
        <f t="shared" si="239"/>
        <v>1.5037879313189264</v>
      </c>
      <c r="AIX61" s="15">
        <f t="shared" si="240"/>
        <v>1.5652007194623618</v>
      </c>
      <c r="AIY61" s="16">
        <f t="shared" si="241"/>
        <v>1.3575133957912862</v>
      </c>
      <c r="AIZ61" s="15">
        <f t="shared" si="242"/>
        <v>2.0000005459012389</v>
      </c>
      <c r="AJA61" s="6" t="s">
        <v>613</v>
      </c>
      <c r="AJB61" s="15">
        <f t="shared" si="243"/>
        <v>0.84220793546771267</v>
      </c>
      <c r="AJC61" s="15">
        <f t="shared" si="244"/>
        <v>0.87015156059888965</v>
      </c>
      <c r="AJD61" s="15">
        <f t="shared" si="245"/>
        <v>0.84601952186524121</v>
      </c>
      <c r="AJE61" s="15">
        <f t="shared" si="246"/>
        <v>1.453151241409427</v>
      </c>
      <c r="AJF61" s="15">
        <f t="shared" si="247"/>
        <v>1.4991808772391573</v>
      </c>
      <c r="AJG61" s="16">
        <f t="shared" si="248"/>
        <v>1.2796665073871019</v>
      </c>
      <c r="AJH61" s="15">
        <f t="shared" si="249"/>
        <v>1.8651172158245322</v>
      </c>
      <c r="AJI61" s="6" t="s">
        <v>613</v>
      </c>
      <c r="AJJ61" s="15">
        <f t="shared" si="319"/>
        <v>5.2824053429336262</v>
      </c>
      <c r="AJK61" s="15">
        <f t="shared" si="319"/>
        <v>11.144894704478752</v>
      </c>
      <c r="AJL61" s="15">
        <f t="shared" si="314"/>
        <v>4.8320125872413788</v>
      </c>
      <c r="AJM61" s="15">
        <f t="shared" si="314"/>
        <v>5.9554775378001468</v>
      </c>
      <c r="AJN61" s="15">
        <f t="shared" si="314"/>
        <v>21.811451016153203</v>
      </c>
      <c r="AJO61" s="16">
        <f t="shared" si="314"/>
        <v>15.399961067134841</v>
      </c>
      <c r="AJP61" s="15">
        <f t="shared" si="314"/>
        <v>11.822956285407821</v>
      </c>
      <c r="AJQ61" s="6" t="s">
        <v>613</v>
      </c>
      <c r="AJX61" s="1">
        <v>-1.3061</v>
      </c>
      <c r="AJY61" s="1">
        <v>-3.4840800000000001</v>
      </c>
      <c r="AJZ61" s="1">
        <v>5.2242199999999999</v>
      </c>
      <c r="AKA61" s="1">
        <v>5.4435599999999997</v>
      </c>
      <c r="AKB61" s="1">
        <v>5.1264099999999999</v>
      </c>
      <c r="AKC61" s="1">
        <v>4.9069200000000004</v>
      </c>
      <c r="AKD61" s="1">
        <v>11.38611</v>
      </c>
      <c r="AKE61" s="1">
        <v>6.4825499999999998</v>
      </c>
      <c r="AKF61" s="1">
        <v>9.3867999999999991</v>
      </c>
      <c r="AKG61" s="1">
        <v>28.11232</v>
      </c>
      <c r="AKH61" s="2">
        <v>15.923870000000001</v>
      </c>
      <c r="AKI61" s="1">
        <v>11.278460000000001</v>
      </c>
      <c r="AKJ61" s="6" t="s">
        <v>613</v>
      </c>
      <c r="AKK61" s="15">
        <f t="shared" si="250"/>
        <v>2.2187684729547952</v>
      </c>
      <c r="AKL61" s="15">
        <f t="shared" si="251"/>
        <v>1.8609766888819863</v>
      </c>
      <c r="AKM61" s="15">
        <f t="shared" si="252"/>
        <v>1.9468878101856146</v>
      </c>
      <c r="AKN61" s="15">
        <f t="shared" si="253"/>
        <v>1.9191842191421014</v>
      </c>
      <c r="AKO61" s="15">
        <f t="shared" si="254"/>
        <v>1.9016954611307304</v>
      </c>
      <c r="AKP61" s="16">
        <f t="shared" si="255"/>
        <v>1.5228674462601437</v>
      </c>
      <c r="AKQ61" s="15">
        <f t="shared" si="256"/>
        <v>1.5014557109316098</v>
      </c>
      <c r="AKR61" s="6" t="s">
        <v>613</v>
      </c>
      <c r="AKS61" s="15">
        <f t="shared" si="257"/>
        <v>0.55071614315538819</v>
      </c>
      <c r="AKT61" s="15">
        <f t="shared" si="258"/>
        <v>0.25482120684329823</v>
      </c>
      <c r="AKU61" s="15">
        <f t="shared" si="259"/>
        <v>0.35998131205939321</v>
      </c>
      <c r="AKV61" s="15">
        <f t="shared" si="260"/>
        <v>0.39257092814448319</v>
      </c>
      <c r="AKW61" s="15">
        <f t="shared" si="261"/>
        <v>0.39533043369348991</v>
      </c>
      <c r="AKX61" s="16">
        <f t="shared" si="262"/>
        <v>0.14892274981567438</v>
      </c>
      <c r="AKY61" s="15">
        <f t="shared" si="263"/>
        <v>0.11443149030194968</v>
      </c>
      <c r="AKZ61" s="6" t="s">
        <v>613</v>
      </c>
      <c r="ALA61" s="7">
        <f t="shared" si="264"/>
        <v>0.35513665449744669</v>
      </c>
      <c r="ALB61" s="7">
        <f t="shared" si="265"/>
        <v>0.20307371715875078</v>
      </c>
      <c r="ALC61" s="7">
        <f t="shared" si="266"/>
        <v>0.26469577843998499</v>
      </c>
      <c r="ALD61" s="7">
        <f t="shared" si="267"/>
        <v>0.28190372225245308</v>
      </c>
      <c r="ALE61" s="7">
        <f t="shared" si="268"/>
        <v>0.28332388095845945</v>
      </c>
      <c r="ALF61" s="8">
        <f t="shared" si="269"/>
        <v>0.12961946296177579</v>
      </c>
      <c r="ALG61" s="7">
        <f t="shared" si="270"/>
        <v>0.10268149392561138</v>
      </c>
      <c r="ALH61" s="6" t="s">
        <v>613</v>
      </c>
      <c r="ALI61" s="7">
        <f t="shared" si="320"/>
        <v>5.2347922496368958E-2</v>
      </c>
      <c r="ALJ61" s="7">
        <f t="shared" si="320"/>
        <v>8.6153138413155819E-2</v>
      </c>
      <c r="ALK61" s="7">
        <f t="shared" si="315"/>
        <v>8.1462093857947407E-2</v>
      </c>
      <c r="ALL61" s="7">
        <f t="shared" si="315"/>
        <v>5.6921897919611157E-2</v>
      </c>
      <c r="ALM61" s="7">
        <f t="shared" si="315"/>
        <v>1.805086247663152E-2</v>
      </c>
      <c r="ALN61" s="20">
        <f t="shared" si="315"/>
        <v>7.5357809072834403E-2</v>
      </c>
      <c r="ALO61" s="7">
        <f t="shared" si="315"/>
        <v>0.14696863633944141</v>
      </c>
      <c r="ALP61" s="6" t="s">
        <v>613</v>
      </c>
      <c r="ALQ61" s="17">
        <f t="shared" si="271"/>
        <v>0.35513665449744669</v>
      </c>
      <c r="ALR61" s="17">
        <f t="shared" si="272"/>
        <v>0.20307371715875078</v>
      </c>
      <c r="ALS61" s="17">
        <f t="shared" si="273"/>
        <v>0.26469577843998499</v>
      </c>
      <c r="ALT61" s="17">
        <f t="shared" si="274"/>
        <v>0.28190372225245308</v>
      </c>
      <c r="ALU61" s="17">
        <f t="shared" si="275"/>
        <v>0.28332388095845945</v>
      </c>
      <c r="ALV61" s="21">
        <f t="shared" si="276"/>
        <v>0.12961946296177579</v>
      </c>
      <c r="ALW61" s="17">
        <f t="shared" si="277"/>
        <v>0.10268149392561138</v>
      </c>
      <c r="ALX61" s="6" t="s">
        <v>613</v>
      </c>
      <c r="ALY61" s="17">
        <f t="shared" si="278"/>
        <v>0.64486334550255331</v>
      </c>
      <c r="ALZ61" s="17">
        <f t="shared" si="279"/>
        <v>0.79692628284124922</v>
      </c>
      <c r="AMA61" s="17">
        <f t="shared" si="280"/>
        <v>0.73530422156001496</v>
      </c>
      <c r="AMB61" s="17">
        <f t="shared" si="281"/>
        <v>0.71809627774754692</v>
      </c>
      <c r="AMC61" s="17">
        <f t="shared" si="282"/>
        <v>0.7166761190415406</v>
      </c>
      <c r="AMD61" s="21">
        <f t="shared" si="283"/>
        <v>0.87038053703822427</v>
      </c>
      <c r="AME61" s="17">
        <f t="shared" si="284"/>
        <v>0.89731850607438857</v>
      </c>
      <c r="AMF61" s="6" t="s">
        <v>613</v>
      </c>
      <c r="AMM61" s="18">
        <v>4.5713591950970072</v>
      </c>
      <c r="AMN61" s="18">
        <v>6.1982279139587186</v>
      </c>
      <c r="AMO61" s="18">
        <v>6.218300505319057</v>
      </c>
      <c r="AMP61" s="18">
        <v>6.0281565269948612</v>
      </c>
      <c r="AMQ61" s="18">
        <v>6.8453170762465918</v>
      </c>
      <c r="AMR61" s="18">
        <v>7.4264531209904705</v>
      </c>
      <c r="AMS61" s="18">
        <v>7.1765482946952046</v>
      </c>
      <c r="AMT61" s="18">
        <v>5.8431999502304244</v>
      </c>
      <c r="AMU61" s="18">
        <v>4.5730186003318511</v>
      </c>
      <c r="AMV61" s="19">
        <v>5.7790687746391765</v>
      </c>
      <c r="AMW61" s="18">
        <v>6.1667526536031421</v>
      </c>
      <c r="AMX61" s="18">
        <v>8.0313813664126421</v>
      </c>
      <c r="AMY61" s="18">
        <v>11.291457076820459</v>
      </c>
      <c r="AMZ61" s="18">
        <v>10.072101709964384</v>
      </c>
      <c r="ANA61" s="18">
        <v>8.1036149396627639</v>
      </c>
      <c r="ANH61" s="6" t="s">
        <v>613</v>
      </c>
      <c r="ANI61" s="7">
        <f t="shared" si="285"/>
        <v>6.8453170762465917E-2</v>
      </c>
      <c r="ANJ61" s="7">
        <f t="shared" si="286"/>
        <v>7.4264531209904699E-2</v>
      </c>
      <c r="ANK61" s="7">
        <f t="shared" si="287"/>
        <v>7.176548294695205E-2</v>
      </c>
      <c r="ANL61" s="7">
        <f t="shared" si="288"/>
        <v>5.8431999502304245E-2</v>
      </c>
      <c r="ANM61" s="7">
        <f t="shared" si="289"/>
        <v>4.5730186003318511E-2</v>
      </c>
      <c r="ANN61" s="20">
        <f t="shared" si="290"/>
        <v>5.7790687746391761E-2</v>
      </c>
      <c r="ANO61" s="7">
        <f t="shared" si="291"/>
        <v>6.1667526536031421E-2</v>
      </c>
      <c r="ANP61" s="6" t="s">
        <v>613</v>
      </c>
      <c r="ANW61" s="7">
        <v>-1.5137246404285265E-2</v>
      </c>
      <c r="ANX61" s="7">
        <v>2.5564672332883953E-2</v>
      </c>
      <c r="ANY61" s="7">
        <v>-1.0702546631930043E-2</v>
      </c>
      <c r="ANZ61" s="7">
        <v>0.20954451611318192</v>
      </c>
      <c r="AOA61" s="7">
        <v>0.18215498634196114</v>
      </c>
      <c r="AOB61" s="7">
        <v>-0.11152965043334617</v>
      </c>
      <c r="AOC61" s="7">
        <v>0.2194132077705182</v>
      </c>
      <c r="AOD61" s="7">
        <v>5.1688907023796915E-3</v>
      </c>
      <c r="AOE61" s="7">
        <v>0.14404568362117454</v>
      </c>
      <c r="AOF61" s="20">
        <v>5.3476746432414846E-2</v>
      </c>
      <c r="AOG61" s="7">
        <v>0.46856062067014981</v>
      </c>
      <c r="AOH61" s="7">
        <v>0.53919448848064833</v>
      </c>
      <c r="AOI61" s="7">
        <v>0.57657229599624027</v>
      </c>
      <c r="AOJ61" s="7">
        <v>0.18054832872882143</v>
      </c>
      <c r="AOK61" s="7">
        <v>0.45513802777357104</v>
      </c>
      <c r="AOR61" s="6" t="s">
        <v>613</v>
      </c>
      <c r="AOY61" s="1">
        <v>-1.3061</v>
      </c>
      <c r="AOZ61" s="1">
        <v>-3.4840800000000001</v>
      </c>
      <c r="APA61" s="1">
        <v>5.2242199999999999</v>
      </c>
      <c r="APB61" s="1">
        <v>5.4435599999999997</v>
      </c>
      <c r="APC61" s="1">
        <v>5.1264099999999999</v>
      </c>
      <c r="APD61" s="1">
        <v>4.9069200000000004</v>
      </c>
      <c r="APE61" s="1">
        <v>11.38611</v>
      </c>
      <c r="APF61" s="1">
        <v>6.4825499999999998</v>
      </c>
      <c r="APG61" s="1">
        <v>9.3867999999999991</v>
      </c>
      <c r="APH61" s="1">
        <v>28.11232</v>
      </c>
      <c r="API61" s="2">
        <v>15.923870000000001</v>
      </c>
      <c r="APJ61" s="1">
        <v>11.278460000000001</v>
      </c>
      <c r="APK61" s="1">
        <v>9.1184799999999999</v>
      </c>
      <c r="APL61" s="1">
        <v>10.26271</v>
      </c>
      <c r="APM61" s="1">
        <v>19.29607</v>
      </c>
      <c r="APN61" s="1">
        <v>90.960660000000004</v>
      </c>
      <c r="APO61" s="1">
        <v>115.21462</v>
      </c>
      <c r="APP61" s="1">
        <v>32.715040000000002</v>
      </c>
      <c r="APQ61" s="1">
        <v>51.414470000000001</v>
      </c>
      <c r="APR61" s="1"/>
      <c r="APW61" s="22">
        <v>-7.4737426126295817E-2</v>
      </c>
      <c r="APX61" s="22">
        <v>-0.11634697419578467</v>
      </c>
      <c r="APY61" s="22">
        <v>0.6486712202912237</v>
      </c>
      <c r="APZ61" s="22">
        <v>0.69729956220590883</v>
      </c>
      <c r="AQA61" s="22">
        <v>0.33097391743904725</v>
      </c>
      <c r="AQB61" s="39" t="s">
        <v>613</v>
      </c>
      <c r="AQC61" s="22">
        <v>0.12321034636896899</v>
      </c>
      <c r="AQD61" s="6" t="s">
        <v>613</v>
      </c>
      <c r="AQE61" s="4">
        <f t="shared" si="292"/>
        <v>160988042180</v>
      </c>
      <c r="AQF61" s="4">
        <f t="shared" si="293"/>
        <v>161325382886</v>
      </c>
      <c r="AQG61" s="4">
        <f t="shared" si="294"/>
        <v>112667319655</v>
      </c>
      <c r="AQH61" s="4">
        <f t="shared" si="295"/>
        <v>101528529934</v>
      </c>
      <c r="AQI61" s="4">
        <f t="shared" si="296"/>
        <v>69839280046</v>
      </c>
      <c r="AQJ61" s="5">
        <f t="shared" si="297"/>
        <v>41284157067</v>
      </c>
      <c r="AQK61" s="4">
        <f t="shared" si="298"/>
        <v>54818585098</v>
      </c>
      <c r="AQL61" s="6" t="s">
        <v>613</v>
      </c>
      <c r="AQM61" s="7">
        <f t="shared" si="299"/>
        <v>0.67003111135455751</v>
      </c>
      <c r="AQN61" s="7">
        <f t="shared" si="300"/>
        <v>0.3837007782958744</v>
      </c>
      <c r="AQO61" s="7">
        <f t="shared" si="301"/>
        <v>0.39639613427265147</v>
      </c>
      <c r="AQP61" s="7">
        <f t="shared" si="302"/>
        <v>0.35360390672975617</v>
      </c>
      <c r="AQQ61" s="7">
        <f t="shared" si="303"/>
        <v>0.27720663972370685</v>
      </c>
      <c r="AQR61" s="20">
        <f t="shared" si="304"/>
        <v>0.20253486518239178</v>
      </c>
      <c r="AQS61" s="7">
        <f t="shared" si="305"/>
        <v>0.2765319017298794</v>
      </c>
      <c r="AQT61" s="6" t="s">
        <v>613</v>
      </c>
      <c r="AQU61" s="9">
        <f t="shared" si="321"/>
        <v>5.995538972016768E-2</v>
      </c>
      <c r="AQV61" s="9">
        <f t="shared" si="321"/>
        <v>9.5881122067278945E-2</v>
      </c>
      <c r="AQW61" s="9">
        <f t="shared" si="316"/>
        <v>0.16754031278147752</v>
      </c>
      <c r="AQX61" s="9">
        <f t="shared" si="316"/>
        <v>2.1291657054391164E-2</v>
      </c>
      <c r="AQY61" s="9">
        <f t="shared" si="316"/>
        <v>7.8270051394869644E-2</v>
      </c>
      <c r="AQZ61" s="10" t="e">
        <f t="shared" si="316"/>
        <v>#VALUE!</v>
      </c>
      <c r="ARA61" s="9">
        <f t="shared" si="316"/>
        <v>0.11180096559943765</v>
      </c>
      <c r="ARB61" s="6" t="s">
        <v>613</v>
      </c>
      <c r="ARC61" s="17">
        <f t="shared" si="322"/>
        <v>4.4797374616586505E-2</v>
      </c>
      <c r="ARD61" s="17">
        <f t="shared" si="322"/>
        <v>8.7192611064986533E-2</v>
      </c>
      <c r="ARE61" s="17">
        <f t="shared" si="317"/>
        <v>0.13620841165381575</v>
      </c>
      <c r="ARF61" s="17">
        <f t="shared" si="317"/>
        <v>2.5661851292660274E-2</v>
      </c>
      <c r="ARG61" s="17">
        <f t="shared" si="317"/>
        <v>5.9790815683165272E-2</v>
      </c>
      <c r="ARH61" s="21" t="e">
        <f t="shared" si="317"/>
        <v>#VALUE!</v>
      </c>
      <c r="ARI61" s="17">
        <f t="shared" si="317"/>
        <v>0.11123890293911931</v>
      </c>
      <c r="ARJ61" s="6" t="s">
        <v>613</v>
      </c>
    </row>
    <row r="62" spans="1:1154" collapsed="1" x14ac:dyDescent="0.15">
      <c r="A62" s="26" t="s">
        <v>221</v>
      </c>
      <c r="B62" s="34">
        <v>40812</v>
      </c>
      <c r="C62" s="34">
        <v>40812</v>
      </c>
      <c r="D62" s="35">
        <v>1.39003756906077</v>
      </c>
      <c r="E62" s="26" t="s">
        <v>222</v>
      </c>
      <c r="F62" s="26" t="s">
        <v>48</v>
      </c>
      <c r="G62" s="26" t="s">
        <v>49</v>
      </c>
      <c r="H62" s="26" t="s">
        <v>23</v>
      </c>
      <c r="I62" s="56" t="s">
        <v>223</v>
      </c>
      <c r="J62" s="26" t="s">
        <v>500</v>
      </c>
      <c r="K62" s="26" t="s">
        <v>427</v>
      </c>
      <c r="L62" s="26" t="s">
        <v>48</v>
      </c>
      <c r="M62" s="26" t="s">
        <v>105</v>
      </c>
      <c r="N62" s="26" t="s">
        <v>23</v>
      </c>
      <c r="O62" s="26"/>
      <c r="P62" s="26"/>
      <c r="Q62" s="26" t="s">
        <v>25</v>
      </c>
      <c r="R62" s="26" t="s">
        <v>220</v>
      </c>
      <c r="S62" s="35" t="s">
        <v>224</v>
      </c>
      <c r="T62" s="26" t="s">
        <v>27</v>
      </c>
      <c r="U62" s="26" t="s">
        <v>23</v>
      </c>
      <c r="V62" s="36">
        <v>2011</v>
      </c>
      <c r="W62" s="3">
        <f t="shared" si="165"/>
        <v>1</v>
      </c>
      <c r="AD62" s="35">
        <v>4414176000</v>
      </c>
      <c r="AE62" s="35">
        <v>8180316800</v>
      </c>
      <c r="AF62" s="35">
        <v>8476506250</v>
      </c>
      <c r="AG62" s="35">
        <v>5940927400</v>
      </c>
      <c r="AH62" s="35">
        <v>7085220000</v>
      </c>
      <c r="AI62" s="4">
        <v>3784671750</v>
      </c>
      <c r="AJ62" s="4">
        <v>4970074800</v>
      </c>
      <c r="AK62" s="4">
        <v>41018720000</v>
      </c>
      <c r="AL62" s="4">
        <v>28312007400</v>
      </c>
      <c r="AM62" s="4">
        <v>51989632200</v>
      </c>
      <c r="AN62" s="5">
        <v>59127370300</v>
      </c>
      <c r="AO62" s="4">
        <v>30009294000</v>
      </c>
      <c r="AP62" s="4">
        <v>62784935500</v>
      </c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6" t="s">
        <v>613</v>
      </c>
      <c r="BC62" s="4"/>
      <c r="BD62" s="4"/>
      <c r="BE62" s="4"/>
      <c r="BF62" s="4"/>
      <c r="BG62" s="4"/>
      <c r="BH62" s="4"/>
      <c r="BI62" s="4">
        <v>46725120000</v>
      </c>
      <c r="BJ62" s="4">
        <v>29883362400</v>
      </c>
      <c r="BK62" s="4">
        <v>19473525000</v>
      </c>
      <c r="BL62" s="4">
        <v>16204749000</v>
      </c>
      <c r="BM62" s="4">
        <v>41798622300</v>
      </c>
      <c r="BN62" s="4">
        <v>48112820550</v>
      </c>
      <c r="BO62" s="4">
        <v>28367903400</v>
      </c>
      <c r="BP62" s="4">
        <v>42662873600</v>
      </c>
      <c r="BQ62" s="4">
        <v>62672232600</v>
      </c>
      <c r="BR62" s="4">
        <v>42658828800</v>
      </c>
      <c r="BS62" s="5">
        <v>42135925850</v>
      </c>
      <c r="BT62" s="4">
        <v>64475755200</v>
      </c>
      <c r="BU62" s="4">
        <v>70930573000</v>
      </c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6" t="s">
        <v>613</v>
      </c>
      <c r="CH62" s="4"/>
      <c r="CI62" s="4"/>
      <c r="CJ62" s="4"/>
      <c r="CK62" s="4"/>
      <c r="CL62" s="4"/>
      <c r="CM62" s="4"/>
      <c r="CN62" s="4">
        <v>95319806400</v>
      </c>
      <c r="CO62" s="4">
        <v>73777613200</v>
      </c>
      <c r="CP62" s="4">
        <v>62227793750</v>
      </c>
      <c r="CQ62" s="4">
        <v>52956946100</v>
      </c>
      <c r="CR62" s="4">
        <v>73459049100</v>
      </c>
      <c r="CS62" s="4">
        <v>75763049250</v>
      </c>
      <c r="CT62" s="4">
        <v>117348658200</v>
      </c>
      <c r="CU62" s="4">
        <v>166015737600</v>
      </c>
      <c r="CV62" s="4">
        <v>187416652500</v>
      </c>
      <c r="CW62" s="4">
        <v>148502460000</v>
      </c>
      <c r="CX62" s="5">
        <v>172870605900</v>
      </c>
      <c r="CY62" s="4">
        <v>115450483800</v>
      </c>
      <c r="CZ62" s="4">
        <v>155661586500</v>
      </c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6" t="s">
        <v>613</v>
      </c>
      <c r="DM62" s="4"/>
      <c r="DN62" s="4"/>
      <c r="DO62" s="4"/>
      <c r="DP62" s="4"/>
      <c r="DQ62" s="4"/>
      <c r="DR62" s="4"/>
      <c r="DS62" s="4">
        <v>496190869200</v>
      </c>
      <c r="DT62" s="4">
        <v>501275228400</v>
      </c>
      <c r="DU62" s="4">
        <v>545020175625</v>
      </c>
      <c r="DV62" s="4">
        <v>541759960245</v>
      </c>
      <c r="DW62" s="4">
        <v>597774865860</v>
      </c>
      <c r="DX62" s="4">
        <v>813154901010</v>
      </c>
      <c r="DY62" s="4">
        <v>837425192960</v>
      </c>
      <c r="DZ62" s="4">
        <v>922183258240</v>
      </c>
      <c r="EA62" s="4">
        <v>753155915310</v>
      </c>
      <c r="EB62" s="4">
        <v>545981022360</v>
      </c>
      <c r="EC62" s="5">
        <v>500432586735</v>
      </c>
      <c r="ED62" s="4">
        <v>219904963920</v>
      </c>
      <c r="EE62" s="4">
        <v>334630741550</v>
      </c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6" t="s">
        <v>613</v>
      </c>
      <c r="ER62" s="4"/>
      <c r="ES62" s="4"/>
      <c r="ET62" s="4"/>
      <c r="EU62" s="4"/>
      <c r="EV62" s="4"/>
      <c r="EW62" s="4"/>
      <c r="EX62" s="4">
        <v>36315162000</v>
      </c>
      <c r="EY62" s="4">
        <v>76571102000</v>
      </c>
      <c r="EZ62" s="4">
        <v>85556406250</v>
      </c>
      <c r="FA62" s="4">
        <v>106850012850</v>
      </c>
      <c r="FB62" s="4">
        <v>268398370800</v>
      </c>
      <c r="FC62" s="4">
        <v>244134142050</v>
      </c>
      <c r="FD62" s="4">
        <v>195456182800</v>
      </c>
      <c r="FE62" s="4">
        <v>264548460800</v>
      </c>
      <c r="FF62" s="4">
        <v>145161560700</v>
      </c>
      <c r="FG62" s="4">
        <v>79467706200</v>
      </c>
      <c r="FH62" s="5">
        <v>121442870800</v>
      </c>
      <c r="FI62" s="4">
        <v>120408795000</v>
      </c>
      <c r="FJ62" s="4">
        <v>250631745000</v>
      </c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6" t="s">
        <v>613</v>
      </c>
      <c r="FW62" s="4"/>
      <c r="FX62" s="4"/>
      <c r="FY62" s="4"/>
      <c r="FZ62" s="4"/>
      <c r="GA62" s="4"/>
      <c r="GB62" s="4"/>
      <c r="GC62" s="4">
        <v>90645750000</v>
      </c>
      <c r="GD62" s="4">
        <v>122179671600</v>
      </c>
      <c r="GE62" s="4">
        <v>183321212500</v>
      </c>
      <c r="GF62" s="4">
        <v>216319698500</v>
      </c>
      <c r="GG62" s="4">
        <v>271519773900</v>
      </c>
      <c r="GH62" s="4">
        <v>292116142950</v>
      </c>
      <c r="GI62" s="4">
        <v>210876710800</v>
      </c>
      <c r="GJ62" s="4">
        <v>268414854400</v>
      </c>
      <c r="GK62" s="4">
        <v>233731848600</v>
      </c>
      <c r="GL62" s="4">
        <v>113642569800</v>
      </c>
      <c r="GM62" s="5">
        <v>115715330600</v>
      </c>
      <c r="GN62" s="4">
        <v>346561800</v>
      </c>
      <c r="GO62" s="4">
        <v>202509716500</v>
      </c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6" t="s">
        <v>613</v>
      </c>
      <c r="HB62" s="4"/>
      <c r="HC62" s="4"/>
      <c r="HD62" s="4"/>
      <c r="HE62" s="4"/>
      <c r="HF62" s="4"/>
      <c r="HG62" s="4"/>
      <c r="HH62" s="4">
        <v>233569159200</v>
      </c>
      <c r="HI62" s="4">
        <v>230627442800</v>
      </c>
      <c r="HJ62" s="4">
        <v>235874487500</v>
      </c>
      <c r="HK62" s="4">
        <v>220476421450</v>
      </c>
      <c r="HL62" s="4">
        <v>224377872000</v>
      </c>
      <c r="HM62" s="4">
        <v>417043808250</v>
      </c>
      <c r="HN62" s="4">
        <v>532538822800</v>
      </c>
      <c r="HO62" s="4">
        <v>596290406400</v>
      </c>
      <c r="HP62" s="4">
        <v>446840763300</v>
      </c>
      <c r="HQ62" s="4">
        <v>384359899800</v>
      </c>
      <c r="HR62" s="5">
        <v>281502603500</v>
      </c>
      <c r="HS62" s="4">
        <v>94686354600</v>
      </c>
      <c r="HT62" s="4">
        <v>80776622500</v>
      </c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6" t="s">
        <v>613</v>
      </c>
      <c r="IG62" s="4"/>
      <c r="IH62" s="4"/>
      <c r="II62" s="4"/>
      <c r="IJ62" s="4"/>
      <c r="IK62" s="4"/>
      <c r="IL62" s="4"/>
      <c r="IM62" s="4">
        <v>171812534400</v>
      </c>
      <c r="IN62" s="4">
        <v>181609945200</v>
      </c>
      <c r="IO62" s="4">
        <v>175304993750</v>
      </c>
      <c r="IP62" s="4">
        <v>148989414050</v>
      </c>
      <c r="IQ62" s="4">
        <v>141017564700</v>
      </c>
      <c r="IR62" s="4">
        <v>93094240500</v>
      </c>
      <c r="IS62" s="4">
        <v>381481900600</v>
      </c>
      <c r="IT62" s="4">
        <v>443649452800</v>
      </c>
      <c r="IU62" s="4">
        <v>432692174700</v>
      </c>
      <c r="IV62" s="4">
        <v>391928442600</v>
      </c>
      <c r="IW62" s="5">
        <v>381452610450</v>
      </c>
      <c r="IX62" s="4">
        <v>385235986800</v>
      </c>
      <c r="IY62" s="4">
        <v>365563299500</v>
      </c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6" t="s">
        <v>613</v>
      </c>
      <c r="JL62" s="4"/>
      <c r="JM62" s="4"/>
      <c r="JN62" s="4"/>
      <c r="JO62" s="4"/>
      <c r="JP62" s="4"/>
      <c r="JQ62" s="4"/>
      <c r="JR62" s="4">
        <v>8716593600</v>
      </c>
      <c r="JS62" s="4">
        <v>18294950400</v>
      </c>
      <c r="JT62" s="4">
        <v>22529937500</v>
      </c>
      <c r="JU62" s="4">
        <v>-6931172400</v>
      </c>
      <c r="JV62" s="4">
        <v>-81807351000</v>
      </c>
      <c r="JW62" s="4">
        <v>-139316310450</v>
      </c>
      <c r="JX62" s="4">
        <v>-37532198400</v>
      </c>
      <c r="JY62" s="4">
        <v>68903059200</v>
      </c>
      <c r="JZ62" s="4">
        <v>51718203900</v>
      </c>
      <c r="KA62" s="4">
        <v>36499840800</v>
      </c>
      <c r="KB62" s="5">
        <v>46778003350</v>
      </c>
      <c r="KC62" s="4">
        <v>43242604200</v>
      </c>
      <c r="KD62" s="4">
        <v>42232540000</v>
      </c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6" t="s">
        <v>613</v>
      </c>
      <c r="KQ62" s="4"/>
      <c r="KR62" s="4"/>
      <c r="KS62" s="4"/>
      <c r="KT62" s="4"/>
      <c r="KU62" s="4"/>
      <c r="KV62" s="4"/>
      <c r="KW62" s="4">
        <v>55991520</v>
      </c>
      <c r="KX62" s="4">
        <v>3056834040</v>
      </c>
      <c r="KY62" s="4">
        <v>1715713750</v>
      </c>
      <c r="KZ62" s="4">
        <v>-28633178345</v>
      </c>
      <c r="LA62" s="4">
        <v>-98987972310</v>
      </c>
      <c r="LB62" s="4">
        <v>-177390866430</v>
      </c>
      <c r="LC62" s="4">
        <v>-67733022700</v>
      </c>
      <c r="LD62" s="4">
        <v>41803453440</v>
      </c>
      <c r="LE62" s="4">
        <v>39316035060</v>
      </c>
      <c r="LF62" s="4">
        <v>28869599400</v>
      </c>
      <c r="LG62" s="5">
        <v>39166518095</v>
      </c>
      <c r="LH62" s="4">
        <v>24555858180</v>
      </c>
      <c r="LI62" s="4">
        <v>20890340450</v>
      </c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6" t="s">
        <v>613</v>
      </c>
      <c r="LV62" s="4"/>
      <c r="LW62" s="4"/>
      <c r="LX62" s="4"/>
      <c r="LY62" s="4"/>
      <c r="LZ62" s="4"/>
      <c r="MA62" s="4"/>
      <c r="MB62" s="4">
        <v>43764364800</v>
      </c>
      <c r="MC62" s="4">
        <v>51964638000</v>
      </c>
      <c r="MD62" s="4">
        <v>57380543750</v>
      </c>
      <c r="ME62" s="4">
        <v>45181081150</v>
      </c>
      <c r="MF62" s="4">
        <v>-380931600</v>
      </c>
      <c r="MM62" s="1">
        <v>235029600</v>
      </c>
      <c r="MN62" s="1">
        <v>3754123600</v>
      </c>
      <c r="MO62" s="1">
        <v>2479831250</v>
      </c>
      <c r="MP62" s="1">
        <v>-26029471550</v>
      </c>
      <c r="MQ62" s="1">
        <v>-98864007900</v>
      </c>
      <c r="MR62" s="4">
        <v>-176879332650</v>
      </c>
      <c r="MS62" s="4">
        <v>-57613053600</v>
      </c>
      <c r="MT62" s="4">
        <v>51864224000</v>
      </c>
      <c r="MU62" s="4">
        <v>46556620200</v>
      </c>
      <c r="MV62" s="4">
        <v>37192749600</v>
      </c>
      <c r="MW62" s="5">
        <v>49855191950</v>
      </c>
      <c r="MX62" s="4">
        <v>34943207400</v>
      </c>
      <c r="MY62" s="1">
        <v>29443970500</v>
      </c>
      <c r="MZ62" s="1"/>
      <c r="NA62" s="1"/>
      <c r="NB62" s="1"/>
      <c r="NC62" s="1"/>
      <c r="ND62" s="1"/>
      <c r="NE62" s="1"/>
      <c r="NF62" s="1"/>
      <c r="NK62" s="6" t="s">
        <v>613</v>
      </c>
      <c r="NR62" s="35">
        <v>56019600</v>
      </c>
      <c r="NS62" s="35">
        <v>3056792400</v>
      </c>
      <c r="NT62" s="35">
        <v>1715656250</v>
      </c>
      <c r="NU62" s="35">
        <v>-28633137650</v>
      </c>
      <c r="NV62" s="35">
        <v>-98987931900</v>
      </c>
      <c r="NW62" s="47">
        <v>-177390894000</v>
      </c>
      <c r="NX62" s="47">
        <v>-67733084600</v>
      </c>
      <c r="NY62" s="47">
        <v>41803404800</v>
      </c>
      <c r="NZ62" s="47">
        <v>39316015800</v>
      </c>
      <c r="OA62" s="47">
        <v>28869599400</v>
      </c>
      <c r="OB62" s="48">
        <v>39166527100</v>
      </c>
      <c r="OC62" s="47">
        <v>24555867600</v>
      </c>
      <c r="OD62" s="35">
        <v>20890373000</v>
      </c>
      <c r="OE62" s="35"/>
      <c r="OF62" s="35"/>
      <c r="OG62" s="35"/>
      <c r="OH62" s="35"/>
      <c r="OI62" s="35"/>
      <c r="OJ62" s="35"/>
      <c r="OK62" s="35"/>
      <c r="OP62" s="6" t="s">
        <v>613</v>
      </c>
      <c r="OQ62" s="4">
        <v>-82130340750</v>
      </c>
      <c r="OR62" s="4">
        <v>13442204000</v>
      </c>
      <c r="OS62" s="4">
        <v>116362323200</v>
      </c>
      <c r="OT62" s="4">
        <v>79935644700</v>
      </c>
      <c r="OU62" s="4">
        <v>62610036000</v>
      </c>
      <c r="OV62" s="5">
        <v>59833632450</v>
      </c>
      <c r="OW62" s="4">
        <v>64324752600</v>
      </c>
      <c r="OX62" s="4">
        <v>52412444000</v>
      </c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6" t="s">
        <v>613</v>
      </c>
      <c r="PK62" s="4"/>
      <c r="PL62" s="4"/>
      <c r="PM62" s="4"/>
      <c r="PN62" s="4"/>
      <c r="PO62" s="4"/>
      <c r="PP62" s="4"/>
      <c r="PQ62" s="4">
        <v>-1886835600</v>
      </c>
      <c r="PR62" s="4">
        <v>-4844397600</v>
      </c>
      <c r="PS62" s="4">
        <v>-11825881250</v>
      </c>
      <c r="PT62" s="4">
        <v>-11331115800</v>
      </c>
      <c r="PU62" s="4">
        <v>-17021634900</v>
      </c>
      <c r="PV62" s="4">
        <v>-16939835100</v>
      </c>
      <c r="PW62" s="4">
        <v>-16232284600</v>
      </c>
      <c r="PX62" s="4">
        <v>-16422931200</v>
      </c>
      <c r="PY62" s="4">
        <v>-5729850000</v>
      </c>
      <c r="PZ62" s="4">
        <v>-6990514800</v>
      </c>
      <c r="QA62" s="5">
        <v>296084400</v>
      </c>
      <c r="QB62" s="4">
        <v>660813000</v>
      </c>
      <c r="QC62" s="4">
        <v>91357000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6" t="s">
        <v>613</v>
      </c>
      <c r="QP62" s="4"/>
      <c r="QQ62" s="4"/>
      <c r="QR62" s="4"/>
      <c r="QS62" s="4"/>
      <c r="QT62" s="4"/>
      <c r="QU62" s="4"/>
      <c r="QV62" s="4">
        <v>29402217000</v>
      </c>
      <c r="QW62" s="4">
        <v>55971391480</v>
      </c>
      <c r="QX62" s="4">
        <v>48751044375</v>
      </c>
      <c r="QY62" s="4">
        <v>56055110710</v>
      </c>
      <c r="QZ62" s="4">
        <v>9899749560</v>
      </c>
      <c r="RA62" s="4">
        <v>-54163415460</v>
      </c>
      <c r="RB62" s="4">
        <v>28205217820</v>
      </c>
      <c r="RC62" s="4">
        <v>138577877120</v>
      </c>
      <c r="RD62" s="4">
        <v>31204454940</v>
      </c>
      <c r="RE62" s="4">
        <v>43638658740</v>
      </c>
      <c r="RF62" s="5">
        <v>3604575430</v>
      </c>
      <c r="RG62" s="4">
        <v>107136146880</v>
      </c>
      <c r="RH62" s="4">
        <v>22395441600</v>
      </c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6" t="s">
        <v>613</v>
      </c>
      <c r="RU62" s="4"/>
      <c r="RV62" s="4"/>
      <c r="RW62" s="4"/>
      <c r="RX62" s="4"/>
      <c r="RY62" s="4"/>
      <c r="RZ62" s="4"/>
      <c r="SA62" s="4">
        <v>-225903600</v>
      </c>
      <c r="SB62" s="4">
        <v>-878881600</v>
      </c>
      <c r="SC62" s="4">
        <v>-241500000</v>
      </c>
      <c r="SD62" s="4">
        <v>-115302500</v>
      </c>
      <c r="SE62" s="4">
        <v>7690561800</v>
      </c>
      <c r="SF62" s="4">
        <v>-3973112700</v>
      </c>
      <c r="SG62" s="4">
        <v>-1575974000</v>
      </c>
      <c r="SH62" s="4">
        <v>-95312025600</v>
      </c>
      <c r="SI62" s="4">
        <v>-163276746300</v>
      </c>
      <c r="SJ62" s="4">
        <v>-110947491600</v>
      </c>
      <c r="SK62" s="5">
        <v>-132644010200</v>
      </c>
      <c r="SL62" s="4">
        <v>-104413635000</v>
      </c>
      <c r="SM62" s="4">
        <v>-147762461000</v>
      </c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6" t="s">
        <v>613</v>
      </c>
      <c r="SZ62" s="4"/>
      <c r="TA62" s="4"/>
      <c r="TB62" s="4"/>
      <c r="TC62" s="4"/>
      <c r="TD62" s="4"/>
      <c r="TE62" s="4"/>
      <c r="TF62" s="4">
        <v>-32993017200</v>
      </c>
      <c r="TG62" s="4">
        <v>-55135524000</v>
      </c>
      <c r="TH62" s="4">
        <v>-46335943750</v>
      </c>
      <c r="TI62" s="4">
        <v>-57115161200</v>
      </c>
      <c r="TJ62" s="4">
        <v>-14210715300</v>
      </c>
      <c r="TK62" s="4">
        <v>56563990500</v>
      </c>
      <c r="TL62" s="4">
        <v>-63470031600</v>
      </c>
      <c r="TM62" s="4">
        <v>-36468083200</v>
      </c>
      <c r="TN62" s="4">
        <v>106627982400</v>
      </c>
      <c r="TO62" s="4">
        <v>60959575800</v>
      </c>
      <c r="TP62" s="5">
        <v>158427486400</v>
      </c>
      <c r="TQ62" s="4">
        <v>-27223329000</v>
      </c>
      <c r="TR62" s="35">
        <v>183121634500</v>
      </c>
      <c r="TS62" s="35"/>
      <c r="TT62" s="35"/>
      <c r="TU62" s="35"/>
      <c r="TV62" s="35"/>
      <c r="TW62" s="35"/>
      <c r="TX62" s="35"/>
      <c r="TY62" s="35"/>
      <c r="UD62" s="6" t="s">
        <v>613</v>
      </c>
      <c r="UK62" s="37">
        <v>0.34624242347857703</v>
      </c>
      <c r="UL62" s="37">
        <v>0.54059013187169402</v>
      </c>
      <c r="UM62" s="37">
        <v>0.509903759695297</v>
      </c>
      <c r="UN62" s="37">
        <v>0.53482736411192</v>
      </c>
      <c r="UO62" s="37">
        <v>0.403955950320597</v>
      </c>
      <c r="UP62" s="9">
        <v>0.35882218323273896</v>
      </c>
      <c r="UQ62" s="9">
        <v>0.32994987683374899</v>
      </c>
      <c r="UR62" s="9"/>
      <c r="US62" s="9"/>
      <c r="UT62" s="9"/>
      <c r="UU62" s="10"/>
      <c r="UV62" s="9"/>
      <c r="UW62" s="6" t="s">
        <v>613</v>
      </c>
      <c r="VD62" s="9">
        <v>2.3159605934476399E-2</v>
      </c>
      <c r="VE62" s="9">
        <v>2.09252514966532E-2</v>
      </c>
      <c r="VF62" s="9">
        <v>2.9101393671592101E-2</v>
      </c>
      <c r="VG62" s="9">
        <v>3.5122206288293101E-2</v>
      </c>
      <c r="VH62" s="9">
        <v>3.7615972347265901E-2</v>
      </c>
      <c r="VI62" s="9">
        <v>5.2497395280298995E-2</v>
      </c>
      <c r="VJ62" s="9">
        <v>4.9567613923160996E-2</v>
      </c>
      <c r="VK62" s="9"/>
      <c r="VL62" s="9"/>
      <c r="VM62" s="9"/>
      <c r="VN62" s="10"/>
      <c r="VO62" s="9"/>
      <c r="VP62" s="6" t="s">
        <v>613</v>
      </c>
      <c r="VW62" s="9">
        <v>0.65375757652142297</v>
      </c>
      <c r="VX62" s="9">
        <v>0.45940986812830503</v>
      </c>
      <c r="VY62" s="9">
        <v>0.490096240304703</v>
      </c>
      <c r="VZ62" s="9">
        <v>0.46517263588808</v>
      </c>
      <c r="WA62" s="9">
        <v>0.59604404967940294</v>
      </c>
      <c r="WB62" s="52">
        <v>0.64117781676726193</v>
      </c>
      <c r="WC62" s="52">
        <v>0.67005012316625101</v>
      </c>
      <c r="WG62" s="53"/>
      <c r="WI62" s="54" t="s">
        <v>613</v>
      </c>
      <c r="WP62" s="9">
        <v>0.10021068525400599</v>
      </c>
      <c r="WQ62" s="9">
        <v>0.102453221713183</v>
      </c>
      <c r="WR62" s="9">
        <v>0.12116022307051499</v>
      </c>
      <c r="WS62" s="9">
        <v>0.105901037264425</v>
      </c>
      <c r="WT62" s="9">
        <v>0.11056505556203801</v>
      </c>
      <c r="WU62" s="9">
        <v>5.7018200687027898E-2</v>
      </c>
      <c r="WV62" s="9">
        <v>0.111020520498273</v>
      </c>
      <c r="WW62" s="9"/>
      <c r="WX62" s="9"/>
      <c r="WY62" s="9"/>
      <c r="WZ62" s="10"/>
      <c r="XA62" s="9"/>
      <c r="XB62" s="6" t="s">
        <v>613</v>
      </c>
      <c r="XI62" s="9">
        <v>0.2282508</v>
      </c>
      <c r="XJ62" s="9">
        <v>0.24821459999999998</v>
      </c>
      <c r="XK62" s="9">
        <v>0.24713225000000003</v>
      </c>
      <c r="XL62" s="9">
        <v>0.24582789999999999</v>
      </c>
      <c r="XM62" s="9">
        <v>0.24660084999999998</v>
      </c>
      <c r="XN62" s="9">
        <v>0.1939815</v>
      </c>
      <c r="XO62" s="9">
        <v>0.20418785</v>
      </c>
      <c r="XP62" s="9"/>
      <c r="XQ62" s="9"/>
      <c r="XR62" s="9"/>
      <c r="XS62" s="10"/>
      <c r="XT62" s="9"/>
      <c r="XU62" s="6" t="s">
        <v>613</v>
      </c>
      <c r="XV62" s="59">
        <f t="shared" si="318"/>
        <v>20233612104.760948</v>
      </c>
      <c r="XW62" s="59">
        <f t="shared" si="318"/>
        <v>20023793681.110554</v>
      </c>
      <c r="XX62" s="59">
        <f t="shared" si="313"/>
        <v>15795954489.496958</v>
      </c>
      <c r="XY62" s="59">
        <f t="shared" si="313"/>
        <v>6791577717.8088131</v>
      </c>
      <c r="XZ62" s="59">
        <f t="shared" si="313"/>
        <v>6246325484.6057348</v>
      </c>
      <c r="YA62" s="59">
        <f t="shared" si="313"/>
        <v>108456324.37606144</v>
      </c>
      <c r="YB62" s="59">
        <f t="shared" si="313"/>
        <v>19906460095.10701</v>
      </c>
      <c r="YC62" s="6" t="s">
        <v>613</v>
      </c>
      <c r="YD62" s="4"/>
      <c r="YE62" s="4"/>
      <c r="YF62" s="4"/>
      <c r="YG62" s="4"/>
      <c r="YH62" s="4"/>
      <c r="YI62" s="4"/>
      <c r="YJ62" s="4">
        <v>29402217000</v>
      </c>
      <c r="YK62" s="4">
        <v>55971391480</v>
      </c>
      <c r="YL62" s="4">
        <v>48751044375</v>
      </c>
      <c r="YM62" s="4">
        <v>56055110710</v>
      </c>
      <c r="YN62" s="4">
        <v>9899749560</v>
      </c>
      <c r="YO62" s="4">
        <v>-54163415460</v>
      </c>
      <c r="YP62" s="4">
        <v>28205217820</v>
      </c>
      <c r="YQ62" s="4">
        <v>138577877120</v>
      </c>
      <c r="YR62" s="4">
        <v>31204454940</v>
      </c>
      <c r="YS62" s="4">
        <v>43638658740</v>
      </c>
      <c r="YT62" s="5">
        <v>3604575430</v>
      </c>
      <c r="YU62" s="4">
        <v>107136146880</v>
      </c>
      <c r="YV62" s="4">
        <v>22395441600</v>
      </c>
      <c r="YW62" s="4"/>
      <c r="YX62" s="4"/>
      <c r="YY62" s="4"/>
      <c r="YZ62" s="4"/>
      <c r="ZA62" s="4"/>
      <c r="ZB62" s="4"/>
      <c r="ZC62" s="4"/>
      <c r="ZD62" s="4"/>
      <c r="ZE62" s="4"/>
      <c r="ZF62" s="4"/>
      <c r="ZG62" s="4"/>
      <c r="ZH62" s="6" t="s">
        <v>613</v>
      </c>
      <c r="ZI62" s="4"/>
      <c r="ZJ62" s="4"/>
      <c r="ZK62" s="4"/>
      <c r="ZL62" s="4"/>
      <c r="ZM62" s="4"/>
      <c r="ZN62" s="4"/>
      <c r="ZO62" s="4">
        <v>-225903600</v>
      </c>
      <c r="ZP62" s="4">
        <v>-878881600</v>
      </c>
      <c r="ZQ62" s="4">
        <v>-241500000</v>
      </c>
      <c r="ZR62" s="4">
        <v>-115302500</v>
      </c>
      <c r="ZS62" s="4">
        <v>7690561800</v>
      </c>
      <c r="ZT62" s="4">
        <v>-3973112700</v>
      </c>
      <c r="ZU62" s="4">
        <v>-1575974000</v>
      </c>
      <c r="ZV62" s="4">
        <v>-95312025600</v>
      </c>
      <c r="ZW62" s="4">
        <v>-163276746300</v>
      </c>
      <c r="ZX62" s="4">
        <v>-110947491600</v>
      </c>
      <c r="ZY62" s="5">
        <v>-132644010200</v>
      </c>
      <c r="ZZ62" s="4">
        <v>-104413635000</v>
      </c>
      <c r="AAA62" s="4">
        <v>-147762461000</v>
      </c>
      <c r="AAB62" s="4"/>
      <c r="AAC62" s="4"/>
      <c r="AAD62" s="4"/>
      <c r="AAE62" s="4"/>
      <c r="AAF62" s="4"/>
      <c r="AAG62" s="4"/>
      <c r="AAH62" s="4"/>
      <c r="AAI62" s="4"/>
      <c r="AAJ62" s="4"/>
      <c r="AAK62" s="4"/>
      <c r="AAL62" s="4"/>
      <c r="AAM62" s="6" t="s">
        <v>613</v>
      </c>
      <c r="AAN62" s="4"/>
      <c r="AAO62" s="4"/>
      <c r="AAP62" s="4"/>
      <c r="AAQ62" s="4"/>
      <c r="AAR62" s="4"/>
      <c r="AAS62" s="4"/>
      <c r="AAT62" s="4">
        <v>-32993017200</v>
      </c>
      <c r="AAU62" s="4">
        <v>-55135524000</v>
      </c>
      <c r="AAV62" s="4">
        <v>-46335943750</v>
      </c>
      <c r="AAW62" s="4">
        <v>-57115161200</v>
      </c>
      <c r="AAX62" s="4">
        <v>-14210715300</v>
      </c>
      <c r="AAY62" s="4">
        <v>56563990500</v>
      </c>
      <c r="AAZ62" s="4">
        <v>-63470031600</v>
      </c>
      <c r="ABA62" s="4">
        <v>-36468083200</v>
      </c>
      <c r="ABB62" s="4">
        <v>106627982400</v>
      </c>
      <c r="ABC62" s="4">
        <v>60959575800</v>
      </c>
      <c r="ABD62" s="5">
        <v>158427486400</v>
      </c>
      <c r="ABE62" s="4">
        <v>-27223329000</v>
      </c>
      <c r="ABF62" s="35">
        <v>183121634500</v>
      </c>
      <c r="ABG62" s="35"/>
      <c r="ABH62" s="35"/>
      <c r="ABI62" s="35"/>
      <c r="ABJ62" s="35"/>
      <c r="ABK62" s="35"/>
      <c r="ABL62" s="35"/>
      <c r="ABM62" s="35"/>
      <c r="ABR62" s="6" t="s">
        <v>613</v>
      </c>
      <c r="ABY62" s="37">
        <v>0.34624242347857703</v>
      </c>
      <c r="ABZ62" s="37">
        <v>0.54059013187169402</v>
      </c>
      <c r="ACA62" s="37">
        <v>0.509903759695297</v>
      </c>
      <c r="ACB62" s="37">
        <v>0.53482736411192</v>
      </c>
      <c r="ACC62" s="37">
        <v>0.403955950320597</v>
      </c>
      <c r="ACD62" s="9">
        <v>0.35882218323273896</v>
      </c>
      <c r="ACE62" s="9">
        <v>0.32994987683374899</v>
      </c>
      <c r="ACF62" s="9"/>
      <c r="ACG62" s="9"/>
      <c r="ACH62" s="9"/>
      <c r="ACI62" s="10"/>
      <c r="ACJ62" s="9"/>
      <c r="ACK62" s="6" t="s">
        <v>613</v>
      </c>
      <c r="ACR62" s="9">
        <v>2.3159605934476399E-2</v>
      </c>
      <c r="ACS62" s="9">
        <v>2.09252514966532E-2</v>
      </c>
      <c r="ACT62" s="9">
        <v>2.9101393671592101E-2</v>
      </c>
      <c r="ACU62" s="9">
        <v>3.5122206288293101E-2</v>
      </c>
      <c r="ACV62" s="9">
        <v>3.7615972347265901E-2</v>
      </c>
      <c r="ACW62" s="9">
        <v>5.2497395280298995E-2</v>
      </c>
      <c r="ACX62" s="9">
        <v>4.9567613923160996E-2</v>
      </c>
      <c r="ACY62" s="9"/>
      <c r="ACZ62" s="9"/>
      <c r="ADA62" s="9"/>
      <c r="ADB62" s="10"/>
      <c r="ADC62" s="9"/>
      <c r="ADD62" s="6" t="s">
        <v>613</v>
      </c>
      <c r="ADK62" s="9">
        <v>0.65375757652142297</v>
      </c>
      <c r="ADL62" s="9">
        <v>0.45940986812830503</v>
      </c>
      <c r="ADM62" s="9">
        <v>0.490096240304703</v>
      </c>
      <c r="ADN62" s="9">
        <v>0.46517263588808</v>
      </c>
      <c r="ADO62" s="9">
        <v>0.59604404967940294</v>
      </c>
      <c r="ADP62" s="52">
        <v>0.64117781676726193</v>
      </c>
      <c r="ADQ62" s="52">
        <v>0.67005012316625101</v>
      </c>
      <c r="ADU62" s="53"/>
      <c r="ADW62" s="54" t="s">
        <v>613</v>
      </c>
      <c r="AED62" s="9">
        <v>0.10021068525400599</v>
      </c>
      <c r="AEE62" s="9">
        <v>0.102453221713183</v>
      </c>
      <c r="AEF62" s="9">
        <v>0.12116022307051499</v>
      </c>
      <c r="AEG62" s="9">
        <v>0.105901037264425</v>
      </c>
      <c r="AEH62" s="9">
        <v>0.11056505556203801</v>
      </c>
      <c r="AEI62" s="9">
        <v>5.7018200687027898E-2</v>
      </c>
      <c r="AEJ62" s="9">
        <v>0.111020520498273</v>
      </c>
      <c r="AEK62" s="9"/>
      <c r="AEL62" s="9"/>
      <c r="AEM62" s="9"/>
      <c r="AEN62" s="10"/>
      <c r="AEO62" s="9"/>
      <c r="AEP62" s="6" t="s">
        <v>613</v>
      </c>
      <c r="AEW62" s="9">
        <v>0.2282508</v>
      </c>
      <c r="AEX62" s="9">
        <v>0.24821459999999998</v>
      </c>
      <c r="AEY62" s="9">
        <v>0.24713225000000003</v>
      </c>
      <c r="AEZ62" s="9">
        <v>0.24582789999999999</v>
      </c>
      <c r="AFA62" s="9">
        <v>0.24660084999999998</v>
      </c>
      <c r="AFB62" s="9">
        <v>0.1939815</v>
      </c>
      <c r="AFC62" s="9">
        <v>0.20418785</v>
      </c>
      <c r="AFD62" s="9"/>
      <c r="AFE62" s="9"/>
      <c r="AFF62" s="9"/>
      <c r="AFG62" s="10"/>
      <c r="AFH62" s="9"/>
      <c r="AFI62" s="6" t="s">
        <v>613</v>
      </c>
      <c r="AFJ62" s="7">
        <f t="shared" si="166"/>
        <v>-0.21815138322313141</v>
      </c>
      <c r="AFK62" s="7">
        <f t="shared" si="167"/>
        <v>-8.0882475556518507E-2</v>
      </c>
      <c r="AFL62" s="7">
        <f t="shared" si="168"/>
        <v>4.5330961136490912E-2</v>
      </c>
      <c r="AFM62" s="7">
        <f t="shared" si="169"/>
        <v>5.2201721132094495E-2</v>
      </c>
      <c r="AFN62" s="7">
        <f t="shared" si="170"/>
        <v>5.2876562037287148E-2</v>
      </c>
      <c r="AFO62" s="8">
        <f t="shared" si="171"/>
        <v>7.8265323108825266E-2</v>
      </c>
      <c r="AFP62" s="7">
        <f t="shared" si="172"/>
        <v>0.11166577480685366</v>
      </c>
      <c r="AFQ62" s="6" t="s">
        <v>613</v>
      </c>
      <c r="AFR62" s="7">
        <f t="shared" si="173"/>
        <v>-0.42535307543437195</v>
      </c>
      <c r="AFS62" s="7">
        <f t="shared" si="174"/>
        <v>-0.1271888917766992</v>
      </c>
      <c r="AFT62" s="7">
        <f t="shared" si="175"/>
        <v>7.0105862833482607E-2</v>
      </c>
      <c r="AFU62" s="7">
        <f t="shared" si="176"/>
        <v>8.7986679571585985E-2</v>
      </c>
      <c r="AFV62" s="7">
        <f t="shared" si="177"/>
        <v>7.5110851613350321E-2</v>
      </c>
      <c r="AFW62" s="8">
        <f t="shared" si="178"/>
        <v>0.13913376859763216</v>
      </c>
      <c r="AFX62" s="7">
        <f t="shared" si="179"/>
        <v>0.25933893308846429</v>
      </c>
      <c r="AFY62" s="6" t="s">
        <v>613</v>
      </c>
      <c r="AFZ62" s="1">
        <f t="shared" si="180"/>
        <v>709159951200</v>
      </c>
      <c r="AGA62" s="1">
        <f t="shared" si="181"/>
        <v>743415533600</v>
      </c>
      <c r="AGB62" s="1">
        <f t="shared" si="182"/>
        <v>864705260800</v>
      </c>
      <c r="AGC62" s="1">
        <f t="shared" si="183"/>
        <v>680572611900</v>
      </c>
      <c r="AGD62" s="1">
        <f t="shared" si="184"/>
        <v>498002469600</v>
      </c>
      <c r="AGE62" s="2">
        <f t="shared" si="185"/>
        <v>397217934100</v>
      </c>
      <c r="AGF62" s="1">
        <f t="shared" si="186"/>
        <v>95032916400</v>
      </c>
      <c r="AGG62" s="6" t="s">
        <v>613</v>
      </c>
      <c r="AGH62" s="7">
        <f t="shared" si="187"/>
        <v>-0.19645259185076214</v>
      </c>
      <c r="AGI62" s="7">
        <f t="shared" si="188"/>
        <v>-5.0486163798931949E-2</v>
      </c>
      <c r="AGJ62" s="7">
        <f t="shared" si="189"/>
        <v>7.9683867236164274E-2</v>
      </c>
      <c r="AGK62" s="7">
        <f t="shared" si="190"/>
        <v>7.5992190981084062E-2</v>
      </c>
      <c r="AGL62" s="7">
        <f t="shared" si="191"/>
        <v>7.3292489551943382E-2</v>
      </c>
      <c r="AGM62" s="8">
        <f t="shared" si="192"/>
        <v>0.11776407693169159</v>
      </c>
      <c r="AGN62" s="7">
        <f t="shared" si="193"/>
        <v>0.45502764555797637</v>
      </c>
      <c r="AGO62" s="6" t="s">
        <v>613</v>
      </c>
      <c r="AGP62" s="7">
        <f t="shared" si="194"/>
        <v>-1.9054977566523033</v>
      </c>
      <c r="AGQ62" s="7">
        <f t="shared" si="195"/>
        <v>-0.17755238870695716</v>
      </c>
      <c r="AGR62" s="7">
        <f t="shared" si="196"/>
        <v>9.4226315790916268E-2</v>
      </c>
      <c r="AGS62" s="7">
        <f t="shared" si="197"/>
        <v>9.0863753399883243E-2</v>
      </c>
      <c r="AGT62" s="7">
        <f t="shared" si="198"/>
        <v>7.3660383534512069E-2</v>
      </c>
      <c r="AGU62" s="8">
        <f t="shared" si="199"/>
        <v>0.10267728420784752</v>
      </c>
      <c r="AGV62" s="7">
        <f t="shared" si="200"/>
        <v>6.3742378753282147E-2</v>
      </c>
      <c r="AGW62" s="6" t="s">
        <v>613</v>
      </c>
      <c r="AGX62" s="7">
        <f t="shared" si="201"/>
        <v>-0.88222794781810376</v>
      </c>
      <c r="AGY62" s="7">
        <f t="shared" si="202"/>
        <v>3.5236806723616287E-2</v>
      </c>
      <c r="AGZ62" s="7">
        <f t="shared" si="203"/>
        <v>0.26228438345996763</v>
      </c>
      <c r="AHA62" s="7">
        <f t="shared" si="204"/>
        <v>0.18474021342175201</v>
      </c>
      <c r="AHB62" s="7">
        <f t="shared" si="205"/>
        <v>0.15974864080966805</v>
      </c>
      <c r="AHC62" s="8">
        <f t="shared" si="206"/>
        <v>0.15685731545896148</v>
      </c>
      <c r="AHD62" s="7">
        <f t="shared" si="207"/>
        <v>0.16697493174072284</v>
      </c>
      <c r="AHE62" s="6" t="s">
        <v>613</v>
      </c>
      <c r="AHF62" s="15">
        <f t="shared" si="306"/>
        <v>1.9349154640238608</v>
      </c>
      <c r="AHG62" s="15">
        <f t="shared" si="307"/>
        <v>13.447659321908153</v>
      </c>
      <c r="AHH62" s="15">
        <f t="shared" si="308"/>
        <v>10.398958517412199</v>
      </c>
      <c r="AHI62" s="15">
        <f t="shared" si="309"/>
        <v>6.904049157808366</v>
      </c>
      <c r="AHJ62" s="15">
        <f t="shared" si="310"/>
        <v>9.1875106191382354</v>
      </c>
      <c r="AHK62" s="16">
        <f t="shared" si="311"/>
        <v>9.0529068189443862</v>
      </c>
      <c r="AHL62" s="15">
        <f t="shared" si="312"/>
        <v>5.9748968523908035</v>
      </c>
      <c r="AHM62" s="6" t="s">
        <v>613</v>
      </c>
      <c r="AHN62" s="12">
        <f t="shared" si="208"/>
        <v>188.63873217538094</v>
      </c>
      <c r="AHO62" s="12">
        <f t="shared" si="209"/>
        <v>27.14226998637324</v>
      </c>
      <c r="AHP62" s="12">
        <f t="shared" si="210"/>
        <v>35.099668816722136</v>
      </c>
      <c r="AHQ62" s="12">
        <f t="shared" si="211"/>
        <v>52.86752623816286</v>
      </c>
      <c r="AHR62" s="12">
        <f t="shared" si="212"/>
        <v>39.727845238042953</v>
      </c>
      <c r="AHS62" s="13">
        <f t="shared" si="213"/>
        <v>40.318541580058017</v>
      </c>
      <c r="AHT62" s="12">
        <f t="shared" si="214"/>
        <v>61.088920698931965</v>
      </c>
      <c r="AHU62" s="6" t="s">
        <v>613</v>
      </c>
      <c r="AHV62" s="15">
        <f t="shared" si="215"/>
        <v>0.11448524799441029</v>
      </c>
      <c r="AHW62" s="15">
        <f t="shared" si="216"/>
        <v>0.4555414666372733</v>
      </c>
      <c r="AHX62" s="15">
        <f t="shared" si="217"/>
        <v>0.48108599764293203</v>
      </c>
      <c r="AHY62" s="15">
        <f t="shared" si="218"/>
        <v>0.57450544555824579</v>
      </c>
      <c r="AHZ62" s="15">
        <f t="shared" si="219"/>
        <v>0.71784261091327206</v>
      </c>
      <c r="AIA62" s="16">
        <f t="shared" si="220"/>
        <v>0.76224574610285145</v>
      </c>
      <c r="AIB62" s="15">
        <f t="shared" si="221"/>
        <v>1.7518294263705041</v>
      </c>
      <c r="AIC62" s="6" t="s">
        <v>613</v>
      </c>
      <c r="AID62" s="4">
        <f t="shared" si="222"/>
        <v>-168371092800</v>
      </c>
      <c r="AIE62" s="4">
        <f t="shared" si="223"/>
        <v>-78107524600</v>
      </c>
      <c r="AIF62" s="4">
        <f t="shared" si="224"/>
        <v>-98532723200</v>
      </c>
      <c r="AIG62" s="4">
        <f t="shared" si="225"/>
        <v>42255091800</v>
      </c>
      <c r="AIH62" s="4">
        <f t="shared" si="226"/>
        <v>69034753800</v>
      </c>
      <c r="AII62" s="14">
        <f t="shared" si="227"/>
        <v>51427735100</v>
      </c>
      <c r="AIJ62" s="4">
        <f t="shared" si="228"/>
        <v>-4958311200</v>
      </c>
      <c r="AIK62" s="6" t="s">
        <v>613</v>
      </c>
      <c r="AIL62" s="15">
        <f t="shared" si="229"/>
        <v>-0.55291106657234934</v>
      </c>
      <c r="AIM62" s="15">
        <f t="shared" si="230"/>
        <v>-4.8840608194104771</v>
      </c>
      <c r="AIN62" s="15">
        <f t="shared" si="231"/>
        <v>-4.502559539529706</v>
      </c>
      <c r="AIO62" s="15">
        <f t="shared" si="232"/>
        <v>10.240000820445502</v>
      </c>
      <c r="AIP62" s="15">
        <f t="shared" si="233"/>
        <v>5.6772628426466554</v>
      </c>
      <c r="AIQ62" s="16">
        <f t="shared" si="234"/>
        <v>7.4172547110673754</v>
      </c>
      <c r="AIR62" s="15">
        <f t="shared" si="235"/>
        <v>-77.694999620031922</v>
      </c>
      <c r="AIS62" s="6" t="s">
        <v>613</v>
      </c>
      <c r="AIT62" s="15">
        <f t="shared" si="236"/>
        <v>0.31033369037946079</v>
      </c>
      <c r="AIU62" s="15">
        <f t="shared" si="237"/>
        <v>0.60038345433194451</v>
      </c>
      <c r="AIV62" s="15">
        <f t="shared" si="238"/>
        <v>0.62754376683184998</v>
      </c>
      <c r="AIW62" s="15">
        <f t="shared" si="239"/>
        <v>1.291090090215598</v>
      </c>
      <c r="AIX62" s="15">
        <f t="shared" si="240"/>
        <v>1.8687145647095575</v>
      </c>
      <c r="AIY62" s="16">
        <f t="shared" si="241"/>
        <v>1.4234726564122033</v>
      </c>
      <c r="AIZ62" s="15">
        <f t="shared" si="242"/>
        <v>0.95882102133818381</v>
      </c>
      <c r="AJA62" s="6" t="s">
        <v>613</v>
      </c>
      <c r="AJB62" s="15">
        <f t="shared" si="243"/>
        <v>0.21257777328568453</v>
      </c>
      <c r="AJC62" s="15">
        <f t="shared" si="244"/>
        <v>0.17056497125042597</v>
      </c>
      <c r="AJD62" s="15">
        <f t="shared" si="245"/>
        <v>0.31631858052375406</v>
      </c>
      <c r="AJE62" s="15">
        <f t="shared" si="246"/>
        <v>0.62677915256115047</v>
      </c>
      <c r="AJF62" s="15">
        <f t="shared" si="247"/>
        <v>1.191030489313406</v>
      </c>
      <c r="AJG62" s="16">
        <f t="shared" si="248"/>
        <v>0.83383483511985623</v>
      </c>
      <c r="AJH62" s="15">
        <f t="shared" si="249"/>
        <v>0.78470222378689203</v>
      </c>
      <c r="AJI62" s="6" t="s">
        <v>613</v>
      </c>
      <c r="AJJ62" s="15">
        <f t="shared" si="319"/>
        <v>-8.2241833894829348</v>
      </c>
      <c r="AJK62" s="15">
        <f t="shared" si="319"/>
        <v>-2.3121944522830753</v>
      </c>
      <c r="AJL62" s="15">
        <f t="shared" si="314"/>
        <v>4.1955396610320088</v>
      </c>
      <c r="AJM62" s="15">
        <f t="shared" si="314"/>
        <v>9.0261008403361345</v>
      </c>
      <c r="AJN62" s="15">
        <f t="shared" si="314"/>
        <v>5.2213380336452477</v>
      </c>
      <c r="AJO62" s="16">
        <f t="shared" si="314"/>
        <v>-157.98874695863748</v>
      </c>
      <c r="AJP62" s="15">
        <f t="shared" si="314"/>
        <v>-65.438488952245194</v>
      </c>
      <c r="AJQ62" s="6" t="s">
        <v>613</v>
      </c>
      <c r="AJX62" s="1">
        <v>1.6583000000000001</v>
      </c>
      <c r="AJY62" s="1">
        <v>2.2377699999999998</v>
      </c>
      <c r="AJZ62" s="1">
        <v>1.47488</v>
      </c>
      <c r="AKA62" s="1">
        <v>-0.18196000000000001</v>
      </c>
      <c r="AKB62" s="1">
        <v>-2.7917800000000002</v>
      </c>
      <c r="AKC62" s="1">
        <v>-6.8853900000000001</v>
      </c>
      <c r="AKD62" s="1">
        <v>-1.8743799999999999</v>
      </c>
      <c r="AKE62" s="1">
        <v>4.3620700000000001</v>
      </c>
      <c r="AKF62" s="1">
        <v>7.6150500000000001</v>
      </c>
      <c r="AKG62" s="1">
        <v>5.8434100000000004</v>
      </c>
      <c r="AKH62" s="2">
        <v>431.30729000000002</v>
      </c>
      <c r="AKI62" s="1">
        <v>2.1722899999999998</v>
      </c>
      <c r="AKJ62" s="6" t="s">
        <v>613</v>
      </c>
      <c r="AKK62" s="15">
        <f t="shared" si="250"/>
        <v>1.9498069145832955</v>
      </c>
      <c r="AKL62" s="15">
        <f t="shared" si="251"/>
        <v>1.5725148235333501</v>
      </c>
      <c r="AKM62" s="15">
        <f t="shared" si="252"/>
        <v>1.5465337834420674</v>
      </c>
      <c r="AKN62" s="15">
        <f t="shared" si="253"/>
        <v>1.6855129996372915</v>
      </c>
      <c r="AKO62" s="15">
        <f t="shared" si="254"/>
        <v>1.4204942363761122</v>
      </c>
      <c r="AKP62" s="16">
        <f t="shared" si="255"/>
        <v>1.7777192129414889</v>
      </c>
      <c r="AKQ62" s="15">
        <f t="shared" si="256"/>
        <v>2.3224567557699598</v>
      </c>
      <c r="AKR62" s="6" t="s">
        <v>613</v>
      </c>
      <c r="AKS62" s="15">
        <f t="shared" si="257"/>
        <v>0.70044474266571255</v>
      </c>
      <c r="AKT62" s="15">
        <f t="shared" si="258"/>
        <v>0.39598373258731739</v>
      </c>
      <c r="AKU62" s="15">
        <f t="shared" si="259"/>
        <v>0.4501411586017427</v>
      </c>
      <c r="AKV62" s="15">
        <f t="shared" si="260"/>
        <v>0.52307637932100903</v>
      </c>
      <c r="AKW62" s="15">
        <f t="shared" si="261"/>
        <v>0.2956670814492704</v>
      </c>
      <c r="AKX62" s="16">
        <f t="shared" si="262"/>
        <v>0.41106309199730012</v>
      </c>
      <c r="AKY62" s="15">
        <f t="shared" si="263"/>
        <v>3.6601028887852018E-3</v>
      </c>
      <c r="AKZ62" s="6" t="s">
        <v>613</v>
      </c>
      <c r="ALA62" s="7">
        <f t="shared" si="264"/>
        <v>0.41191855582890397</v>
      </c>
      <c r="ALB62" s="7">
        <f t="shared" si="265"/>
        <v>0.28365927434799032</v>
      </c>
      <c r="ALC62" s="7">
        <f t="shared" si="266"/>
        <v>0.31041195950591355</v>
      </c>
      <c r="ALD62" s="7">
        <f t="shared" si="267"/>
        <v>0.34343410903279692</v>
      </c>
      <c r="ALE62" s="7">
        <f t="shared" si="268"/>
        <v>0.22819679968912346</v>
      </c>
      <c r="ALF62" s="8">
        <f t="shared" si="269"/>
        <v>0.29131446660932625</v>
      </c>
      <c r="ALG62" s="7">
        <f t="shared" si="270"/>
        <v>3.6467553888517726E-3</v>
      </c>
      <c r="ALH62" s="6" t="s">
        <v>613</v>
      </c>
      <c r="ALI62" s="7">
        <f t="shared" si="320"/>
        <v>6.9265641742449785E-2</v>
      </c>
      <c r="ALJ62" s="7">
        <f t="shared" si="320"/>
        <v>9.4954979168380291E-2</v>
      </c>
      <c r="ALK62" s="7">
        <f t="shared" si="315"/>
        <v>5.884903249787117E-2</v>
      </c>
      <c r="ALL62" s="7">
        <f t="shared" si="315"/>
        <v>2.905713431219922E-2</v>
      </c>
      <c r="ALM62" s="7">
        <f t="shared" si="315"/>
        <v>5.4964662411266019E-2</v>
      </c>
      <c r="ALN62" s="20">
        <f t="shared" si="315"/>
        <v>9.3726841390592234E-4</v>
      </c>
      <c r="ALO62" s="7">
        <f>ALM62</f>
        <v>5.4964662411266019E-2</v>
      </c>
      <c r="ALP62" s="6" t="s">
        <v>613</v>
      </c>
      <c r="ALQ62" s="17">
        <f t="shared" si="271"/>
        <v>0.41191855582890397</v>
      </c>
      <c r="ALR62" s="17">
        <f t="shared" si="272"/>
        <v>0.28365927434799032</v>
      </c>
      <c r="ALS62" s="17">
        <f t="shared" si="273"/>
        <v>0.31041195950591355</v>
      </c>
      <c r="ALT62" s="17">
        <f t="shared" si="274"/>
        <v>0.34343410903279692</v>
      </c>
      <c r="ALU62" s="17">
        <f t="shared" si="275"/>
        <v>0.22819679968912346</v>
      </c>
      <c r="ALV62" s="21">
        <f t="shared" si="276"/>
        <v>0.29131446660932625</v>
      </c>
      <c r="ALW62" s="17">
        <f t="shared" si="277"/>
        <v>3.6467553888517726E-3</v>
      </c>
      <c r="ALX62" s="6" t="s">
        <v>613</v>
      </c>
      <c r="ALY62" s="17">
        <f t="shared" si="278"/>
        <v>0.58808144417109609</v>
      </c>
      <c r="ALZ62" s="17">
        <f t="shared" si="279"/>
        <v>0.71634072565200968</v>
      </c>
      <c r="AMA62" s="17">
        <f t="shared" si="280"/>
        <v>0.68958804049408651</v>
      </c>
      <c r="AMB62" s="17">
        <f t="shared" si="281"/>
        <v>0.65656589096720308</v>
      </c>
      <c r="AMC62" s="17">
        <f t="shared" si="282"/>
        <v>0.77180320031087657</v>
      </c>
      <c r="AMD62" s="21">
        <f t="shared" si="283"/>
        <v>0.70868553339067375</v>
      </c>
      <c r="AME62" s="17">
        <f t="shared" si="284"/>
        <v>0.99635324461114827</v>
      </c>
      <c r="AMF62" s="6" t="s">
        <v>613</v>
      </c>
      <c r="AMM62" s="18">
        <v>4.5713591950970072</v>
      </c>
      <c r="AMN62" s="18">
        <v>6.1982279139587186</v>
      </c>
      <c r="AMO62" s="18">
        <v>6.218300505319057</v>
      </c>
      <c r="AMP62" s="18">
        <v>6.0281565269948612</v>
      </c>
      <c r="AMQ62" s="18">
        <v>6.8453170762465918</v>
      </c>
      <c r="AMR62" s="18">
        <v>7.4264531209904705</v>
      </c>
      <c r="AMS62" s="18">
        <v>7.1765482946952046</v>
      </c>
      <c r="AMT62" s="18">
        <v>5.8431999502304244</v>
      </c>
      <c r="AMU62" s="18">
        <v>4.5730186003318511</v>
      </c>
      <c r="AMV62" s="19">
        <v>5.7790687746391765</v>
      </c>
      <c r="AMW62" s="18">
        <v>6.1667526536031421</v>
      </c>
      <c r="AMX62" s="18">
        <v>8.0313813664126421</v>
      </c>
      <c r="AMY62" s="18">
        <v>11.291457076820459</v>
      </c>
      <c r="AMZ62" s="18">
        <v>10.072101709964384</v>
      </c>
      <c r="ANA62" s="18">
        <v>8.1036149396627639</v>
      </c>
      <c r="ANH62" s="6" t="s">
        <v>613</v>
      </c>
      <c r="ANI62" s="7">
        <f t="shared" si="285"/>
        <v>6.8453170762465917E-2</v>
      </c>
      <c r="ANJ62" s="7">
        <f t="shared" si="286"/>
        <v>7.4264531209904699E-2</v>
      </c>
      <c r="ANK62" s="7">
        <f t="shared" si="287"/>
        <v>7.176548294695205E-2</v>
      </c>
      <c r="ANL62" s="7">
        <f t="shared" si="288"/>
        <v>5.8431999502304245E-2</v>
      </c>
      <c r="ANM62" s="7">
        <f t="shared" si="289"/>
        <v>4.5730186003318511E-2</v>
      </c>
      <c r="ANN62" s="20">
        <f t="shared" si="290"/>
        <v>5.7790687746391761E-2</v>
      </c>
      <c r="ANO62" s="7">
        <f t="shared" si="291"/>
        <v>6.1667526536031421E-2</v>
      </c>
      <c r="ANP62" s="6" t="s">
        <v>613</v>
      </c>
      <c r="ANW62" s="7">
        <v>-1.5137246404285265E-2</v>
      </c>
      <c r="ANX62" s="7">
        <v>2.5564672332883953E-2</v>
      </c>
      <c r="ANY62" s="7">
        <v>-1.0702546631930043E-2</v>
      </c>
      <c r="ANZ62" s="7">
        <v>0.20954451611318192</v>
      </c>
      <c r="AOA62" s="7">
        <v>0.18215498634196114</v>
      </c>
      <c r="AOB62" s="7">
        <v>-0.11152965043334617</v>
      </c>
      <c r="AOC62" s="7">
        <v>0.2194132077705182</v>
      </c>
      <c r="AOD62" s="7">
        <v>5.1688907023796915E-3</v>
      </c>
      <c r="AOE62" s="7">
        <v>0.14404568362117454</v>
      </c>
      <c r="AOF62" s="20">
        <v>5.3476746432414846E-2</v>
      </c>
      <c r="AOG62" s="7">
        <v>0.46856062067014981</v>
      </c>
      <c r="AOH62" s="7">
        <v>0.53919448848064833</v>
      </c>
      <c r="AOI62" s="7">
        <v>0.57657229599624027</v>
      </c>
      <c r="AOJ62" s="7">
        <v>0.18054832872882143</v>
      </c>
      <c r="AOK62" s="7">
        <v>0.45513802777357104</v>
      </c>
      <c r="AOR62" s="6" t="s">
        <v>613</v>
      </c>
      <c r="AOY62" s="1">
        <v>1.6583000000000001</v>
      </c>
      <c r="AOZ62" s="1">
        <v>2.2377699999999998</v>
      </c>
      <c r="APA62" s="1">
        <v>1.47488</v>
      </c>
      <c r="APB62" s="1">
        <v>-0.18196000000000001</v>
      </c>
      <c r="APC62" s="1">
        <v>-2.7917800000000002</v>
      </c>
      <c r="APD62" s="1">
        <v>-6.8853900000000001</v>
      </c>
      <c r="APE62" s="1">
        <v>-1.8743799999999999</v>
      </c>
      <c r="APF62" s="1">
        <v>4.3620700000000001</v>
      </c>
      <c r="APG62" s="1">
        <v>7.6150500000000001</v>
      </c>
      <c r="APH62" s="1">
        <v>5.8434100000000004</v>
      </c>
      <c r="API62" s="2">
        <v>431.30729000000002</v>
      </c>
      <c r="APJ62" s="1">
        <v>2.1722899999999998</v>
      </c>
      <c r="APK62" s="1">
        <v>7.1988000000000003</v>
      </c>
      <c r="APL62" s="1"/>
      <c r="APM62" s="1"/>
      <c r="APN62" s="1"/>
      <c r="APO62" s="1"/>
      <c r="APP62" s="1"/>
      <c r="APQ62" s="1"/>
      <c r="APR62" s="1"/>
      <c r="APW62" s="22">
        <v>0.28614675166772274</v>
      </c>
      <c r="APX62" s="22">
        <v>-0.22565736540335438</v>
      </c>
      <c r="APY62" s="22">
        <v>0.46359137085952118</v>
      </c>
      <c r="APZ62" s="22">
        <v>0.23374033073179767</v>
      </c>
      <c r="AQA62" s="22">
        <v>0.47017219806073057</v>
      </c>
      <c r="AQB62" s="39" t="s">
        <v>613</v>
      </c>
      <c r="AQC62" s="22">
        <v>-3.5807587122600529E-2</v>
      </c>
      <c r="AQD62" s="6" t="s">
        <v>613</v>
      </c>
      <c r="AQE62" s="4">
        <f t="shared" si="292"/>
        <v>38074555980</v>
      </c>
      <c r="AQF62" s="4">
        <f t="shared" si="293"/>
        <v>30200824300</v>
      </c>
      <c r="AQG62" s="4">
        <f t="shared" si="294"/>
        <v>27099605760</v>
      </c>
      <c r="AQH62" s="4">
        <f t="shared" si="295"/>
        <v>12402168840</v>
      </c>
      <c r="AQI62" s="4">
        <f t="shared" si="296"/>
        <v>7630241400</v>
      </c>
      <c r="AQJ62" s="5">
        <f t="shared" si="297"/>
        <v>7611485255</v>
      </c>
      <c r="AQK62" s="4">
        <f t="shared" si="298"/>
        <v>18686746020</v>
      </c>
      <c r="AQL62" s="6" t="s">
        <v>613</v>
      </c>
      <c r="AQM62" s="7">
        <f t="shared" si="299"/>
        <v>-0.27329575307454607</v>
      </c>
      <c r="AQN62" s="7">
        <f t="shared" si="300"/>
        <v>-0.80466441049187254</v>
      </c>
      <c r="AQO62" s="7">
        <f t="shared" si="301"/>
        <v>0.39330047278945779</v>
      </c>
      <c r="AQP62" s="7">
        <f t="shared" si="302"/>
        <v>0.23980277551750012</v>
      </c>
      <c r="AQQ62" s="7">
        <f t="shared" si="303"/>
        <v>0.2090486213846719</v>
      </c>
      <c r="AQR62" s="20">
        <f t="shared" si="304"/>
        <v>0.16271505215923243</v>
      </c>
      <c r="AQS62" s="7">
        <f t="shared" si="305"/>
        <v>0.43213738778479949</v>
      </c>
      <c r="AQT62" s="6" t="s">
        <v>613</v>
      </c>
      <c r="AQU62" s="9">
        <f t="shared" si="321"/>
        <v>0.10098857594926094</v>
      </c>
      <c r="AQV62" s="9">
        <f t="shared" si="321"/>
        <v>0.11619035674679296</v>
      </c>
      <c r="AQW62" s="9">
        <f t="shared" si="316"/>
        <v>0.14021369410219842</v>
      </c>
      <c r="AQX62" s="9">
        <f t="shared" si="316"/>
        <v>4.5982262835606157E-2</v>
      </c>
      <c r="AQY62" s="9">
        <f t="shared" si="316"/>
        <v>9.1955399621740402E-2</v>
      </c>
      <c r="AQZ62" s="10" t="e">
        <f t="shared" si="316"/>
        <v>#VALUE!</v>
      </c>
      <c r="ARA62" s="9">
        <f t="shared" si="316"/>
        <v>4.7097666618239477E-2</v>
      </c>
      <c r="ARB62" s="6" t="s">
        <v>613</v>
      </c>
      <c r="ARC62" s="17">
        <f t="shared" si="322"/>
        <v>9.5718931323055229E-2</v>
      </c>
      <c r="ARD62" s="17">
        <f t="shared" si="322"/>
        <v>0.13184026858755082</v>
      </c>
      <c r="ARE62" s="17">
        <f t="shared" si="317"/>
        <v>0.10777253589673341</v>
      </c>
      <c r="ARF62" s="17">
        <f t="shared" si="317"/>
        <v>3.7776553897582624E-2</v>
      </c>
      <c r="ARG62" s="17">
        <f t="shared" si="317"/>
        <v>8.089218507363416E-2</v>
      </c>
      <c r="ARH62" s="21" t="e">
        <f t="shared" si="317"/>
        <v>#VALUE!</v>
      </c>
      <c r="ARI62" s="17">
        <f t="shared" si="317"/>
        <v>4.7039736851905239E-2</v>
      </c>
      <c r="ARJ62" s="6" t="s">
        <v>613</v>
      </c>
    </row>
    <row r="63" spans="1:1154" collapsed="1" x14ac:dyDescent="0.15">
      <c r="A63" s="26" t="s">
        <v>235</v>
      </c>
      <c r="B63" s="34">
        <v>40751</v>
      </c>
      <c r="C63" s="34">
        <v>40751</v>
      </c>
      <c r="D63" s="35">
        <v>0</v>
      </c>
      <c r="E63" s="26" t="s">
        <v>236</v>
      </c>
      <c r="F63" s="26" t="s">
        <v>110</v>
      </c>
      <c r="G63" s="26" t="s">
        <v>111</v>
      </c>
      <c r="H63" s="26" t="s">
        <v>23</v>
      </c>
      <c r="I63" s="56" t="s">
        <v>454</v>
      </c>
      <c r="J63" s="26" t="s">
        <v>527</v>
      </c>
      <c r="K63" s="26" t="s">
        <v>426</v>
      </c>
      <c r="L63" s="26" t="s">
        <v>48</v>
      </c>
      <c r="M63" s="26" t="s">
        <v>105</v>
      </c>
      <c r="N63" s="26" t="s">
        <v>23</v>
      </c>
      <c r="O63" s="26"/>
      <c r="P63" s="26"/>
      <c r="Q63" s="26" t="s">
        <v>25</v>
      </c>
      <c r="R63" s="26" t="s">
        <v>106</v>
      </c>
      <c r="S63" s="35"/>
      <c r="T63" s="26" t="s">
        <v>27</v>
      </c>
      <c r="U63" s="26" t="s">
        <v>23</v>
      </c>
      <c r="V63" s="36">
        <v>2011</v>
      </c>
      <c r="W63" s="3">
        <f t="shared" si="165"/>
        <v>0</v>
      </c>
      <c r="AD63" s="35">
        <v>7079839533330</v>
      </c>
      <c r="AE63" s="35">
        <v>8040231157760</v>
      </c>
      <c r="AF63" s="35">
        <v>9715352095370</v>
      </c>
      <c r="AG63" s="35">
        <v>9059544932450</v>
      </c>
      <c r="AH63" s="35">
        <v>9611646768560</v>
      </c>
      <c r="AI63" s="4">
        <v>9424077779780</v>
      </c>
      <c r="AJ63" s="4">
        <v>3302294461070</v>
      </c>
      <c r="AK63" s="4">
        <v>2610626221640</v>
      </c>
      <c r="AL63" s="4">
        <v>2572881866960</v>
      </c>
      <c r="AM63" s="4">
        <v>1444323929920</v>
      </c>
      <c r="AN63" s="5">
        <v>1336310014100</v>
      </c>
      <c r="AO63" s="4">
        <v>1117308929730</v>
      </c>
      <c r="AP63" s="4">
        <v>457461742640</v>
      </c>
      <c r="AQ63" s="4">
        <v>293615661380</v>
      </c>
      <c r="AR63" s="4">
        <v>197337274430</v>
      </c>
      <c r="AS63" s="4">
        <v>80232265610</v>
      </c>
      <c r="AT63" s="4"/>
      <c r="AU63" s="4"/>
      <c r="AV63" s="4"/>
      <c r="AW63" s="4"/>
      <c r="AX63" s="4"/>
      <c r="AY63" s="4"/>
      <c r="AZ63" s="4"/>
      <c r="BA63" s="4"/>
      <c r="BB63" s="6" t="s">
        <v>613</v>
      </c>
      <c r="BC63" s="4"/>
      <c r="BD63" s="4"/>
      <c r="BE63" s="4"/>
      <c r="BF63" s="4"/>
      <c r="BG63" s="4"/>
      <c r="BH63" s="4"/>
      <c r="BI63" s="4">
        <v>11882622442400</v>
      </c>
      <c r="BJ63" s="4">
        <v>10784234954520</v>
      </c>
      <c r="BK63" s="4">
        <v>16312211618440</v>
      </c>
      <c r="BL63" s="4">
        <v>15780024599190</v>
      </c>
      <c r="BM63" s="4">
        <v>15895125574500</v>
      </c>
      <c r="BN63" s="4">
        <v>10741801687430</v>
      </c>
      <c r="BO63" s="4">
        <v>8829168536400</v>
      </c>
      <c r="BP63" s="4">
        <v>7244392367400</v>
      </c>
      <c r="BQ63" s="4">
        <v>6388639067020</v>
      </c>
      <c r="BR63" s="4">
        <v>4296698621840</v>
      </c>
      <c r="BS63" s="5">
        <v>3047752117280</v>
      </c>
      <c r="BT63" s="4">
        <v>2026343113600</v>
      </c>
      <c r="BU63" s="4">
        <v>1683706866700</v>
      </c>
      <c r="BV63" s="4">
        <v>1441743064570</v>
      </c>
      <c r="BW63" s="4">
        <v>1030589409010</v>
      </c>
      <c r="BX63" s="4">
        <v>941069775700</v>
      </c>
      <c r="BY63" s="4"/>
      <c r="BZ63" s="4"/>
      <c r="CA63" s="4"/>
      <c r="CB63" s="4"/>
      <c r="CC63" s="4"/>
      <c r="CD63" s="4"/>
      <c r="CE63" s="4"/>
      <c r="CF63" s="4"/>
      <c r="CG63" s="6" t="s">
        <v>613</v>
      </c>
      <c r="CH63" s="4"/>
      <c r="CI63" s="4"/>
      <c r="CJ63" s="4"/>
      <c r="CK63" s="4"/>
      <c r="CL63" s="4"/>
      <c r="CM63" s="4"/>
      <c r="CN63" s="4">
        <v>33731768331330</v>
      </c>
      <c r="CO63" s="4">
        <v>30952165781960</v>
      </c>
      <c r="CP63" s="4">
        <v>38948536283070</v>
      </c>
      <c r="CQ63" s="4">
        <v>34173158310870</v>
      </c>
      <c r="CR63" s="4">
        <v>29907849095890</v>
      </c>
      <c r="CS63" s="4">
        <v>24525610631800</v>
      </c>
      <c r="CT63" s="4">
        <v>15430535434560</v>
      </c>
      <c r="CU63" s="4">
        <v>13477331738580</v>
      </c>
      <c r="CV63" s="4">
        <v>11797062088940</v>
      </c>
      <c r="CW63" s="4">
        <v>8188945200840</v>
      </c>
      <c r="CX63" s="5">
        <v>6636861092160</v>
      </c>
      <c r="CY63" s="4">
        <v>5229927193370</v>
      </c>
      <c r="CZ63" s="4">
        <v>3935001731960</v>
      </c>
      <c r="DA63" s="4">
        <v>2651547481630</v>
      </c>
      <c r="DB63" s="4">
        <v>1967731842810</v>
      </c>
      <c r="DC63" s="4">
        <v>1845674611010</v>
      </c>
      <c r="DD63" s="4"/>
      <c r="DE63" s="4"/>
      <c r="DF63" s="4"/>
      <c r="DG63" s="4"/>
      <c r="DH63" s="4"/>
      <c r="DI63" s="4"/>
      <c r="DJ63" s="4"/>
      <c r="DK63" s="4"/>
      <c r="DL63" s="6" t="s">
        <v>613</v>
      </c>
      <c r="DM63" s="4"/>
      <c r="DN63" s="4"/>
      <c r="DO63" s="4"/>
      <c r="DP63" s="4"/>
      <c r="DQ63" s="4"/>
      <c r="DR63" s="4"/>
      <c r="DS63" s="4">
        <v>55573843735084</v>
      </c>
      <c r="DT63" s="4">
        <v>53408823346707</v>
      </c>
      <c r="DU63" s="4">
        <v>56130526187076</v>
      </c>
      <c r="DV63" s="4">
        <v>49317228944806</v>
      </c>
      <c r="DW63" s="4">
        <v>41782780915111</v>
      </c>
      <c r="DX63" s="4">
        <v>31215671256566</v>
      </c>
      <c r="DY63" s="4">
        <v>19158984502925</v>
      </c>
      <c r="DZ63" s="4">
        <v>14579154736205</v>
      </c>
      <c r="EA63" s="4">
        <v>12415669401062</v>
      </c>
      <c r="EB63" s="4">
        <v>8550850524674</v>
      </c>
      <c r="EC63" s="5">
        <v>6933353587843</v>
      </c>
      <c r="ED63" s="4">
        <v>5444073899824</v>
      </c>
      <c r="EE63" s="4">
        <v>4125551419349</v>
      </c>
      <c r="EF63" s="4">
        <v>2783131441639</v>
      </c>
      <c r="EG63" s="4">
        <v>2099577738049</v>
      </c>
      <c r="EH63" s="4">
        <v>1971721368888</v>
      </c>
      <c r="EI63" s="4"/>
      <c r="EJ63" s="4"/>
      <c r="EK63" s="4"/>
      <c r="EL63" s="4"/>
      <c r="EM63" s="4"/>
      <c r="EN63" s="4"/>
      <c r="EO63" s="4"/>
      <c r="EP63" s="4"/>
      <c r="EQ63" s="6" t="s">
        <v>613</v>
      </c>
      <c r="ER63" s="4"/>
      <c r="ES63" s="4"/>
      <c r="ET63" s="4"/>
      <c r="EU63" s="4"/>
      <c r="EV63" s="4"/>
      <c r="EW63" s="4"/>
      <c r="EX63" s="4">
        <v>30145580969250</v>
      </c>
      <c r="EY63" s="4">
        <v>27042681837710</v>
      </c>
      <c r="EZ63" s="4">
        <v>29768643810280</v>
      </c>
      <c r="FA63" s="4">
        <v>25006571048420</v>
      </c>
      <c r="FB63" s="4">
        <v>20697217178880</v>
      </c>
      <c r="FC63" s="4">
        <v>15865384422850</v>
      </c>
      <c r="FD63" s="4">
        <v>10770484678110</v>
      </c>
      <c r="FE63" s="4">
        <v>9846294737170</v>
      </c>
      <c r="FF63" s="4">
        <v>8814039091860</v>
      </c>
      <c r="FG63" s="4">
        <v>6032342111440</v>
      </c>
      <c r="FH63" s="5">
        <v>5095936514270</v>
      </c>
      <c r="FI63" s="4">
        <v>3729101968310</v>
      </c>
      <c r="FJ63" s="4">
        <v>3015594155140</v>
      </c>
      <c r="FK63" s="4">
        <v>2101078103100</v>
      </c>
      <c r="FL63" s="4">
        <v>1574813901180</v>
      </c>
      <c r="FM63" s="4">
        <v>1498614482080</v>
      </c>
      <c r="FN63" s="4"/>
      <c r="FO63" s="4"/>
      <c r="FP63" s="4"/>
      <c r="FQ63" s="4"/>
      <c r="FR63" s="4"/>
      <c r="FS63" s="4"/>
      <c r="FT63" s="4"/>
      <c r="FU63" s="4"/>
      <c r="FV63" s="6" t="s">
        <v>613</v>
      </c>
      <c r="FW63" s="4"/>
      <c r="FX63" s="4"/>
      <c r="FY63" s="4"/>
      <c r="FZ63" s="4"/>
      <c r="GA63" s="4"/>
      <c r="GB63" s="4"/>
      <c r="GC63" s="4">
        <v>19652002619380</v>
      </c>
      <c r="GD63" s="4">
        <v>18555558468010</v>
      </c>
      <c r="GE63" s="4">
        <v>16357378291710</v>
      </c>
      <c r="GF63" s="4">
        <v>12230559626380</v>
      </c>
      <c r="GG63" s="4">
        <v>8931907567770</v>
      </c>
      <c r="GH63" s="4">
        <v>6790294572610</v>
      </c>
      <c r="GI63" s="4">
        <v>3718300420330</v>
      </c>
      <c r="GJ63" s="4">
        <v>3097527812570</v>
      </c>
      <c r="GK63" s="4">
        <v>2287095013580</v>
      </c>
      <c r="GL63" s="4">
        <v>1795577558790</v>
      </c>
      <c r="GM63" s="5">
        <v>1393403864230</v>
      </c>
      <c r="GN63" s="4">
        <v>1175970135370</v>
      </c>
      <c r="GO63" s="4">
        <v>1049181824090</v>
      </c>
      <c r="GP63" s="4">
        <v>801616252270</v>
      </c>
      <c r="GQ63" s="4">
        <v>427565993130</v>
      </c>
      <c r="GR63" s="4">
        <v>577075107200</v>
      </c>
      <c r="GS63" s="4"/>
      <c r="GT63" s="4"/>
      <c r="GU63" s="4"/>
      <c r="GV63" s="4"/>
      <c r="GW63" s="4"/>
      <c r="GX63" s="4"/>
      <c r="GY63" s="4"/>
      <c r="GZ63" s="4"/>
      <c r="HA63" s="6" t="s">
        <v>613</v>
      </c>
      <c r="HB63" s="4"/>
      <c r="HC63" s="4"/>
      <c r="HD63" s="4"/>
      <c r="HE63" s="4"/>
      <c r="HF63" s="4"/>
      <c r="HG63" s="4"/>
      <c r="HH63" s="4">
        <v>10853255496100</v>
      </c>
      <c r="HI63" s="4">
        <v>10553711467450</v>
      </c>
      <c r="HJ63" s="4">
        <v>11738512537990</v>
      </c>
      <c r="HK63" s="4">
        <v>11582949224080</v>
      </c>
      <c r="HL63" s="4">
        <v>11453720406300</v>
      </c>
      <c r="HM63" s="4">
        <v>9651872062170</v>
      </c>
      <c r="HN63" s="4">
        <v>4410100625880</v>
      </c>
      <c r="HO63" s="4">
        <v>2348712454890</v>
      </c>
      <c r="HP63" s="4">
        <v>1983820896510</v>
      </c>
      <c r="HQ63" s="4">
        <v>1655849046580</v>
      </c>
      <c r="HR63" s="5">
        <v>1425439862450</v>
      </c>
      <c r="HS63" s="4">
        <v>1261842880700</v>
      </c>
      <c r="HT63" s="4">
        <v>548006669070</v>
      </c>
      <c r="HU63" s="4">
        <v>424877753830</v>
      </c>
      <c r="HV63" s="4">
        <v>333489407410</v>
      </c>
      <c r="HW63" s="4">
        <v>280428787680</v>
      </c>
      <c r="HX63" s="4"/>
      <c r="HY63" s="4"/>
      <c r="HZ63" s="4"/>
      <c r="IA63" s="4"/>
      <c r="IB63" s="4"/>
      <c r="IC63" s="4"/>
      <c r="ID63" s="4"/>
      <c r="IE63" s="4"/>
      <c r="IF63" s="6" t="s">
        <v>613</v>
      </c>
      <c r="IG63" s="4"/>
      <c r="IH63" s="4"/>
      <c r="II63" s="4"/>
      <c r="IJ63" s="4"/>
      <c r="IK63" s="4"/>
      <c r="IL63" s="4"/>
      <c r="IM63" s="4">
        <v>16763936678000</v>
      </c>
      <c r="IN63" s="4">
        <v>15831388462170</v>
      </c>
      <c r="IO63" s="4">
        <v>23573191977190</v>
      </c>
      <c r="IP63" s="4">
        <v>25119560112230</v>
      </c>
      <c r="IQ63" s="4">
        <v>21502259604150</v>
      </c>
      <c r="IR63" s="4">
        <v>16458884219700</v>
      </c>
      <c r="IS63" s="4">
        <v>14217372867770</v>
      </c>
      <c r="IT63" s="4">
        <v>12427371312550</v>
      </c>
      <c r="IU63" s="4">
        <v>11655844311520</v>
      </c>
      <c r="IV63" s="4">
        <v>8003872577190</v>
      </c>
      <c r="IW63" s="5">
        <v>6231897707380</v>
      </c>
      <c r="IX63" s="4">
        <v>4401228558350</v>
      </c>
      <c r="IY63" s="4">
        <v>4203312721990</v>
      </c>
      <c r="IZ63" s="4">
        <v>3933668883070</v>
      </c>
      <c r="JA63" s="4">
        <v>3218121023390</v>
      </c>
      <c r="JB63" s="4">
        <v>2438108788360</v>
      </c>
      <c r="JC63" s="4"/>
      <c r="JD63" s="4"/>
      <c r="JE63" s="4"/>
      <c r="JF63" s="4"/>
      <c r="JG63" s="4"/>
      <c r="JH63" s="4"/>
      <c r="JI63" s="4"/>
      <c r="JJ63" s="4"/>
      <c r="JK63" s="6" t="s">
        <v>613</v>
      </c>
      <c r="JL63" s="4"/>
      <c r="JM63" s="4"/>
      <c r="JN63" s="4"/>
      <c r="JO63" s="4"/>
      <c r="JP63" s="4"/>
      <c r="JQ63" s="4"/>
      <c r="JR63" s="4">
        <v>2098741930020</v>
      </c>
      <c r="JS63" s="4">
        <v>1661156029020</v>
      </c>
      <c r="JT63" s="4">
        <v>2545055009760</v>
      </c>
      <c r="JU63" s="4">
        <v>2918398592950</v>
      </c>
      <c r="JV63" s="4">
        <v>2483757812620</v>
      </c>
      <c r="JW63" s="4">
        <v>1965243771480</v>
      </c>
      <c r="JX63" s="4">
        <v>1597018517990</v>
      </c>
      <c r="JY63" s="4">
        <v>1268432031420</v>
      </c>
      <c r="JZ63" s="4">
        <v>1073384951490</v>
      </c>
      <c r="KA63" s="4">
        <v>710824714590</v>
      </c>
      <c r="KB63" s="5">
        <v>597446485560</v>
      </c>
      <c r="KC63" s="4">
        <v>378583823570</v>
      </c>
      <c r="KD63" s="4">
        <v>358129703520</v>
      </c>
      <c r="KE63" s="4">
        <v>267861242980</v>
      </c>
      <c r="KF63" s="4">
        <v>195207422090</v>
      </c>
      <c r="KG63" s="4">
        <v>153152876100</v>
      </c>
      <c r="KH63" s="4"/>
      <c r="KI63" s="4"/>
      <c r="KJ63" s="4"/>
      <c r="KK63" s="4"/>
      <c r="KL63" s="4"/>
      <c r="KM63" s="4"/>
      <c r="KN63" s="4"/>
      <c r="KO63" s="4"/>
      <c r="KP63" s="6" t="s">
        <v>613</v>
      </c>
      <c r="KQ63" s="4"/>
      <c r="KR63" s="4"/>
      <c r="KS63" s="4"/>
      <c r="KT63" s="4"/>
      <c r="KU63" s="4"/>
      <c r="KV63" s="4"/>
      <c r="KW63" s="4">
        <v>361421984159</v>
      </c>
      <c r="KX63" s="4">
        <v>311959334548</v>
      </c>
      <c r="KY63" s="4">
        <v>1048153079883</v>
      </c>
      <c r="KZ63" s="4">
        <v>1958993059360</v>
      </c>
      <c r="LA63" s="4">
        <v>1723852894286</v>
      </c>
      <c r="LB63" s="4">
        <v>1148476320716</v>
      </c>
      <c r="LC63" s="4">
        <v>845417661531</v>
      </c>
      <c r="LD63" s="4">
        <v>533521013547</v>
      </c>
      <c r="LE63" s="4">
        <v>420719976437</v>
      </c>
      <c r="LF63" s="4">
        <v>309682829604</v>
      </c>
      <c r="LG63" s="5">
        <v>240223174382</v>
      </c>
      <c r="LH63" s="4">
        <v>201647908789</v>
      </c>
      <c r="LI63" s="4">
        <v>163260215238</v>
      </c>
      <c r="LJ63" s="4">
        <v>83569804644</v>
      </c>
      <c r="LK63" s="4">
        <v>55402595552</v>
      </c>
      <c r="LL63" s="4">
        <v>44612762572</v>
      </c>
      <c r="LM63" s="4"/>
      <c r="LN63" s="4"/>
      <c r="LO63" s="4"/>
      <c r="LP63" s="4"/>
      <c r="LQ63" s="4"/>
      <c r="LR63" s="4"/>
      <c r="LS63" s="4"/>
      <c r="LT63" s="4"/>
      <c r="LU63" s="6" t="s">
        <v>613</v>
      </c>
      <c r="LV63" s="4"/>
      <c r="LW63" s="4"/>
      <c r="LX63" s="4"/>
      <c r="LY63" s="4"/>
      <c r="LZ63" s="4"/>
      <c r="MA63" s="4"/>
      <c r="MB63" s="4">
        <v>2215989622650</v>
      </c>
      <c r="MC63" s="4">
        <v>2227205361990</v>
      </c>
      <c r="MD63" s="4">
        <v>3091460638510</v>
      </c>
      <c r="ME63" s="4">
        <v>3136852386530</v>
      </c>
      <c r="MF63" s="4">
        <v>2819968373620</v>
      </c>
      <c r="MM63" s="1">
        <v>377030362730</v>
      </c>
      <c r="MN63" s="1">
        <v>335256121960</v>
      </c>
      <c r="MO63" s="1">
        <v>1079645616850</v>
      </c>
      <c r="MP63" s="1">
        <v>2003090738330</v>
      </c>
      <c r="MQ63" s="1">
        <v>1792261562470</v>
      </c>
      <c r="MR63" s="4">
        <v>1165959670200</v>
      </c>
      <c r="MS63" s="4">
        <v>1287388411810</v>
      </c>
      <c r="MT63" s="4">
        <v>920900630070</v>
      </c>
      <c r="MU63" s="4">
        <v>766889979680</v>
      </c>
      <c r="MV63" s="4">
        <v>545391567690</v>
      </c>
      <c r="MW63" s="5">
        <v>418475955730</v>
      </c>
      <c r="MX63" s="4">
        <v>326666324240</v>
      </c>
      <c r="MY63" s="1">
        <v>270380446040</v>
      </c>
      <c r="MZ63" s="1">
        <v>178754457240</v>
      </c>
      <c r="NA63" s="1">
        <v>131370015070</v>
      </c>
      <c r="NB63" s="1">
        <v>106642049840</v>
      </c>
      <c r="NC63" s="1"/>
      <c r="ND63" s="1"/>
      <c r="NE63" s="1"/>
      <c r="NF63" s="1"/>
      <c r="NK63" s="6" t="s">
        <v>613</v>
      </c>
      <c r="NR63" s="35">
        <v>361421984160</v>
      </c>
      <c r="NS63" s="35">
        <v>311959334550</v>
      </c>
      <c r="NT63" s="35">
        <v>1048153079880</v>
      </c>
      <c r="NU63" s="35">
        <v>1958993059360</v>
      </c>
      <c r="NV63" s="35">
        <v>1723852894290</v>
      </c>
      <c r="NW63" s="47">
        <v>1148476320720</v>
      </c>
      <c r="NX63" s="47">
        <v>845417661530</v>
      </c>
      <c r="NY63" s="47">
        <v>533521013550</v>
      </c>
      <c r="NZ63" s="47">
        <v>420719976440</v>
      </c>
      <c r="OA63" s="47">
        <v>309682829600</v>
      </c>
      <c r="OB63" s="48">
        <v>240223174380</v>
      </c>
      <c r="OC63" s="47">
        <v>201647908790</v>
      </c>
      <c r="OD63" s="35">
        <v>163260215240</v>
      </c>
      <c r="OE63" s="35">
        <v>121609443520</v>
      </c>
      <c r="OF63" s="35">
        <v>92987883730</v>
      </c>
      <c r="OG63" s="35">
        <v>75247537760</v>
      </c>
      <c r="OH63" s="35"/>
      <c r="OI63" s="35"/>
      <c r="OJ63" s="35"/>
      <c r="OK63" s="35"/>
      <c r="OP63" s="6" t="s">
        <v>613</v>
      </c>
      <c r="OQ63" s="4">
        <v>2075396160800</v>
      </c>
      <c r="OR63" s="4">
        <v>1677630730400</v>
      </c>
      <c r="OS63" s="4">
        <v>1325492904630</v>
      </c>
      <c r="OT63" s="4">
        <v>1080279802150</v>
      </c>
      <c r="OU63" s="4">
        <v>714930288730</v>
      </c>
      <c r="OV63" s="5">
        <v>519667078140</v>
      </c>
      <c r="OW63" s="4">
        <v>287249393740</v>
      </c>
      <c r="OX63" s="4">
        <v>238007261280</v>
      </c>
      <c r="OY63" s="4">
        <v>206221829660</v>
      </c>
      <c r="OZ63" s="4">
        <v>171600825010</v>
      </c>
      <c r="PA63" s="4">
        <v>117305687210</v>
      </c>
      <c r="PB63" s="4"/>
      <c r="PC63" s="4"/>
      <c r="PD63" s="4"/>
      <c r="PE63" s="4"/>
      <c r="PF63" s="4"/>
      <c r="PG63" s="4"/>
      <c r="PH63" s="4"/>
      <c r="PI63" s="4"/>
      <c r="PJ63" s="6" t="s">
        <v>613</v>
      </c>
      <c r="PK63" s="4"/>
      <c r="PL63" s="4"/>
      <c r="PM63" s="4"/>
      <c r="PN63" s="4"/>
      <c r="PO63" s="4"/>
      <c r="PP63" s="4"/>
      <c r="PQ63" s="4">
        <v>-1435532588380</v>
      </c>
      <c r="PR63" s="4">
        <v>-1014993553380</v>
      </c>
      <c r="PS63" s="4">
        <v>-847174424780</v>
      </c>
      <c r="PT63" s="4">
        <v>-807710245930</v>
      </c>
      <c r="PU63" s="4">
        <v>-653253390930</v>
      </c>
      <c r="PV63" s="4">
        <v>-409098856470</v>
      </c>
      <c r="PW63" s="4">
        <v>-365723167260</v>
      </c>
      <c r="PX63" s="4">
        <v>-361736266730</v>
      </c>
      <c r="PY63" s="4">
        <v>-268783572300</v>
      </c>
      <c r="PZ63" s="4">
        <v>-240341108990</v>
      </c>
      <c r="QA63" s="5">
        <v>-193265262630</v>
      </c>
      <c r="QB63" s="4">
        <v>-63521116250</v>
      </c>
      <c r="QC63" s="4">
        <v>-76519478180</v>
      </c>
      <c r="QD63" s="4">
        <v>-69738654200</v>
      </c>
      <c r="QE63" s="4">
        <v>-50607870960</v>
      </c>
      <c r="QF63" s="4">
        <v>-45943628230</v>
      </c>
      <c r="QG63" s="4"/>
      <c r="QH63" s="4"/>
      <c r="QI63" s="4"/>
      <c r="QJ63" s="4"/>
      <c r="QK63" s="4"/>
      <c r="QL63" s="4"/>
      <c r="QM63" s="4"/>
      <c r="QN63" s="4"/>
      <c r="QO63" s="6" t="s">
        <v>613</v>
      </c>
      <c r="QP63" s="4"/>
      <c r="QQ63" s="4"/>
      <c r="QR63" s="4"/>
      <c r="QS63" s="4"/>
      <c r="QT63" s="4"/>
      <c r="QU63" s="4"/>
      <c r="QV63" s="4">
        <v>605225085152</v>
      </c>
      <c r="QW63" s="4">
        <v>-80084799511</v>
      </c>
      <c r="QX63" s="4">
        <v>569483902318</v>
      </c>
      <c r="QY63" s="4">
        <v>1010643728512</v>
      </c>
      <c r="QZ63" s="4">
        <v>1703499717668</v>
      </c>
      <c r="RA63" s="4">
        <v>1027252706125</v>
      </c>
      <c r="RB63" s="4">
        <v>54530024655</v>
      </c>
      <c r="RC63" s="4">
        <v>298890240632</v>
      </c>
      <c r="RD63" s="4">
        <v>663401645721</v>
      </c>
      <c r="RE63" s="4">
        <v>195817167331</v>
      </c>
      <c r="RF63" s="5">
        <v>146244079601</v>
      </c>
      <c r="RG63" s="4">
        <v>46987599847</v>
      </c>
      <c r="RH63" s="4">
        <v>26236441735</v>
      </c>
      <c r="RI63" s="4">
        <v>-237101838180</v>
      </c>
      <c r="RJ63" s="4">
        <v>340507541494</v>
      </c>
      <c r="RK63" s="4">
        <v>152497972790</v>
      </c>
      <c r="RL63" s="4"/>
      <c r="RM63" s="4"/>
      <c r="RN63" s="4"/>
      <c r="RO63" s="4"/>
      <c r="RP63" s="4"/>
      <c r="RQ63" s="4"/>
      <c r="RR63" s="4"/>
      <c r="RS63" s="4"/>
      <c r="RT63" s="6" t="s">
        <v>613</v>
      </c>
      <c r="RU63" s="4"/>
      <c r="RV63" s="4"/>
      <c r="RW63" s="4"/>
      <c r="RX63" s="4"/>
      <c r="RY63" s="4"/>
      <c r="RZ63" s="4"/>
      <c r="SA63" s="4">
        <v>-2078367518850</v>
      </c>
      <c r="SB63" s="4">
        <v>-3383524906910</v>
      </c>
      <c r="SC63" s="4">
        <v>-3025576173700</v>
      </c>
      <c r="SD63" s="4">
        <v>-3705687063460</v>
      </c>
      <c r="SE63" s="4">
        <v>-3903484063010</v>
      </c>
      <c r="SF63" s="4">
        <v>-1826286676810</v>
      </c>
      <c r="SG63" s="4">
        <v>-662004226230</v>
      </c>
      <c r="SH63" s="4">
        <v>-525444455650</v>
      </c>
      <c r="SI63" s="4">
        <v>-363139884140</v>
      </c>
      <c r="SJ63" s="4">
        <v>-465087901810</v>
      </c>
      <c r="SK63" s="5">
        <v>59004906330</v>
      </c>
      <c r="SL63" s="4">
        <v>-172881210450</v>
      </c>
      <c r="SM63" s="4">
        <v>36253936910</v>
      </c>
      <c r="SN63" s="4">
        <v>-104562556140</v>
      </c>
      <c r="SO63" s="4">
        <v>-7556520380</v>
      </c>
      <c r="SP63" s="4">
        <v>-7141570590</v>
      </c>
      <c r="SQ63" s="4"/>
      <c r="SR63" s="4"/>
      <c r="SS63" s="4"/>
      <c r="ST63" s="4"/>
      <c r="SU63" s="4"/>
      <c r="SV63" s="4"/>
      <c r="SW63" s="4"/>
      <c r="SX63" s="4"/>
      <c r="SY63" s="6" t="s">
        <v>613</v>
      </c>
      <c r="SZ63" s="4"/>
      <c r="TA63" s="4"/>
      <c r="TB63" s="4"/>
      <c r="TC63" s="4"/>
      <c r="TD63" s="4"/>
      <c r="TE63" s="4"/>
      <c r="TF63" s="4">
        <v>835722133100</v>
      </c>
      <c r="TG63" s="4">
        <v>2067003665260</v>
      </c>
      <c r="TH63" s="4">
        <v>3174378126720</v>
      </c>
      <c r="TI63" s="4">
        <v>2209239320760</v>
      </c>
      <c r="TJ63" s="4">
        <v>2695858445660</v>
      </c>
      <c r="TK63" s="4">
        <v>6899357806290</v>
      </c>
      <c r="TL63" s="4">
        <v>1182392077120</v>
      </c>
      <c r="TM63" s="4">
        <v>243091683060</v>
      </c>
      <c r="TN63" s="4">
        <v>659009020540</v>
      </c>
      <c r="TO63" s="4">
        <v>257984000350</v>
      </c>
      <c r="TP63" s="5">
        <v>140807523520</v>
      </c>
      <c r="TQ63" s="4">
        <v>638976614120</v>
      </c>
      <c r="TR63" s="35">
        <v>201150815310</v>
      </c>
      <c r="TS63" s="35">
        <v>343829162040</v>
      </c>
      <c r="TT63" s="35">
        <v>-189436378070</v>
      </c>
      <c r="TU63" s="35">
        <v>-40108250530</v>
      </c>
      <c r="TV63" s="35"/>
      <c r="TW63" s="35"/>
      <c r="TX63" s="35"/>
      <c r="TY63" s="35"/>
      <c r="UD63" s="6" t="s">
        <v>613</v>
      </c>
      <c r="UK63" s="37">
        <v>0.74670951877423808</v>
      </c>
      <c r="UL63" s="37">
        <v>0.79357241354875996</v>
      </c>
      <c r="UM63" s="37">
        <v>0.46117223948831204</v>
      </c>
      <c r="UN63" s="37">
        <v>0.47961910735582497</v>
      </c>
      <c r="UO63" s="37">
        <v>0.31151051069103802</v>
      </c>
      <c r="UP63" s="9">
        <v>0.22537115254667001</v>
      </c>
      <c r="UQ63" s="9">
        <v>0.18701452376232802</v>
      </c>
      <c r="UR63" s="9"/>
      <c r="US63" s="9"/>
      <c r="UT63" s="9"/>
      <c r="UU63" s="10"/>
      <c r="UV63" s="9"/>
      <c r="UW63" s="6" t="s">
        <v>613</v>
      </c>
      <c r="VD63" s="9">
        <v>3.6068883112462903E-2</v>
      </c>
      <c r="VE63" s="9">
        <v>3.23722684079292E-2</v>
      </c>
      <c r="VF63" s="9">
        <v>2.5340141803898601E-2</v>
      </c>
      <c r="VG63" s="9">
        <v>4.9877122720668902E-2</v>
      </c>
      <c r="VH63" s="9">
        <v>1.8623395039765601E-2</v>
      </c>
      <c r="VI63" s="9">
        <v>1.6377777905645999E-2</v>
      </c>
      <c r="VJ63" s="9">
        <v>1.1468649628943599E-2</v>
      </c>
      <c r="VK63" s="9"/>
      <c r="VL63" s="9"/>
      <c r="VM63" s="9"/>
      <c r="VN63" s="10"/>
      <c r="VO63" s="9"/>
      <c r="VP63" s="6" t="s">
        <v>613</v>
      </c>
      <c r="VW63" s="9">
        <v>0.25329048122576198</v>
      </c>
      <c r="VX63" s="9">
        <v>0.20642758645124101</v>
      </c>
      <c r="VY63" s="9">
        <v>0.53882776051168801</v>
      </c>
      <c r="VZ63" s="9">
        <v>0.52038089264417497</v>
      </c>
      <c r="WA63" s="9">
        <v>0.68848948930896103</v>
      </c>
      <c r="WB63" s="52">
        <v>0.77462884745333005</v>
      </c>
      <c r="WC63" s="52">
        <v>0.81298547623767103</v>
      </c>
      <c r="WG63" s="53"/>
      <c r="WI63" s="54" t="s">
        <v>613</v>
      </c>
      <c r="WP63" s="9">
        <v>0.30144891004929802</v>
      </c>
      <c r="WQ63" s="9">
        <v>0.25618371770823001</v>
      </c>
      <c r="WR63" s="9">
        <v>0.17944194743754602</v>
      </c>
      <c r="WS63" s="9">
        <v>0.156008350764514</v>
      </c>
      <c r="WT63" s="9">
        <v>0.15031576190464599</v>
      </c>
      <c r="WU63" s="9">
        <v>0.14898464725027499</v>
      </c>
      <c r="WV63" s="9">
        <v>0.19915370319266301</v>
      </c>
      <c r="WW63" s="9"/>
      <c r="WX63" s="9"/>
      <c r="WY63" s="9"/>
      <c r="WZ63" s="10"/>
      <c r="XA63" s="9"/>
      <c r="XB63" s="6" t="s">
        <v>613</v>
      </c>
      <c r="XI63" s="9">
        <v>2.9169299999999999E-2</v>
      </c>
      <c r="XJ63" s="9">
        <v>0.133452704625</v>
      </c>
      <c r="XK63" s="9">
        <v>0.18799031428090998</v>
      </c>
      <c r="XL63" s="9">
        <v>0.26442716156806001</v>
      </c>
      <c r="XM63" s="9">
        <v>0.420653</v>
      </c>
      <c r="XN63" s="9">
        <v>0.42595700000000003</v>
      </c>
      <c r="XO63" s="9">
        <v>0.42595700000000003</v>
      </c>
      <c r="XP63" s="9"/>
      <c r="XQ63" s="9"/>
      <c r="XR63" s="9"/>
      <c r="XS63" s="10"/>
      <c r="XT63" s="9"/>
      <c r="XU63" s="6" t="s">
        <v>613</v>
      </c>
      <c r="XV63" s="59">
        <f t="shared" si="318"/>
        <v>426893744117.09125</v>
      </c>
      <c r="XW63" s="59">
        <f t="shared" si="318"/>
        <v>389127584120.75732</v>
      </c>
      <c r="XX63" s="59">
        <f t="shared" si="313"/>
        <v>368269904311.47113</v>
      </c>
      <c r="XY63" s="59">
        <f t="shared" si="313"/>
        <v>296756191904.47491</v>
      </c>
      <c r="XZ63" s="59">
        <f t="shared" si="313"/>
        <v>245154238520.43454</v>
      </c>
      <c r="YA63" s="59">
        <f t="shared" si="313"/>
        <v>206167455945.22873</v>
      </c>
      <c r="YB63" s="59">
        <f t="shared" si="313"/>
        <v>-144483768.83337286</v>
      </c>
      <c r="YC63" s="6" t="s">
        <v>613</v>
      </c>
      <c r="YD63" s="4"/>
      <c r="YE63" s="4"/>
      <c r="YF63" s="4"/>
      <c r="YG63" s="4"/>
      <c r="YH63" s="4"/>
      <c r="YI63" s="4"/>
      <c r="YJ63" s="4">
        <v>605225085152</v>
      </c>
      <c r="YK63" s="4">
        <v>-80084799511</v>
      </c>
      <c r="YL63" s="4">
        <v>569483902318</v>
      </c>
      <c r="YM63" s="4">
        <v>1010643728512</v>
      </c>
      <c r="YN63" s="4">
        <v>1703499717668</v>
      </c>
      <c r="YO63" s="4">
        <v>1027252706125</v>
      </c>
      <c r="YP63" s="4">
        <v>54530024655</v>
      </c>
      <c r="YQ63" s="4">
        <v>298890240632</v>
      </c>
      <c r="YR63" s="4">
        <v>663401645721</v>
      </c>
      <c r="YS63" s="4">
        <v>195817167331</v>
      </c>
      <c r="YT63" s="5">
        <v>146244079601</v>
      </c>
      <c r="YU63" s="4">
        <v>46987599847</v>
      </c>
      <c r="YV63" s="4">
        <v>26236441735</v>
      </c>
      <c r="YW63" s="4">
        <v>-237101838180</v>
      </c>
      <c r="YX63" s="4">
        <v>340507541494</v>
      </c>
      <c r="YY63" s="4">
        <v>152497972790</v>
      </c>
      <c r="YZ63" s="4"/>
      <c r="ZA63" s="4"/>
      <c r="ZB63" s="4"/>
      <c r="ZC63" s="4"/>
      <c r="ZD63" s="4"/>
      <c r="ZE63" s="4"/>
      <c r="ZF63" s="4"/>
      <c r="ZG63" s="4"/>
      <c r="ZH63" s="6" t="s">
        <v>613</v>
      </c>
      <c r="ZI63" s="4"/>
      <c r="ZJ63" s="4"/>
      <c r="ZK63" s="4"/>
      <c r="ZL63" s="4"/>
      <c r="ZM63" s="4"/>
      <c r="ZN63" s="4"/>
      <c r="ZO63" s="4">
        <v>-2078367518850</v>
      </c>
      <c r="ZP63" s="4">
        <v>-3383524906910</v>
      </c>
      <c r="ZQ63" s="4">
        <v>-3025576173700</v>
      </c>
      <c r="ZR63" s="4">
        <v>-3705687063460</v>
      </c>
      <c r="ZS63" s="4">
        <v>-3903484063010</v>
      </c>
      <c r="ZT63" s="4">
        <v>-1826286676810</v>
      </c>
      <c r="ZU63" s="4">
        <v>-662004226230</v>
      </c>
      <c r="ZV63" s="4">
        <v>-525444455650</v>
      </c>
      <c r="ZW63" s="4">
        <v>-363139884140</v>
      </c>
      <c r="ZX63" s="4">
        <v>-465087901810</v>
      </c>
      <c r="ZY63" s="5">
        <v>59004906330</v>
      </c>
      <c r="ZZ63" s="4">
        <v>-172881210450</v>
      </c>
      <c r="AAA63" s="4">
        <v>36253936910</v>
      </c>
      <c r="AAB63" s="4">
        <v>-104562556140</v>
      </c>
      <c r="AAC63" s="4">
        <v>-7556520380</v>
      </c>
      <c r="AAD63" s="4">
        <v>-7141570590</v>
      </c>
      <c r="AAE63" s="4"/>
      <c r="AAF63" s="4"/>
      <c r="AAG63" s="4"/>
      <c r="AAH63" s="4"/>
      <c r="AAI63" s="4"/>
      <c r="AAJ63" s="4"/>
      <c r="AAK63" s="4"/>
      <c r="AAL63" s="4"/>
      <c r="AAM63" s="6" t="s">
        <v>613</v>
      </c>
      <c r="AAN63" s="4"/>
      <c r="AAO63" s="4"/>
      <c r="AAP63" s="4"/>
      <c r="AAQ63" s="4"/>
      <c r="AAR63" s="4"/>
      <c r="AAS63" s="4"/>
      <c r="AAT63" s="4">
        <v>835722133100</v>
      </c>
      <c r="AAU63" s="4">
        <v>2067003665260</v>
      </c>
      <c r="AAV63" s="4">
        <v>3174378126720</v>
      </c>
      <c r="AAW63" s="4">
        <v>2209239320760</v>
      </c>
      <c r="AAX63" s="4">
        <v>2695858445660</v>
      </c>
      <c r="AAY63" s="4">
        <v>6899357806290</v>
      </c>
      <c r="AAZ63" s="4">
        <v>1182392077120</v>
      </c>
      <c r="ABA63" s="4">
        <v>243091683060</v>
      </c>
      <c r="ABB63" s="4">
        <v>659009020540</v>
      </c>
      <c r="ABC63" s="4">
        <v>257984000350</v>
      </c>
      <c r="ABD63" s="5">
        <v>140807523520</v>
      </c>
      <c r="ABE63" s="4">
        <v>638976614120</v>
      </c>
      <c r="ABF63" s="35">
        <v>201150815310</v>
      </c>
      <c r="ABG63" s="35">
        <v>343829162040</v>
      </c>
      <c r="ABH63" s="35">
        <v>-189436378070</v>
      </c>
      <c r="ABI63" s="35">
        <v>-40108250530</v>
      </c>
      <c r="ABJ63" s="35"/>
      <c r="ABK63" s="35"/>
      <c r="ABL63" s="35"/>
      <c r="ABM63" s="35"/>
      <c r="ABR63" s="6" t="s">
        <v>613</v>
      </c>
      <c r="ABY63" s="37">
        <v>0.74670951877423808</v>
      </c>
      <c r="ABZ63" s="37">
        <v>0.79357241354875996</v>
      </c>
      <c r="ACA63" s="37">
        <v>0.46117223948831204</v>
      </c>
      <c r="ACB63" s="37">
        <v>0.47961910735582497</v>
      </c>
      <c r="ACC63" s="37">
        <v>0.31151051069103802</v>
      </c>
      <c r="ACD63" s="9">
        <v>0.22537115254667001</v>
      </c>
      <c r="ACE63" s="9">
        <v>0.18701452376232802</v>
      </c>
      <c r="ACF63" s="9"/>
      <c r="ACG63" s="9"/>
      <c r="ACH63" s="9"/>
      <c r="ACI63" s="10"/>
      <c r="ACJ63" s="9"/>
      <c r="ACK63" s="6" t="s">
        <v>613</v>
      </c>
      <c r="ACR63" s="9">
        <v>3.6068883112462903E-2</v>
      </c>
      <c r="ACS63" s="9">
        <v>3.23722684079292E-2</v>
      </c>
      <c r="ACT63" s="9">
        <v>2.5340141803898601E-2</v>
      </c>
      <c r="ACU63" s="9">
        <v>4.9877122720668902E-2</v>
      </c>
      <c r="ACV63" s="9">
        <v>1.8623395039765601E-2</v>
      </c>
      <c r="ACW63" s="9">
        <v>1.6377777905645999E-2</v>
      </c>
      <c r="ACX63" s="9">
        <v>1.1468649628943599E-2</v>
      </c>
      <c r="ACY63" s="9"/>
      <c r="ACZ63" s="9"/>
      <c r="ADA63" s="9"/>
      <c r="ADB63" s="10"/>
      <c r="ADC63" s="9"/>
      <c r="ADD63" s="6" t="s">
        <v>613</v>
      </c>
      <c r="ADK63" s="9">
        <v>0.25329048122576198</v>
      </c>
      <c r="ADL63" s="9">
        <v>0.20642758645124101</v>
      </c>
      <c r="ADM63" s="9">
        <v>0.53882776051168801</v>
      </c>
      <c r="ADN63" s="9">
        <v>0.52038089264417497</v>
      </c>
      <c r="ADO63" s="9">
        <v>0.68848948930896103</v>
      </c>
      <c r="ADP63" s="52">
        <v>0.77462884745333005</v>
      </c>
      <c r="ADQ63" s="52">
        <v>0.81298547623767103</v>
      </c>
      <c r="ADU63" s="53"/>
      <c r="ADW63" s="54" t="s">
        <v>613</v>
      </c>
      <c r="AED63" s="9">
        <v>0.30144891004929802</v>
      </c>
      <c r="AEE63" s="9">
        <v>0.25618371770823001</v>
      </c>
      <c r="AEF63" s="9">
        <v>0.17944194743754602</v>
      </c>
      <c r="AEG63" s="9">
        <v>0.156008350764514</v>
      </c>
      <c r="AEH63" s="9">
        <v>0.15031576190464599</v>
      </c>
      <c r="AEI63" s="9">
        <v>0.14898464725027499</v>
      </c>
      <c r="AEJ63" s="9">
        <v>0.19915370319266301</v>
      </c>
      <c r="AEK63" s="9"/>
      <c r="AEL63" s="9"/>
      <c r="AEM63" s="9"/>
      <c r="AEN63" s="10"/>
      <c r="AEO63" s="9"/>
      <c r="AEP63" s="6" t="s">
        <v>613</v>
      </c>
      <c r="AEW63" s="9">
        <v>2.9169299999999999E-2</v>
      </c>
      <c r="AEX63" s="9">
        <v>0.133452704625</v>
      </c>
      <c r="AEY63" s="9">
        <v>0.18799031428090998</v>
      </c>
      <c r="AEZ63" s="9">
        <v>0.26442716156806001</v>
      </c>
      <c r="AFA63" s="9">
        <v>0.420653</v>
      </c>
      <c r="AFB63" s="9">
        <v>0.42595700000000003</v>
      </c>
      <c r="AFC63" s="9">
        <v>0.42595700000000003</v>
      </c>
      <c r="AFD63" s="9"/>
      <c r="AFE63" s="9"/>
      <c r="AFF63" s="9"/>
      <c r="AFG63" s="10"/>
      <c r="AFH63" s="9"/>
      <c r="AFI63" s="6" t="s">
        <v>613</v>
      </c>
      <c r="AFJ63" s="7">
        <f t="shared" si="166"/>
        <v>3.6791658628017684E-2</v>
      </c>
      <c r="AFK63" s="7">
        <f t="shared" si="167"/>
        <v>4.4126433809784135E-2</v>
      </c>
      <c r="AFL63" s="7">
        <f t="shared" si="168"/>
        <v>3.6594783662051808E-2</v>
      </c>
      <c r="AFM63" s="7">
        <f t="shared" si="169"/>
        <v>3.3886209663492879E-2</v>
      </c>
      <c r="AFN63" s="7">
        <f t="shared" si="170"/>
        <v>3.6216611284502209E-2</v>
      </c>
      <c r="AFO63" s="8">
        <f t="shared" si="171"/>
        <v>3.4647472011698544E-2</v>
      </c>
      <c r="AFP63" s="7">
        <f t="shared" si="172"/>
        <v>3.7039891908065212E-2</v>
      </c>
      <c r="AFQ63" s="6" t="s">
        <v>613</v>
      </c>
      <c r="AFR63" s="7">
        <f t="shared" si="173"/>
        <v>0.11899000663481564</v>
      </c>
      <c r="AFS63" s="7">
        <f t="shared" si="174"/>
        <v>0.19170031100192952</v>
      </c>
      <c r="AFT63" s="7">
        <f t="shared" si="175"/>
        <v>0.22715467465428288</v>
      </c>
      <c r="AFU63" s="7">
        <f t="shared" si="176"/>
        <v>0.21207558463424989</v>
      </c>
      <c r="AFV63" s="7">
        <f t="shared" si="177"/>
        <v>0.18702358783466444</v>
      </c>
      <c r="AFW63" s="8">
        <f t="shared" si="178"/>
        <v>0.16852564651104407</v>
      </c>
      <c r="AFX63" s="7">
        <f t="shared" si="179"/>
        <v>0.15980429249411543</v>
      </c>
      <c r="AFY63" s="6" t="s">
        <v>613</v>
      </c>
      <c r="AFZ63" s="1">
        <f t="shared" si="180"/>
        <v>16442166634780</v>
      </c>
      <c r="AGA63" s="1">
        <f t="shared" si="181"/>
        <v>8128401046210</v>
      </c>
      <c r="AGB63" s="1">
        <f t="shared" si="182"/>
        <v>5446240267460</v>
      </c>
      <c r="AGC63" s="1">
        <f t="shared" si="183"/>
        <v>4270915910090</v>
      </c>
      <c r="AGD63" s="1">
        <f t="shared" si="184"/>
        <v>3451426605370</v>
      </c>
      <c r="AGE63" s="2">
        <f t="shared" si="185"/>
        <v>2818843726680</v>
      </c>
      <c r="AGF63" s="1">
        <f t="shared" si="186"/>
        <v>2437813016070</v>
      </c>
      <c r="AGG63" s="6" t="s">
        <v>613</v>
      </c>
      <c r="AGH63" s="7">
        <f t="shared" si="187"/>
        <v>0.11952462319186899</v>
      </c>
      <c r="AGI63" s="7">
        <f t="shared" si="188"/>
        <v>0.19647388322880993</v>
      </c>
      <c r="AGJ63" s="7">
        <f t="shared" si="189"/>
        <v>0.232900490820903</v>
      </c>
      <c r="AGK63" s="7">
        <f t="shared" si="190"/>
        <v>0.25132430000650163</v>
      </c>
      <c r="AGL63" s="7">
        <f t="shared" si="191"/>
        <v>0.20595098661059261</v>
      </c>
      <c r="AGM63" s="8">
        <f t="shared" si="192"/>
        <v>0.21194735980048998</v>
      </c>
      <c r="AGN63" s="7">
        <f t="shared" si="193"/>
        <v>0.15529649775203647</v>
      </c>
      <c r="AGO63" s="6" t="s">
        <v>613</v>
      </c>
      <c r="AGP63" s="7">
        <f t="shared" si="194"/>
        <v>6.9778504143152273E-2</v>
      </c>
      <c r="AGQ63" s="7">
        <f t="shared" si="195"/>
        <v>5.946370467975242E-2</v>
      </c>
      <c r="AGR63" s="7">
        <f t="shared" si="196"/>
        <v>4.2931123576247732E-2</v>
      </c>
      <c r="AGS63" s="7">
        <f t="shared" si="197"/>
        <v>3.6095195267938106E-2</v>
      </c>
      <c r="AGT63" s="7">
        <f t="shared" si="198"/>
        <v>3.8691624162852857E-2</v>
      </c>
      <c r="AGU63" s="8">
        <f t="shared" si="199"/>
        <v>3.854735518163601E-2</v>
      </c>
      <c r="AGV63" s="7">
        <f t="shared" si="200"/>
        <v>4.5816277458809562E-2</v>
      </c>
      <c r="AGW63" s="6" t="s">
        <v>613</v>
      </c>
      <c r="AGX63" s="7">
        <f t="shared" si="201"/>
        <v>0.12609579927149089</v>
      </c>
      <c r="AGY63" s="7">
        <f t="shared" si="202"/>
        <v>0.11799864475687322</v>
      </c>
      <c r="AGZ63" s="7">
        <f t="shared" si="203"/>
        <v>0.10665915351635366</v>
      </c>
      <c r="AHA63" s="7">
        <f t="shared" si="204"/>
        <v>9.2681385687548218E-2</v>
      </c>
      <c r="AHB63" s="7">
        <f t="shared" si="205"/>
        <v>8.9323047291814547E-2</v>
      </c>
      <c r="AHC63" s="8">
        <f t="shared" si="206"/>
        <v>8.3388255478679424E-2</v>
      </c>
      <c r="AHD63" s="7">
        <f t="shared" si="207"/>
        <v>6.5265729768800837E-2</v>
      </c>
      <c r="AHE63" s="6" t="s">
        <v>613</v>
      </c>
      <c r="AHF63" s="15">
        <f t="shared" si="306"/>
        <v>1.5322275255705102</v>
      </c>
      <c r="AHG63" s="15">
        <f t="shared" si="307"/>
        <v>1.6102731315135801</v>
      </c>
      <c r="AHH63" s="15">
        <f t="shared" si="308"/>
        <v>1.7154470219577798</v>
      </c>
      <c r="AHI63" s="15">
        <f t="shared" si="309"/>
        <v>1.824464363887895</v>
      </c>
      <c r="AHJ63" s="15">
        <f t="shared" si="310"/>
        <v>1.8627959002073213</v>
      </c>
      <c r="AHK63" s="16">
        <f t="shared" si="311"/>
        <v>2.0447521542341591</v>
      </c>
      <c r="AHL63" s="15">
        <f t="shared" si="312"/>
        <v>2.1720055842521062</v>
      </c>
      <c r="AHM63" s="6" t="s">
        <v>613</v>
      </c>
      <c r="AHN63" s="12">
        <f t="shared" si="208"/>
        <v>238.21527410825996</v>
      </c>
      <c r="AHO63" s="12">
        <f t="shared" si="209"/>
        <v>226.66962073503478</v>
      </c>
      <c r="AHP63" s="12">
        <f t="shared" si="210"/>
        <v>212.77252828445745</v>
      </c>
      <c r="AHQ63" s="12">
        <f t="shared" si="211"/>
        <v>200.05871708132062</v>
      </c>
      <c r="AHR63" s="12">
        <f t="shared" si="212"/>
        <v>195.94202454459827</v>
      </c>
      <c r="AHS63" s="13">
        <f t="shared" si="213"/>
        <v>178.50574175661254</v>
      </c>
      <c r="AHT63" s="12">
        <f t="shared" si="214"/>
        <v>168.04745008318275</v>
      </c>
      <c r="AHU63" s="6" t="s">
        <v>613</v>
      </c>
      <c r="AHV63" s="15">
        <f t="shared" si="215"/>
        <v>0.52726350442449599</v>
      </c>
      <c r="AHW63" s="15">
        <f t="shared" si="216"/>
        <v>0.74207340507005659</v>
      </c>
      <c r="AHX63" s="15">
        <f t="shared" si="217"/>
        <v>0.85240684644690756</v>
      </c>
      <c r="AHY63" s="15">
        <f t="shared" si="218"/>
        <v>0.93880111776518416</v>
      </c>
      <c r="AHZ63" s="15">
        <f t="shared" si="219"/>
        <v>0.93603233433847755</v>
      </c>
      <c r="AIA63" s="16">
        <f t="shared" si="220"/>
        <v>0.89882877433325503</v>
      </c>
      <c r="AIB63" s="15">
        <f t="shared" si="221"/>
        <v>0.8084439409414127</v>
      </c>
      <c r="AIC63" s="6" t="s">
        <v>613</v>
      </c>
      <c r="AID63" s="4">
        <f t="shared" si="222"/>
        <v>8660226208950</v>
      </c>
      <c r="AIE63" s="4">
        <f t="shared" si="223"/>
        <v>4660050756450</v>
      </c>
      <c r="AIF63" s="4">
        <f t="shared" si="224"/>
        <v>3631037001410</v>
      </c>
      <c r="AIG63" s="4">
        <f t="shared" si="225"/>
        <v>2983022997080</v>
      </c>
      <c r="AIH63" s="4">
        <f t="shared" si="226"/>
        <v>2156603089400</v>
      </c>
      <c r="AII63" s="14">
        <f t="shared" si="227"/>
        <v>1540924577890</v>
      </c>
      <c r="AIJ63" s="4">
        <f t="shared" si="228"/>
        <v>1500825225060</v>
      </c>
      <c r="AIK63" s="6" t="s">
        <v>613</v>
      </c>
      <c r="AIL63" s="15">
        <f t="shared" si="229"/>
        <v>1.9005143540812359</v>
      </c>
      <c r="AIM63" s="15">
        <f t="shared" si="230"/>
        <v>3.0509051533594698</v>
      </c>
      <c r="AIN63" s="15">
        <f t="shared" si="231"/>
        <v>3.4225405325597666</v>
      </c>
      <c r="AIO63" s="15">
        <f t="shared" si="232"/>
        <v>3.9073933801145979</v>
      </c>
      <c r="AIP63" s="15">
        <f t="shared" si="233"/>
        <v>3.7113331685974722</v>
      </c>
      <c r="AIQ63" s="16">
        <f t="shared" si="234"/>
        <v>4.0442587501027374</v>
      </c>
      <c r="AIR63" s="15">
        <f t="shared" si="235"/>
        <v>2.9325390357655055</v>
      </c>
      <c r="AIS63" s="6" t="s">
        <v>613</v>
      </c>
      <c r="AIT63" s="15">
        <f t="shared" si="236"/>
        <v>1.5458566888853431</v>
      </c>
      <c r="AIU63" s="15">
        <f t="shared" si="237"/>
        <v>1.4326686213036555</v>
      </c>
      <c r="AIV63" s="15">
        <f t="shared" si="238"/>
        <v>1.3687719186084029</v>
      </c>
      <c r="AIW63" s="15">
        <f t="shared" si="239"/>
        <v>1.3384399553928574</v>
      </c>
      <c r="AIX63" s="15">
        <f t="shared" si="240"/>
        <v>1.3575067609826243</v>
      </c>
      <c r="AIY63" s="16">
        <f t="shared" si="241"/>
        <v>1.3023830013531359</v>
      </c>
      <c r="AIZ63" s="15">
        <f t="shared" si="242"/>
        <v>1.4024629087147655</v>
      </c>
      <c r="AJA63" s="6" t="s">
        <v>613</v>
      </c>
      <c r="AJB63" s="15">
        <f t="shared" si="243"/>
        <v>1.2710615091157984</v>
      </c>
      <c r="AJC63" s="15">
        <f t="shared" si="244"/>
        <v>1.1263618453611526</v>
      </c>
      <c r="AJD63" s="15">
        <f t="shared" si="245"/>
        <v>1.0008860035275065</v>
      </c>
      <c r="AJE63" s="15">
        <f t="shared" si="246"/>
        <v>1.0167326058556063</v>
      </c>
      <c r="AJF63" s="15">
        <f t="shared" si="247"/>
        <v>0.95170705601601591</v>
      </c>
      <c r="AJG63" s="16">
        <f t="shared" si="248"/>
        <v>0.86030548439986265</v>
      </c>
      <c r="AJH63" s="15">
        <f t="shared" si="249"/>
        <v>0.84300511759797192</v>
      </c>
      <c r="AJI63" s="6" t="s">
        <v>613</v>
      </c>
      <c r="AJJ63" s="15">
        <f t="shared" si="319"/>
        <v>4.8038358954056743</v>
      </c>
      <c r="AJK63" s="15">
        <f t="shared" si="319"/>
        <v>4.3667414617314826</v>
      </c>
      <c r="AJL63" s="15">
        <f t="shared" si="314"/>
        <v>3.5065105384270407</v>
      </c>
      <c r="AJM63" s="15">
        <f t="shared" si="314"/>
        <v>3.9934916494522681</v>
      </c>
      <c r="AJN63" s="15">
        <f t="shared" si="314"/>
        <v>2.9575660925304943</v>
      </c>
      <c r="AJO63" s="16">
        <f t="shared" si="314"/>
        <v>3.0913288680531879</v>
      </c>
      <c r="AJP63" s="15">
        <f t="shared" si="314"/>
        <v>5.9599680534581285</v>
      </c>
      <c r="AJQ63" s="6" t="s">
        <v>613</v>
      </c>
      <c r="AJX63" s="1">
        <v>0.93806999999999996</v>
      </c>
      <c r="AJY63" s="1">
        <v>1.5256799999999999</v>
      </c>
      <c r="AJZ63" s="1">
        <v>3.0356100000000001</v>
      </c>
      <c r="AKA63" s="1">
        <v>3.1486299999999998</v>
      </c>
      <c r="AKB63" s="1">
        <v>3.6587399999999999</v>
      </c>
      <c r="AKC63" s="1">
        <v>4.6035899999999996</v>
      </c>
      <c r="AKD63" s="1">
        <v>4.1040999999999999</v>
      </c>
      <c r="AKE63" s="1">
        <v>3.4443000000000001</v>
      </c>
      <c r="AKF63" s="1">
        <v>3.6170599999999999</v>
      </c>
      <c r="AKG63" s="1">
        <v>2.8995000000000002</v>
      </c>
      <c r="AKH63" s="2">
        <v>2.8978700000000002</v>
      </c>
      <c r="AKI63" s="1">
        <v>-2620.2515800000001</v>
      </c>
      <c r="AKJ63" s="6" t="s">
        <v>613</v>
      </c>
      <c r="AKK63" s="15">
        <f t="shared" si="250"/>
        <v>3.2341571723597711</v>
      </c>
      <c r="AKL63" s="15">
        <f t="shared" si="251"/>
        <v>4.3443418026548954</v>
      </c>
      <c r="AKM63" s="15">
        <f t="shared" si="252"/>
        <v>6.2072965576741082</v>
      </c>
      <c r="AKN63" s="15">
        <f t="shared" si="253"/>
        <v>6.2584628596785299</v>
      </c>
      <c r="AKO63" s="15">
        <f t="shared" si="254"/>
        <v>5.1640278093797107</v>
      </c>
      <c r="AKP63" s="16">
        <f t="shared" si="255"/>
        <v>4.8640098894990738</v>
      </c>
      <c r="AKQ63" s="15">
        <f t="shared" si="256"/>
        <v>4.3143833381252126</v>
      </c>
      <c r="AKR63" s="6" t="s">
        <v>613</v>
      </c>
      <c r="AKS63" s="15">
        <f t="shared" si="257"/>
        <v>0.70352098835045684</v>
      </c>
      <c r="AKT63" s="15">
        <f t="shared" si="258"/>
        <v>0.8431327844334715</v>
      </c>
      <c r="AKU63" s="15">
        <f t="shared" si="259"/>
        <v>1.3188195115672727</v>
      </c>
      <c r="AKV63" s="15">
        <f t="shared" si="260"/>
        <v>1.15287373855348</v>
      </c>
      <c r="AKW63" s="15">
        <f t="shared" si="261"/>
        <v>1.0843848130350988</v>
      </c>
      <c r="AKX63" s="16">
        <f t="shared" si="262"/>
        <v>0.97752553505488649</v>
      </c>
      <c r="AKY63" s="15">
        <f t="shared" si="263"/>
        <v>0.93194656272707854</v>
      </c>
      <c r="AKZ63" s="6" t="s">
        <v>613</v>
      </c>
      <c r="ALA63" s="7">
        <f t="shared" si="264"/>
        <v>0.41298052278867781</v>
      </c>
      <c r="ALB63" s="7">
        <f t="shared" si="265"/>
        <v>0.45744549256261396</v>
      </c>
      <c r="ALC63" s="7">
        <f t="shared" si="266"/>
        <v>0.56874608178361086</v>
      </c>
      <c r="ALD63" s="7">
        <f t="shared" si="267"/>
        <v>0.53550457600365275</v>
      </c>
      <c r="ALE63" s="7">
        <f t="shared" si="268"/>
        <v>0.52024213871339453</v>
      </c>
      <c r="ALF63" s="8">
        <f t="shared" si="269"/>
        <v>0.49431752851057631</v>
      </c>
      <c r="ALG63" s="7">
        <f t="shared" si="270"/>
        <v>0.48238733964337521</v>
      </c>
      <c r="ALH63" s="6" t="s">
        <v>613</v>
      </c>
      <c r="ALI63" s="7">
        <f t="shared" si="320"/>
        <v>6.2868221629007348E-2</v>
      </c>
      <c r="ALJ63" s="7">
        <f t="shared" si="320"/>
        <v>0.10465200229469951</v>
      </c>
      <c r="ALK63" s="7">
        <f t="shared" si="315"/>
        <v>0.1188915569432514</v>
      </c>
      <c r="ALL63" s="7">
        <f t="shared" si="315"/>
        <v>0.12975245459521209</v>
      </c>
      <c r="ALM63" s="7">
        <f t="shared" si="315"/>
        <v>0.13653224686414467</v>
      </c>
      <c r="ALN63" s="20">
        <f t="shared" si="315"/>
        <v>0.14795958389218161</v>
      </c>
      <c r="ALO63" s="7">
        <f t="shared" si="315"/>
        <v>-1.2286346777668243E-4</v>
      </c>
      <c r="ALP63" s="6" t="s">
        <v>613</v>
      </c>
      <c r="ALQ63" s="17">
        <f t="shared" si="271"/>
        <v>0.41298052278867781</v>
      </c>
      <c r="ALR63" s="17">
        <f t="shared" si="272"/>
        <v>0.45744549256261396</v>
      </c>
      <c r="ALS63" s="17">
        <f t="shared" si="273"/>
        <v>0.56874608178361086</v>
      </c>
      <c r="ALT63" s="17">
        <f t="shared" si="274"/>
        <v>0.53550457600365275</v>
      </c>
      <c r="ALU63" s="17">
        <f t="shared" si="275"/>
        <v>0.52024213871339453</v>
      </c>
      <c r="ALV63" s="21">
        <f t="shared" si="276"/>
        <v>0.49431752851057631</v>
      </c>
      <c r="ALW63" s="17">
        <f t="shared" si="277"/>
        <v>0.48238733964337521</v>
      </c>
      <c r="ALX63" s="6" t="s">
        <v>613</v>
      </c>
      <c r="ALY63" s="17">
        <f t="shared" si="278"/>
        <v>0.58701947721132219</v>
      </c>
      <c r="ALZ63" s="17">
        <f t="shared" si="279"/>
        <v>0.54255450743738609</v>
      </c>
      <c r="AMA63" s="17">
        <f t="shared" si="280"/>
        <v>0.43125391821638909</v>
      </c>
      <c r="AMB63" s="17">
        <f t="shared" si="281"/>
        <v>0.4644954239963473</v>
      </c>
      <c r="AMC63" s="17">
        <f t="shared" si="282"/>
        <v>0.47975786128660547</v>
      </c>
      <c r="AMD63" s="21">
        <f t="shared" si="283"/>
        <v>0.50568247148942369</v>
      </c>
      <c r="AME63" s="17">
        <f t="shared" si="284"/>
        <v>0.51761266035662479</v>
      </c>
      <c r="AMF63" s="6" t="s">
        <v>613</v>
      </c>
      <c r="AMM63" s="18">
        <v>4.5713591950970072</v>
      </c>
      <c r="AMN63" s="18">
        <v>6.1982279139587186</v>
      </c>
      <c r="AMO63" s="18">
        <v>6.218300505319057</v>
      </c>
      <c r="AMP63" s="18">
        <v>6.0281565269948612</v>
      </c>
      <c r="AMQ63" s="18">
        <v>6.8453170762465918</v>
      </c>
      <c r="AMR63" s="18">
        <v>7.4264531209904705</v>
      </c>
      <c r="AMS63" s="18">
        <v>7.1765482946952046</v>
      </c>
      <c r="AMT63" s="18">
        <v>5.8431999502304244</v>
      </c>
      <c r="AMU63" s="18">
        <v>4.5730186003318511</v>
      </c>
      <c r="AMV63" s="19">
        <v>5.7790687746391765</v>
      </c>
      <c r="AMW63" s="18">
        <v>6.1667526536031421</v>
      </c>
      <c r="AMX63" s="18">
        <v>8.0313813664126421</v>
      </c>
      <c r="AMY63" s="18">
        <v>11.291457076820459</v>
      </c>
      <c r="AMZ63" s="18">
        <v>10.072101709964384</v>
      </c>
      <c r="ANA63" s="18">
        <v>8.1036149396627639</v>
      </c>
      <c r="ANH63" s="6" t="s">
        <v>613</v>
      </c>
      <c r="ANI63" s="7">
        <f t="shared" si="285"/>
        <v>6.8453170762465917E-2</v>
      </c>
      <c r="ANJ63" s="7">
        <f t="shared" si="286"/>
        <v>7.4264531209904699E-2</v>
      </c>
      <c r="ANK63" s="7">
        <f t="shared" si="287"/>
        <v>7.176548294695205E-2</v>
      </c>
      <c r="ANL63" s="7">
        <f t="shared" si="288"/>
        <v>5.8431999502304245E-2</v>
      </c>
      <c r="ANM63" s="7">
        <f t="shared" si="289"/>
        <v>4.5730186003318511E-2</v>
      </c>
      <c r="ANN63" s="20">
        <f t="shared" si="290"/>
        <v>5.7790687746391761E-2</v>
      </c>
      <c r="ANO63" s="7">
        <f t="shared" si="291"/>
        <v>6.1667526536031421E-2</v>
      </c>
      <c r="ANP63" s="6" t="s">
        <v>613</v>
      </c>
      <c r="ANW63" s="7">
        <v>-1.5137246404285265E-2</v>
      </c>
      <c r="ANX63" s="7">
        <v>2.5564672332883953E-2</v>
      </c>
      <c r="ANY63" s="7">
        <v>-1.0702546631930043E-2</v>
      </c>
      <c r="ANZ63" s="7">
        <v>0.20954451611318192</v>
      </c>
      <c r="AOA63" s="7">
        <v>0.18215498634196114</v>
      </c>
      <c r="AOB63" s="7">
        <v>-0.11152965043334617</v>
      </c>
      <c r="AOC63" s="7">
        <v>0.2194132077705182</v>
      </c>
      <c r="AOD63" s="7">
        <v>5.1688907023796915E-3</v>
      </c>
      <c r="AOE63" s="7">
        <v>0.14404568362117454</v>
      </c>
      <c r="AOF63" s="20">
        <v>5.3476746432414846E-2</v>
      </c>
      <c r="AOG63" s="7">
        <v>0.46856062067014981</v>
      </c>
      <c r="AOH63" s="7">
        <v>0.53919448848064833</v>
      </c>
      <c r="AOI63" s="7">
        <v>0.57657229599624027</v>
      </c>
      <c r="AOJ63" s="7">
        <v>0.18054832872882143</v>
      </c>
      <c r="AOK63" s="7">
        <v>0.45513802777357104</v>
      </c>
      <c r="AOR63" s="6" t="s">
        <v>613</v>
      </c>
      <c r="AOY63" s="1">
        <v>0.93806999999999996</v>
      </c>
      <c r="AOZ63" s="1">
        <v>1.5256799999999999</v>
      </c>
      <c r="APA63" s="1">
        <v>3.0356100000000001</v>
      </c>
      <c r="APB63" s="1">
        <v>3.1486299999999998</v>
      </c>
      <c r="APC63" s="1">
        <v>3.6587399999999999</v>
      </c>
      <c r="APD63" s="1">
        <v>4.6035899999999996</v>
      </c>
      <c r="APE63" s="1">
        <v>4.1040999999999999</v>
      </c>
      <c r="APF63" s="1">
        <v>3.4443000000000001</v>
      </c>
      <c r="APG63" s="1">
        <v>3.6170599999999999</v>
      </c>
      <c r="APH63" s="1">
        <v>2.8995000000000002</v>
      </c>
      <c r="API63" s="2">
        <v>2.8978700000000002</v>
      </c>
      <c r="APJ63" s="1">
        <v>-2620.2515800000001</v>
      </c>
      <c r="APK63" s="1">
        <v>3.0583100000000001</v>
      </c>
      <c r="APL63" s="1">
        <v>2.4417399999999998</v>
      </c>
      <c r="APM63" s="1">
        <v>2.7911000000000001</v>
      </c>
      <c r="APN63" s="1">
        <v>2.0823900000000002</v>
      </c>
      <c r="APO63" s="1"/>
      <c r="APP63" s="1"/>
      <c r="APQ63" s="1"/>
      <c r="APR63" s="1"/>
      <c r="APW63" s="22">
        <v>0.94160638934216923</v>
      </c>
      <c r="APX63" s="22">
        <v>8.7736979466800938E-2</v>
      </c>
      <c r="APY63" s="22">
        <v>-0.16927317396128208</v>
      </c>
      <c r="APZ63" s="22">
        <v>0.54668650546435449</v>
      </c>
      <c r="AQA63" s="22">
        <v>0.31908991982117862</v>
      </c>
      <c r="AQB63" s="39" t="s">
        <v>613</v>
      </c>
      <c r="AQC63" s="22">
        <v>0.14361913967000497</v>
      </c>
      <c r="AQD63" s="6" t="s">
        <v>613</v>
      </c>
      <c r="AQE63" s="4">
        <f t="shared" si="292"/>
        <v>816767450764</v>
      </c>
      <c r="AQF63" s="4">
        <f t="shared" si="293"/>
        <v>751600856459</v>
      </c>
      <c r="AQG63" s="4">
        <f t="shared" si="294"/>
        <v>734911017873</v>
      </c>
      <c r="AQH63" s="4">
        <f t="shared" si="295"/>
        <v>652664975053</v>
      </c>
      <c r="AQI63" s="4">
        <f t="shared" si="296"/>
        <v>401141884986</v>
      </c>
      <c r="AQJ63" s="5">
        <f t="shared" si="297"/>
        <v>357223311178</v>
      </c>
      <c r="AQK63" s="4">
        <f t="shared" si="298"/>
        <v>176935914781</v>
      </c>
      <c r="AQL63" s="6" t="s">
        <v>613</v>
      </c>
      <c r="AQM63" s="7">
        <f t="shared" si="299"/>
        <v>0.41560617701329888</v>
      </c>
      <c r="AQN63" s="7">
        <f t="shared" si="300"/>
        <v>0.47062751495515615</v>
      </c>
      <c r="AQO63" s="7">
        <f t="shared" si="301"/>
        <v>0.57938541417175715</v>
      </c>
      <c r="AQP63" s="7">
        <f t="shared" si="302"/>
        <v>0.6080437164197382</v>
      </c>
      <c r="AQQ63" s="7">
        <f t="shared" si="303"/>
        <v>0.5643330581399052</v>
      </c>
      <c r="AQR63" s="20">
        <f t="shared" si="304"/>
        <v>0.59791683407956875</v>
      </c>
      <c r="AQS63" s="7">
        <f t="shared" si="305"/>
        <v>0.4673625859460015</v>
      </c>
      <c r="AQT63" s="6" t="s">
        <v>613</v>
      </c>
      <c r="AQU63" s="9">
        <f t="shared" si="321"/>
        <v>0.17551552679192362</v>
      </c>
      <c r="AQV63" s="9">
        <f t="shared" si="321"/>
        <v>5.7963510910019715E-2</v>
      </c>
      <c r="AQW63" s="9">
        <f t="shared" si="316"/>
        <v>4.6772683937905034E-2</v>
      </c>
      <c r="AQX63" s="9">
        <f t="shared" si="316"/>
        <v>2.9313776682305785E-2</v>
      </c>
      <c r="AQY63" s="9">
        <f t="shared" si="316"/>
        <v>7.7101670255379465E-2</v>
      </c>
      <c r="AQZ63" s="10" t="e">
        <f t="shared" si="316"/>
        <v>#VALUE!</v>
      </c>
      <c r="ARA63" s="9">
        <f t="shared" si="316"/>
        <v>0.12010516265323985</v>
      </c>
      <c r="ARB63" s="6" t="s">
        <v>613</v>
      </c>
      <c r="ARC63" s="17">
        <f t="shared" si="322"/>
        <v>0.11820385474883713</v>
      </c>
      <c r="ARD63" s="17">
        <f t="shared" si="322"/>
        <v>5.6790794317809784E-2</v>
      </c>
      <c r="ARE63" s="17">
        <f t="shared" si="317"/>
        <v>4.8612485969526054E-2</v>
      </c>
      <c r="ARF63" s="17">
        <f t="shared" si="317"/>
        <v>4.0850426587447905E-2</v>
      </c>
      <c r="ARG63" s="17">
        <f t="shared" si="317"/>
        <v>6.7935480417726415E-2</v>
      </c>
      <c r="ARH63" s="21" t="e">
        <f t="shared" si="317"/>
        <v>#VALUE!</v>
      </c>
      <c r="ARI63" s="17">
        <f t="shared" si="317"/>
        <v>6.2136384525708223E-2</v>
      </c>
      <c r="ARJ63" s="6" t="s">
        <v>613</v>
      </c>
    </row>
    <row r="64" spans="1:1154" collapsed="1" x14ac:dyDescent="0.15">
      <c r="A64" s="26" t="s">
        <v>381</v>
      </c>
      <c r="B64" s="34">
        <v>39595</v>
      </c>
      <c r="C64" s="34">
        <v>39595</v>
      </c>
      <c r="D64" s="35">
        <v>6.0915305461610396</v>
      </c>
      <c r="E64" s="26" t="s">
        <v>382</v>
      </c>
      <c r="F64" s="26" t="s">
        <v>43</v>
      </c>
      <c r="G64" s="26" t="s">
        <v>159</v>
      </c>
      <c r="H64" s="26" t="s">
        <v>544</v>
      </c>
      <c r="I64" s="56" t="s">
        <v>357</v>
      </c>
      <c r="J64" s="26" t="s">
        <v>532</v>
      </c>
      <c r="K64" s="26" t="s">
        <v>427</v>
      </c>
      <c r="L64" s="26" t="s">
        <v>43</v>
      </c>
      <c r="M64" s="26" t="s">
        <v>159</v>
      </c>
      <c r="N64" s="26" t="s">
        <v>23</v>
      </c>
      <c r="O64" s="26"/>
      <c r="P64" s="26"/>
      <c r="Q64" s="26" t="s">
        <v>25</v>
      </c>
      <c r="R64" s="26" t="s">
        <v>383</v>
      </c>
      <c r="S64" s="35" t="s">
        <v>384</v>
      </c>
      <c r="T64" s="26" t="s">
        <v>27</v>
      </c>
      <c r="U64" s="26" t="s">
        <v>23</v>
      </c>
      <c r="V64" s="3">
        <v>2008</v>
      </c>
      <c r="W64" s="3">
        <f t="shared" si="165"/>
        <v>1</v>
      </c>
      <c r="AA64" s="35">
        <v>111433935600</v>
      </c>
      <c r="AB64" s="35">
        <v>26672224400</v>
      </c>
      <c r="AC64" s="35">
        <v>119184850000</v>
      </c>
      <c r="AD64" s="35">
        <v>62828874850</v>
      </c>
      <c r="AE64" s="35">
        <v>137289742200</v>
      </c>
      <c r="AF64" s="35">
        <v>95631094050</v>
      </c>
      <c r="AG64" s="35">
        <v>156222601000</v>
      </c>
      <c r="AH64" s="35">
        <v>115993753600</v>
      </c>
      <c r="AI64" s="4">
        <v>77737308300</v>
      </c>
      <c r="AJ64" s="4">
        <v>6626484000</v>
      </c>
      <c r="AK64" s="4">
        <v>23607462975</v>
      </c>
      <c r="AL64" s="4">
        <v>40857931200</v>
      </c>
      <c r="AM64" s="4">
        <v>43620168200</v>
      </c>
      <c r="AN64" s="5">
        <v>39390270630</v>
      </c>
      <c r="AO64" s="4">
        <v>15790181228</v>
      </c>
      <c r="AP64" s="4">
        <v>16350798685</v>
      </c>
      <c r="AQ64" s="4">
        <v>9554737320</v>
      </c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6" t="s">
        <v>613</v>
      </c>
      <c r="BC64" s="4"/>
      <c r="BD64" s="4"/>
      <c r="BE64" s="4"/>
      <c r="BF64" s="4">
        <v>222304446000</v>
      </c>
      <c r="BG64" s="4">
        <v>422453345600</v>
      </c>
      <c r="BH64" s="4">
        <v>1449264212500</v>
      </c>
      <c r="BI64" s="4">
        <v>116645163700</v>
      </c>
      <c r="BJ64" s="4">
        <v>143419939200</v>
      </c>
      <c r="BK64" s="4">
        <v>110060680650</v>
      </c>
      <c r="BL64" s="4">
        <v>108893242000</v>
      </c>
      <c r="BM64" s="4">
        <v>233873280000</v>
      </c>
      <c r="BN64" s="4">
        <v>276151035600</v>
      </c>
      <c r="BO64" s="4">
        <v>201765475200</v>
      </c>
      <c r="BP64" s="4">
        <v>254352015215</v>
      </c>
      <c r="BQ64" s="4">
        <v>319001621220</v>
      </c>
      <c r="BR64" s="4">
        <v>303792567750</v>
      </c>
      <c r="BS64" s="5">
        <v>225804156390</v>
      </c>
      <c r="BT64" s="4">
        <v>139791400922</v>
      </c>
      <c r="BU64" s="4">
        <v>398095182940</v>
      </c>
      <c r="BV64" s="4">
        <v>246530505150</v>
      </c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6" t="s">
        <v>613</v>
      </c>
      <c r="CH64" s="4"/>
      <c r="CI64" s="4"/>
      <c r="CJ64" s="4"/>
      <c r="CK64" s="4">
        <v>595350054000</v>
      </c>
      <c r="CL64" s="4">
        <v>1037801631600</v>
      </c>
      <c r="CM64" s="4">
        <v>3150795012500</v>
      </c>
      <c r="CN64" s="4">
        <v>347443329300</v>
      </c>
      <c r="CO64" s="4">
        <v>439600319700</v>
      </c>
      <c r="CP64" s="4">
        <v>414033715650</v>
      </c>
      <c r="CQ64" s="4">
        <v>414286919800</v>
      </c>
      <c r="CR64" s="4">
        <v>500689580800</v>
      </c>
      <c r="CS64" s="4">
        <v>476237301300</v>
      </c>
      <c r="CT64" s="4">
        <v>344104779600</v>
      </c>
      <c r="CU64" s="4">
        <v>431351179485</v>
      </c>
      <c r="CV64" s="4">
        <v>482859224220</v>
      </c>
      <c r="CW64" s="4">
        <v>515156285700</v>
      </c>
      <c r="CX64" s="5">
        <v>431908740690</v>
      </c>
      <c r="CY64" s="4">
        <v>241344738946</v>
      </c>
      <c r="CZ64" s="4">
        <v>448782237800</v>
      </c>
      <c r="DA64" s="4">
        <v>297887130180</v>
      </c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6" t="s">
        <v>613</v>
      </c>
      <c r="DM64" s="4"/>
      <c r="DN64" s="4"/>
      <c r="DO64" s="4"/>
      <c r="DP64" s="4">
        <v>1819962658800</v>
      </c>
      <c r="DQ64" s="4">
        <v>2238146779840</v>
      </c>
      <c r="DR64" s="4">
        <v>4133907012500</v>
      </c>
      <c r="DS64" s="4">
        <v>911618027720</v>
      </c>
      <c r="DT64" s="4">
        <v>889291460910</v>
      </c>
      <c r="DU64" s="4">
        <v>875561622405</v>
      </c>
      <c r="DV64" s="4">
        <v>809564485780</v>
      </c>
      <c r="DW64" s="4">
        <v>956153069440</v>
      </c>
      <c r="DX64" s="4">
        <v>888228972450</v>
      </c>
      <c r="DY64" s="4">
        <v>773134329900</v>
      </c>
      <c r="DZ64" s="4">
        <v>825566764848.95605</v>
      </c>
      <c r="EA64" s="4">
        <v>899685312961.98303</v>
      </c>
      <c r="EB64" s="4">
        <v>964585323000.026</v>
      </c>
      <c r="EC64" s="5">
        <v>858360709999.96802</v>
      </c>
      <c r="ED64" s="4">
        <v>619167280999.95898</v>
      </c>
      <c r="EE64" s="4">
        <v>571154878999.96899</v>
      </c>
      <c r="EF64" s="4">
        <v>430382170000.03003</v>
      </c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6" t="s">
        <v>613</v>
      </c>
      <c r="ER64" s="4"/>
      <c r="ES64" s="4"/>
      <c r="ET64" s="4"/>
      <c r="EU64" s="4">
        <v>315385714800</v>
      </c>
      <c r="EV64" s="4">
        <v>864109393600</v>
      </c>
      <c r="EW64" s="4">
        <v>2917509031250</v>
      </c>
      <c r="EX64" s="4">
        <v>160578264850</v>
      </c>
      <c r="EY64" s="4">
        <v>170496794400</v>
      </c>
      <c r="EZ64" s="4">
        <v>156953666550</v>
      </c>
      <c r="FA64" s="4">
        <v>158543355800</v>
      </c>
      <c r="FB64" s="4">
        <v>295613491200</v>
      </c>
      <c r="FC64" s="4">
        <v>347466096900</v>
      </c>
      <c r="FD64" s="4">
        <v>276474869400</v>
      </c>
      <c r="FE64" s="4">
        <v>340079714270</v>
      </c>
      <c r="FF64" s="4">
        <v>420897205440</v>
      </c>
      <c r="FG64" s="4">
        <v>399919477300</v>
      </c>
      <c r="FH64" s="5">
        <v>268143074820</v>
      </c>
      <c r="FI64" s="4">
        <v>385589430734</v>
      </c>
      <c r="FJ64" s="4">
        <v>319701747365</v>
      </c>
      <c r="FK64" s="4">
        <v>157848948180</v>
      </c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6" t="s">
        <v>613</v>
      </c>
      <c r="FW64" s="4"/>
      <c r="FX64" s="4"/>
      <c r="FY64" s="4"/>
      <c r="FZ64" s="4">
        <v>345145881600</v>
      </c>
      <c r="GA64" s="4">
        <v>395678825600</v>
      </c>
      <c r="GB64" s="4">
        <v>137982606250</v>
      </c>
      <c r="GC64" s="4">
        <v>0</v>
      </c>
      <c r="GD64" s="4">
        <v>0</v>
      </c>
      <c r="GE64" s="4">
        <v>0</v>
      </c>
      <c r="GF64" s="4">
        <v>0</v>
      </c>
      <c r="GG64" s="4">
        <v>0</v>
      </c>
      <c r="GH64" s="4">
        <v>48795138420</v>
      </c>
      <c r="GI64" s="4">
        <v>48795138420</v>
      </c>
      <c r="GJ64" s="4">
        <v>48795138420</v>
      </c>
      <c r="GK64" s="4">
        <v>48795138420</v>
      </c>
      <c r="GL64" s="4">
        <v>53408962250</v>
      </c>
      <c r="GM64" s="5">
        <v>11901655980</v>
      </c>
      <c r="GN64" s="4">
        <v>167808086512</v>
      </c>
      <c r="GO64" s="4">
        <v>121109179295</v>
      </c>
      <c r="GP64" s="4">
        <v>143535372930</v>
      </c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6" t="s">
        <v>613</v>
      </c>
      <c r="HB64" s="4"/>
      <c r="HC64" s="4"/>
      <c r="HD64" s="4"/>
      <c r="HE64" s="4">
        <v>1160912984400</v>
      </c>
      <c r="HF64" s="4">
        <v>979178341200</v>
      </c>
      <c r="HG64" s="4">
        <v>1001170162500</v>
      </c>
      <c r="HH64" s="4">
        <v>685370268500</v>
      </c>
      <c r="HI64" s="4">
        <v>677397275100</v>
      </c>
      <c r="HJ64" s="4">
        <v>676372328700</v>
      </c>
      <c r="HK64" s="4">
        <v>601377070000</v>
      </c>
      <c r="HL64" s="4">
        <v>626083500800</v>
      </c>
      <c r="HM64" s="4">
        <v>516895835400</v>
      </c>
      <c r="HN64" s="4">
        <v>477414616200</v>
      </c>
      <c r="HO64" s="4">
        <v>468109715555</v>
      </c>
      <c r="HP64" s="4">
        <v>466480538340</v>
      </c>
      <c r="HQ64" s="4">
        <v>514649037350</v>
      </c>
      <c r="HR64" s="5">
        <v>562980229440</v>
      </c>
      <c r="HS64" s="4">
        <v>179774616908</v>
      </c>
      <c r="HT64" s="4">
        <v>161700515340</v>
      </c>
      <c r="HU64" s="4">
        <v>156597915330</v>
      </c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6" t="s">
        <v>613</v>
      </c>
      <c r="IG64" s="4"/>
      <c r="IH64" s="4"/>
      <c r="II64" s="4"/>
      <c r="IJ64" s="4">
        <v>2038192416000</v>
      </c>
      <c r="IK64" s="4">
        <v>4582217030800</v>
      </c>
      <c r="IL64" s="4">
        <v>5528255706250</v>
      </c>
      <c r="IM64" s="4">
        <v>1165014832200</v>
      </c>
      <c r="IN64" s="4">
        <v>1118671377000</v>
      </c>
      <c r="IO64" s="4">
        <v>1187436591600</v>
      </c>
      <c r="IP64" s="4">
        <v>1398865720000</v>
      </c>
      <c r="IQ64" s="4">
        <v>2595894547200</v>
      </c>
      <c r="IR64" s="4">
        <v>2305169790300</v>
      </c>
      <c r="IS64" s="4">
        <v>2125328503200</v>
      </c>
      <c r="IT64" s="4">
        <v>2199473717370</v>
      </c>
      <c r="IU64" s="4">
        <v>1814934067200</v>
      </c>
      <c r="IV64" s="4">
        <v>2438897199200</v>
      </c>
      <c r="IW64" s="5">
        <v>1693280351940</v>
      </c>
      <c r="IX64" s="4">
        <v>1418557052790</v>
      </c>
      <c r="IY64" s="4">
        <v>2050350261050</v>
      </c>
      <c r="IZ64" s="4">
        <v>1512696407670</v>
      </c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6" t="s">
        <v>613</v>
      </c>
      <c r="JL64" s="4"/>
      <c r="JM64" s="4"/>
      <c r="JN64" s="4"/>
      <c r="JO64" s="4">
        <v>91156806000</v>
      </c>
      <c r="JP64" s="4">
        <v>27650348000</v>
      </c>
      <c r="JQ64" s="4">
        <v>229564437500</v>
      </c>
      <c r="JR64" s="4">
        <v>-1532709350</v>
      </c>
      <c r="JS64" s="4">
        <v>20390077800</v>
      </c>
      <c r="JT64" s="4">
        <v>-33309384750</v>
      </c>
      <c r="JU64" s="4">
        <v>-40984856600</v>
      </c>
      <c r="JV64" s="4">
        <v>5518816000</v>
      </c>
      <c r="JW64" s="4">
        <v>7163468100</v>
      </c>
      <c r="JX64" s="4">
        <v>-14207801400</v>
      </c>
      <c r="JY64" s="4">
        <v>-2587118490</v>
      </c>
      <c r="JZ64" s="4">
        <v>-35463521100</v>
      </c>
      <c r="KA64" s="4">
        <v>-3814209000</v>
      </c>
      <c r="KB64" s="5">
        <v>48275614470</v>
      </c>
      <c r="KC64" s="4">
        <v>28315146594</v>
      </c>
      <c r="KD64" s="4">
        <v>19035407300</v>
      </c>
      <c r="KE64" s="4">
        <v>21907735380</v>
      </c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6" t="s">
        <v>613</v>
      </c>
      <c r="KQ64" s="4"/>
      <c r="KR64" s="4"/>
      <c r="KS64" s="4"/>
      <c r="KT64" s="4">
        <v>67871887200</v>
      </c>
      <c r="KU64" s="4">
        <v>12508600480</v>
      </c>
      <c r="KV64" s="4">
        <v>172505304375</v>
      </c>
      <c r="KW64" s="4">
        <v>6679772255</v>
      </c>
      <c r="KX64" s="4">
        <v>16221449550</v>
      </c>
      <c r="KY64" s="4">
        <v>1497285345</v>
      </c>
      <c r="KZ64" s="4">
        <v>-34765899780</v>
      </c>
      <c r="LA64" s="4">
        <v>17342494720</v>
      </c>
      <c r="LB64" s="4">
        <v>9445161780</v>
      </c>
      <c r="LC64" s="4">
        <v>-9431885820</v>
      </c>
      <c r="LD64" s="4">
        <v>-12507875483.201</v>
      </c>
      <c r="LE64" s="4">
        <v>-32999977126.018799</v>
      </c>
      <c r="LF64" s="4">
        <v>-5769057995.9145002</v>
      </c>
      <c r="LG64" s="5">
        <v>24570678950.1441</v>
      </c>
      <c r="LH64" s="4">
        <v>20162657358.6469</v>
      </c>
      <c r="LI64" s="4">
        <v>5162754619.3099499</v>
      </c>
      <c r="LJ64" s="4">
        <v>1237511978.0352001</v>
      </c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6" t="s">
        <v>613</v>
      </c>
      <c r="LV64" s="4"/>
      <c r="LW64" s="4"/>
      <c r="LX64" s="4"/>
      <c r="LY64" s="4">
        <v>223773732000</v>
      </c>
      <c r="LZ64" s="4">
        <v>140812877600</v>
      </c>
      <c r="MA64" s="4">
        <v>332971575000</v>
      </c>
      <c r="MB64" s="4">
        <v>91214451250</v>
      </c>
      <c r="MC64" s="4">
        <v>109830339000</v>
      </c>
      <c r="MD64" s="4">
        <v>44047072650</v>
      </c>
      <c r="ME64" s="4">
        <v>36062321000</v>
      </c>
      <c r="MF64" s="4">
        <v>84522457600</v>
      </c>
      <c r="MJ64" s="1">
        <v>92551258800</v>
      </c>
      <c r="MK64" s="1">
        <v>18686921600</v>
      </c>
      <c r="ML64" s="1">
        <v>235633706250</v>
      </c>
      <c r="MM64" s="1">
        <v>10300040150</v>
      </c>
      <c r="MN64" s="1">
        <v>23539902600</v>
      </c>
      <c r="MO64" s="1">
        <v>-7563691650</v>
      </c>
      <c r="MP64" s="1">
        <v>-26401959400</v>
      </c>
      <c r="MQ64" s="1">
        <v>24065734400</v>
      </c>
      <c r="MR64" s="4">
        <v>15311314800</v>
      </c>
      <c r="MS64" s="4">
        <v>-9744573600</v>
      </c>
      <c r="MT64" s="4">
        <v>-13704025120</v>
      </c>
      <c r="MU64" s="4">
        <v>-43131890940</v>
      </c>
      <c r="MV64" s="4">
        <v>-11893650650</v>
      </c>
      <c r="MW64" s="5">
        <v>36533025090</v>
      </c>
      <c r="MX64" s="4">
        <v>29563454756</v>
      </c>
      <c r="MY64" s="1">
        <v>8063464175</v>
      </c>
      <c r="MZ64" s="1">
        <v>7357997610</v>
      </c>
      <c r="NA64" s="1"/>
      <c r="NB64" s="1"/>
      <c r="NC64" s="1"/>
      <c r="NK64" s="6" t="s">
        <v>613</v>
      </c>
      <c r="NO64" s="35">
        <v>67871887200</v>
      </c>
      <c r="NP64" s="35">
        <v>12508656000</v>
      </c>
      <c r="NQ64" s="35">
        <v>172505318750</v>
      </c>
      <c r="NR64" s="35">
        <v>6679812950</v>
      </c>
      <c r="NS64" s="35">
        <v>16221516900</v>
      </c>
      <c r="NT64" s="35">
        <v>1497326700</v>
      </c>
      <c r="NU64" s="35">
        <v>-34765887400</v>
      </c>
      <c r="NV64" s="35">
        <v>17342470400</v>
      </c>
      <c r="NW64" s="47">
        <v>9445200300</v>
      </c>
      <c r="NX64" s="47">
        <v>-9431913000</v>
      </c>
      <c r="NY64" s="47">
        <v>-12492735555</v>
      </c>
      <c r="NZ64" s="47">
        <v>-32838449700</v>
      </c>
      <c r="OA64" s="47">
        <v>-5783136800</v>
      </c>
      <c r="OB64" s="48">
        <v>24465447810</v>
      </c>
      <c r="OC64" s="47">
        <v>20127939092</v>
      </c>
      <c r="OD64" s="35">
        <v>5157360455</v>
      </c>
      <c r="OE64" s="35">
        <v>1237387410</v>
      </c>
      <c r="OF64" s="35"/>
      <c r="OG64" s="35"/>
      <c r="OH64" s="35"/>
      <c r="OP64" s="6" t="s">
        <v>613</v>
      </c>
      <c r="OQ64" s="4">
        <v>68769659700</v>
      </c>
      <c r="OR64" s="4">
        <v>42447277800</v>
      </c>
      <c r="OS64" s="4">
        <v>49648518195</v>
      </c>
      <c r="OT64" s="4">
        <v>9910753740</v>
      </c>
      <c r="OU64" s="4">
        <v>55031102350</v>
      </c>
      <c r="OV64" s="5">
        <v>104492286210</v>
      </c>
      <c r="OW64" s="4">
        <v>64218889314</v>
      </c>
      <c r="OX64" s="4">
        <v>46832125275</v>
      </c>
      <c r="OY64" s="4">
        <v>51813422820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6" t="s">
        <v>613</v>
      </c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>
        <v>-2247653308.9499998</v>
      </c>
      <c r="QA64" s="5">
        <v>-15821334929.219999</v>
      </c>
      <c r="QB64" s="4">
        <v>-11068368077.101999</v>
      </c>
      <c r="QC64" s="4">
        <v>-11825838506.299999</v>
      </c>
      <c r="QD64" s="4">
        <v>-14400222829.92</v>
      </c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6" t="s">
        <v>613</v>
      </c>
      <c r="QP64" s="4"/>
      <c r="QQ64" s="4"/>
      <c r="QR64" s="4"/>
      <c r="QS64" s="4">
        <v>138730405320</v>
      </c>
      <c r="QT64" s="4">
        <v>-13864884680</v>
      </c>
      <c r="QU64" s="4">
        <v>216672765000</v>
      </c>
      <c r="QV64" s="4">
        <v>93554400185</v>
      </c>
      <c r="QW64" s="4">
        <v>115944870390</v>
      </c>
      <c r="QX64" s="4">
        <v>26760848070</v>
      </c>
      <c r="QY64" s="4">
        <v>46213921000</v>
      </c>
      <c r="QZ64" s="4">
        <v>76036856960</v>
      </c>
      <c r="RA64" s="4">
        <v>91834973460</v>
      </c>
      <c r="RB64" s="4">
        <v>54601929180</v>
      </c>
      <c r="RC64" s="4">
        <v>57049909740.350197</v>
      </c>
      <c r="RD64" s="4">
        <v>58172241604.783203</v>
      </c>
      <c r="RE64" s="4">
        <v>63229607399.853996</v>
      </c>
      <c r="RF64" s="5">
        <v>-74036362764.352798</v>
      </c>
      <c r="RG64" s="4">
        <v>216734311281.59601</v>
      </c>
      <c r="RH64" s="4">
        <v>53887831075.940598</v>
      </c>
      <c r="RI64" s="4">
        <v>42032284714.566002</v>
      </c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6" t="s">
        <v>613</v>
      </c>
      <c r="RU64" s="4"/>
      <c r="RV64" s="4"/>
      <c r="RW64" s="4"/>
      <c r="RX64" s="4">
        <v>-105856124400</v>
      </c>
      <c r="RY64" s="4">
        <v>-330713624400</v>
      </c>
      <c r="RZ64" s="4">
        <v>-355784268750</v>
      </c>
      <c r="SA64" s="4">
        <v>-95732681450</v>
      </c>
      <c r="SB64" s="4">
        <v>-111226100400</v>
      </c>
      <c r="SC64" s="4">
        <v>-15479452200</v>
      </c>
      <c r="SD64" s="4">
        <v>-70602892400</v>
      </c>
      <c r="SE64" s="4">
        <v>-98761574400</v>
      </c>
      <c r="SF64" s="4">
        <v>-21141027900</v>
      </c>
      <c r="SG64" s="4">
        <v>-71774679000</v>
      </c>
      <c r="SH64" s="4">
        <v>-22925424275</v>
      </c>
      <c r="SI64" s="4">
        <v>-26427056400</v>
      </c>
      <c r="SJ64" s="4">
        <v>-105186279800</v>
      </c>
      <c r="SK64" s="5">
        <v>-89767977450</v>
      </c>
      <c r="SL64" s="4">
        <v>-269040651294</v>
      </c>
      <c r="SM64" s="4">
        <v>-18280859545</v>
      </c>
      <c r="SN64" s="4">
        <v>-15235254270</v>
      </c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6" t="s">
        <v>613</v>
      </c>
      <c r="SZ64" s="4"/>
      <c r="TA64" s="4"/>
      <c r="TB64" s="4"/>
      <c r="TC64" s="4">
        <v>27635774400</v>
      </c>
      <c r="TD64" s="4">
        <v>234136029200</v>
      </c>
      <c r="TE64" s="4">
        <v>230217925000</v>
      </c>
      <c r="TF64" s="4">
        <v>-168206000</v>
      </c>
      <c r="TG64" s="4">
        <v>-107625300</v>
      </c>
      <c r="TH64" s="4">
        <v>-187062450</v>
      </c>
      <c r="TI64" s="4">
        <v>-174062800</v>
      </c>
      <c r="TJ64" s="4">
        <v>-44378406400</v>
      </c>
      <c r="TK64" s="4">
        <v>-399452400</v>
      </c>
      <c r="TL64" s="4">
        <v>-470938800</v>
      </c>
      <c r="TM64" s="4">
        <v>-49825880675</v>
      </c>
      <c r="TN64" s="4">
        <v>-33439116000</v>
      </c>
      <c r="TO64" s="4">
        <v>43079154650</v>
      </c>
      <c r="TP64" s="5">
        <v>180280929330</v>
      </c>
      <c r="TQ64" s="4">
        <v>52028993916</v>
      </c>
      <c r="TR64" s="35">
        <v>-28687645155</v>
      </c>
      <c r="TS64" s="35">
        <v>-26720404200</v>
      </c>
      <c r="TT64" s="35"/>
      <c r="TU64" s="35"/>
      <c r="TV64" s="35"/>
      <c r="UD64" s="6" t="s">
        <v>613</v>
      </c>
      <c r="UH64" s="37">
        <v>0.21656333376922099</v>
      </c>
      <c r="UI64" s="37">
        <v>0.25538011045152897</v>
      </c>
      <c r="UJ64" s="37">
        <v>0.13333084921813199</v>
      </c>
      <c r="UK64" s="37">
        <v>0.15306386887700602</v>
      </c>
      <c r="UL64" s="37">
        <v>0</v>
      </c>
      <c r="UM64" s="37">
        <v>0</v>
      </c>
      <c r="UN64" s="37">
        <v>0</v>
      </c>
      <c r="UO64" s="37"/>
      <c r="UP64" s="9"/>
      <c r="UQ64" s="9"/>
      <c r="UR64" s="9"/>
      <c r="US64" s="9"/>
      <c r="UT64" s="9"/>
      <c r="UU64" s="10"/>
      <c r="UV64" s="9"/>
      <c r="UW64" s="6" t="s">
        <v>613</v>
      </c>
      <c r="VA64" s="9">
        <v>1.4469032628998998E-2</v>
      </c>
      <c r="VB64" s="9">
        <v>1.81599555916774E-2</v>
      </c>
      <c r="VC64" s="9">
        <v>4.1866199774778297E-2</v>
      </c>
      <c r="VD64" s="9">
        <v>3.2280186232128E-2</v>
      </c>
      <c r="VE64" s="9">
        <v>0</v>
      </c>
      <c r="VF64" s="9">
        <v>0</v>
      </c>
      <c r="VG64" s="9">
        <v>0</v>
      </c>
      <c r="VH64" s="9"/>
      <c r="VI64" s="9"/>
      <c r="VJ64" s="9"/>
      <c r="VK64" s="9"/>
      <c r="VL64" s="9"/>
      <c r="VM64" s="9"/>
      <c r="VN64" s="10"/>
      <c r="VO64" s="9"/>
      <c r="VP64" s="6" t="s">
        <v>613</v>
      </c>
      <c r="VT64" s="9">
        <v>0.7834366662307799</v>
      </c>
      <c r="VU64" s="9">
        <v>0.74461988954847103</v>
      </c>
      <c r="VV64" s="9">
        <v>0.86666915078186801</v>
      </c>
      <c r="VW64" s="9">
        <v>0.84693613112299404</v>
      </c>
      <c r="VX64" s="9">
        <v>1</v>
      </c>
      <c r="VY64" s="9">
        <v>1</v>
      </c>
      <c r="VZ64" s="9">
        <v>1</v>
      </c>
      <c r="WA64" s="9"/>
      <c r="WG64" s="53"/>
      <c r="WI64" s="54" t="s">
        <v>613</v>
      </c>
      <c r="WM64" s="9">
        <v>0.184606697978805</v>
      </c>
      <c r="WN64" s="9">
        <v>0.152640110005346</v>
      </c>
      <c r="WO64" s="9">
        <v>0.138176448215764</v>
      </c>
      <c r="WP64" s="9">
        <v>0.147573766207517</v>
      </c>
      <c r="WQ64" s="9">
        <v>0.103457862890372</v>
      </c>
      <c r="WR64" s="9">
        <v>8.9391271062360195E-2</v>
      </c>
      <c r="WS64" s="9">
        <v>0.10976198371663899</v>
      </c>
      <c r="WT64" s="9"/>
      <c r="WU64" s="9"/>
      <c r="WV64" s="9"/>
      <c r="WW64" s="9"/>
      <c r="WX64" s="9"/>
      <c r="WY64" s="9"/>
      <c r="WZ64" s="10"/>
      <c r="XA64" s="9"/>
      <c r="XB64" s="6" t="s">
        <v>613</v>
      </c>
      <c r="XF64" s="9">
        <v>0.31089279999999997</v>
      </c>
      <c r="XG64" s="9">
        <v>0.32075999999999999</v>
      </c>
      <c r="XH64" s="9">
        <v>0.31089279999999997</v>
      </c>
      <c r="XI64" s="9">
        <v>0.31089279999999997</v>
      </c>
      <c r="XJ64" s="9">
        <v>0.31089279999999997</v>
      </c>
      <c r="XK64" s="9">
        <v>0.24974750000000001</v>
      </c>
      <c r="XL64" s="9">
        <v>0.24454630000000002</v>
      </c>
      <c r="XM64" s="9"/>
      <c r="XN64" s="9"/>
      <c r="XO64" s="9"/>
      <c r="XP64" s="9"/>
      <c r="XQ64" s="9"/>
      <c r="XR64" s="9"/>
      <c r="XS64" s="10"/>
      <c r="XT64" s="9"/>
      <c r="XU64" s="6" t="s">
        <v>613</v>
      </c>
      <c r="XV64" s="59">
        <f t="shared" si="318"/>
        <v>629766510.1803987</v>
      </c>
      <c r="XW64" s="59">
        <f t="shared" si="318"/>
        <v>217404032.86445755</v>
      </c>
      <c r="XX64" s="59">
        <f t="shared" si="313"/>
        <v>1555656201.8953242</v>
      </c>
      <c r="XY64" s="59">
        <f t="shared" si="313"/>
        <v>7774888485.494236</v>
      </c>
      <c r="XZ64" s="59">
        <f t="shared" si="313"/>
        <v>2569390628.3681827</v>
      </c>
      <c r="YA64" s="59">
        <f t="shared" si="313"/>
        <v>15347077804.163925</v>
      </c>
      <c r="YB64" s="59">
        <f t="shared" si="313"/>
        <v>11436535571.217966</v>
      </c>
      <c r="YC64" s="6" t="s">
        <v>613</v>
      </c>
      <c r="YD64" s="4"/>
      <c r="YE64" s="4"/>
      <c r="YF64" s="4"/>
      <c r="YG64" s="4">
        <v>138730405320</v>
      </c>
      <c r="YH64" s="4">
        <v>-13864884680</v>
      </c>
      <c r="YI64" s="4">
        <v>216672765000</v>
      </c>
      <c r="YJ64" s="4">
        <v>93554400185</v>
      </c>
      <c r="YK64" s="4">
        <v>115944870390</v>
      </c>
      <c r="YL64" s="4">
        <v>26760848070</v>
      </c>
      <c r="YM64" s="4">
        <v>46213921000</v>
      </c>
      <c r="YN64" s="4">
        <v>76036856960</v>
      </c>
      <c r="YO64" s="4">
        <v>91834973460</v>
      </c>
      <c r="YP64" s="4">
        <v>54601929180</v>
      </c>
      <c r="YQ64" s="4">
        <v>57049909740.350197</v>
      </c>
      <c r="YR64" s="4">
        <v>58172241604.783203</v>
      </c>
      <c r="YS64" s="4">
        <v>63229607399.853996</v>
      </c>
      <c r="YT64" s="5">
        <v>-74036362764.352798</v>
      </c>
      <c r="YU64" s="4">
        <v>216734311281.59601</v>
      </c>
      <c r="YV64" s="4">
        <v>53887831075.940598</v>
      </c>
      <c r="YW64" s="4">
        <v>42032284714.566002</v>
      </c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6" t="s">
        <v>613</v>
      </c>
      <c r="ZI64" s="4"/>
      <c r="ZJ64" s="4"/>
      <c r="ZK64" s="4"/>
      <c r="ZL64" s="4">
        <v>-105856124400</v>
      </c>
      <c r="ZM64" s="4">
        <v>-330713624400</v>
      </c>
      <c r="ZN64" s="4">
        <v>-355784268750</v>
      </c>
      <c r="ZO64" s="4">
        <v>-95732681450</v>
      </c>
      <c r="ZP64" s="4">
        <v>-111226100400</v>
      </c>
      <c r="ZQ64" s="4">
        <v>-15479452200</v>
      </c>
      <c r="ZR64" s="4">
        <v>-70602892400</v>
      </c>
      <c r="ZS64" s="4">
        <v>-98761574400</v>
      </c>
      <c r="ZT64" s="4">
        <v>-21141027900</v>
      </c>
      <c r="ZU64" s="4">
        <v>-71774679000</v>
      </c>
      <c r="ZV64" s="4">
        <v>-22925424275</v>
      </c>
      <c r="ZW64" s="4">
        <v>-26427056400</v>
      </c>
      <c r="ZX64" s="4">
        <v>-105186279800</v>
      </c>
      <c r="ZY64" s="5">
        <v>-89767977450</v>
      </c>
      <c r="ZZ64" s="4">
        <v>-269040651294</v>
      </c>
      <c r="AAA64" s="4">
        <v>-18280859545</v>
      </c>
      <c r="AAB64" s="4">
        <v>-15235254270</v>
      </c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6" t="s">
        <v>613</v>
      </c>
      <c r="AAN64" s="4"/>
      <c r="AAO64" s="4"/>
      <c r="AAP64" s="4"/>
      <c r="AAQ64" s="4">
        <v>27635774400</v>
      </c>
      <c r="AAR64" s="4">
        <v>234136029200</v>
      </c>
      <c r="AAS64" s="4">
        <v>230217925000</v>
      </c>
      <c r="AAT64" s="4">
        <v>-168206000</v>
      </c>
      <c r="AAU64" s="4">
        <v>-107625300</v>
      </c>
      <c r="AAV64" s="4">
        <v>-187062450</v>
      </c>
      <c r="AAW64" s="4">
        <v>-174062800</v>
      </c>
      <c r="AAX64" s="4">
        <v>-44378406400</v>
      </c>
      <c r="AAY64" s="4">
        <v>-399452400</v>
      </c>
      <c r="AAZ64" s="4">
        <v>-470938800</v>
      </c>
      <c r="ABA64" s="4">
        <v>-49825880675</v>
      </c>
      <c r="ABB64" s="4">
        <v>-33439116000</v>
      </c>
      <c r="ABC64" s="4">
        <v>43079154650</v>
      </c>
      <c r="ABD64" s="5">
        <v>180280929330</v>
      </c>
      <c r="ABE64" s="4">
        <v>52028993916</v>
      </c>
      <c r="ABF64" s="35">
        <v>-28687645155</v>
      </c>
      <c r="ABG64" s="35">
        <v>-26720404200</v>
      </c>
      <c r="ABH64" s="35"/>
      <c r="ABI64" s="35"/>
      <c r="ABJ64" s="35"/>
      <c r="ABR64" s="6" t="s">
        <v>613</v>
      </c>
      <c r="ABV64" s="37">
        <v>0.21656333376922099</v>
      </c>
      <c r="ABW64" s="37">
        <v>0.25538011045152897</v>
      </c>
      <c r="ABX64" s="37">
        <v>0.13333084921813199</v>
      </c>
      <c r="ABY64" s="37">
        <v>0.15306386887700602</v>
      </c>
      <c r="ABZ64" s="37">
        <v>0</v>
      </c>
      <c r="ACA64" s="37">
        <v>0</v>
      </c>
      <c r="ACB64" s="37">
        <v>0</v>
      </c>
      <c r="ACC64" s="37"/>
      <c r="ACD64" s="9"/>
      <c r="ACE64" s="9"/>
      <c r="ACF64" s="9"/>
      <c r="ACG64" s="9"/>
      <c r="ACH64" s="9"/>
      <c r="ACI64" s="10"/>
      <c r="ACJ64" s="9"/>
      <c r="ACK64" s="6" t="s">
        <v>613</v>
      </c>
      <c r="ACO64" s="9">
        <v>1.4469032628998998E-2</v>
      </c>
      <c r="ACP64" s="9">
        <v>1.81599555916774E-2</v>
      </c>
      <c r="ACQ64" s="9">
        <v>4.1866199774778297E-2</v>
      </c>
      <c r="ACR64" s="9">
        <v>3.2280186232128E-2</v>
      </c>
      <c r="ACS64" s="9">
        <v>0</v>
      </c>
      <c r="ACT64" s="9">
        <v>0</v>
      </c>
      <c r="ACU64" s="9">
        <v>0</v>
      </c>
      <c r="ACV64" s="9"/>
      <c r="ACW64" s="9"/>
      <c r="ACX64" s="9"/>
      <c r="ACY64" s="9"/>
      <c r="ACZ64" s="9"/>
      <c r="ADA64" s="9"/>
      <c r="ADB64" s="10"/>
      <c r="ADC64" s="9"/>
      <c r="ADD64" s="6" t="s">
        <v>613</v>
      </c>
      <c r="ADH64" s="9">
        <v>0.7834366662307799</v>
      </c>
      <c r="ADI64" s="9">
        <v>0.74461988954847103</v>
      </c>
      <c r="ADJ64" s="9">
        <v>0.86666915078186801</v>
      </c>
      <c r="ADK64" s="9">
        <v>0.84693613112299404</v>
      </c>
      <c r="ADL64" s="9">
        <v>1</v>
      </c>
      <c r="ADM64" s="9">
        <v>1</v>
      </c>
      <c r="ADN64" s="9">
        <v>1</v>
      </c>
      <c r="ADO64" s="9"/>
      <c r="ADU64" s="53"/>
      <c r="ADW64" s="54" t="s">
        <v>613</v>
      </c>
      <c r="AEA64" s="9">
        <v>0.184606697978805</v>
      </c>
      <c r="AEB64" s="9">
        <v>0.152640110005346</v>
      </c>
      <c r="AEC64" s="9">
        <v>0.138176448215764</v>
      </c>
      <c r="AED64" s="9">
        <v>0.147573766207517</v>
      </c>
      <c r="AEE64" s="9">
        <v>0.103457862890372</v>
      </c>
      <c r="AEF64" s="9">
        <v>8.9391271062360195E-2</v>
      </c>
      <c r="AEG64" s="9">
        <v>0.10976198371663899</v>
      </c>
      <c r="AEH64" s="9"/>
      <c r="AEI64" s="9"/>
      <c r="AEJ64" s="9"/>
      <c r="AEK64" s="9"/>
      <c r="AEL64" s="9"/>
      <c r="AEM64" s="9"/>
      <c r="AEN64" s="10"/>
      <c r="AEO64" s="9"/>
      <c r="AEP64" s="6" t="s">
        <v>613</v>
      </c>
      <c r="AET64" s="9">
        <v>0.31089279999999997</v>
      </c>
      <c r="AEU64" s="9">
        <v>0.32075999999999999</v>
      </c>
      <c r="AEV64" s="9">
        <v>0.31089279999999997</v>
      </c>
      <c r="AEW64" s="9">
        <v>0.31089279999999997</v>
      </c>
      <c r="AEX64" s="9">
        <v>0.31089279999999997</v>
      </c>
      <c r="AEY64" s="9">
        <v>0.24974750000000001</v>
      </c>
      <c r="AEZ64" s="9">
        <v>0.24454630000000002</v>
      </c>
      <c r="AFA64" s="9"/>
      <c r="AFB64" s="9"/>
      <c r="AFC64" s="9"/>
      <c r="AFD64" s="9"/>
      <c r="AFE64" s="9"/>
      <c r="AFF64" s="9"/>
      <c r="AFG64" s="10"/>
      <c r="AFH64" s="9"/>
      <c r="AFI64" s="6" t="s">
        <v>613</v>
      </c>
      <c r="AFJ64" s="7">
        <f t="shared" si="166"/>
        <v>1.0633701526248835E-2</v>
      </c>
      <c r="AFK64" s="7">
        <f t="shared" si="167"/>
        <v>-1.2199543410806701E-2</v>
      </c>
      <c r="AFL64" s="7">
        <f t="shared" si="168"/>
        <v>-1.5150652879648582E-2</v>
      </c>
      <c r="AFM64" s="7">
        <f t="shared" si="169"/>
        <v>-3.6679466309586448E-2</v>
      </c>
      <c r="AFN64" s="7">
        <f t="shared" si="170"/>
        <v>-5.9808685228298301E-3</v>
      </c>
      <c r="AFO64" s="8">
        <f t="shared" si="171"/>
        <v>2.8625120725930028E-2</v>
      </c>
      <c r="AFP64" s="7">
        <f t="shared" si="172"/>
        <v>3.2564151849374348E-2</v>
      </c>
      <c r="AFQ64" s="6" t="s">
        <v>613</v>
      </c>
      <c r="AFR64" s="7">
        <f t="shared" si="173"/>
        <v>1.8272853316163514E-2</v>
      </c>
      <c r="AFS64" s="7">
        <f t="shared" si="174"/>
        <v>-1.9756173145835915E-2</v>
      </c>
      <c r="AFT64" s="7">
        <f t="shared" si="175"/>
        <v>-2.6719965571258053E-2</v>
      </c>
      <c r="AFU64" s="7">
        <f t="shared" si="176"/>
        <v>-7.0742452071958395E-2</v>
      </c>
      <c r="AFV64" s="7">
        <f t="shared" si="177"/>
        <v>-1.120969355275624E-2</v>
      </c>
      <c r="AFW64" s="8">
        <f t="shared" si="178"/>
        <v>4.3643946386154112E-2</v>
      </c>
      <c r="AFX64" s="7">
        <f t="shared" si="179"/>
        <v>0.11215519579699718</v>
      </c>
      <c r="AFY64" s="6" t="s">
        <v>613</v>
      </c>
      <c r="AFZ64" s="1">
        <f t="shared" si="180"/>
        <v>565690973820</v>
      </c>
      <c r="AGA64" s="1">
        <f t="shared" si="181"/>
        <v>526209754620</v>
      </c>
      <c r="AGB64" s="1">
        <f t="shared" si="182"/>
        <v>516904853975</v>
      </c>
      <c r="AGC64" s="1">
        <f t="shared" si="183"/>
        <v>515275676760</v>
      </c>
      <c r="AGD64" s="1">
        <f t="shared" si="184"/>
        <v>568057999600</v>
      </c>
      <c r="AGE64" s="2">
        <f t="shared" si="185"/>
        <v>574881885420</v>
      </c>
      <c r="AGF64" s="1">
        <f t="shared" si="186"/>
        <v>347582703420</v>
      </c>
      <c r="AGG64" s="6" t="s">
        <v>613</v>
      </c>
      <c r="AGH64" s="7">
        <f t="shared" si="187"/>
        <v>1.2663217960906302E-2</v>
      </c>
      <c r="AGI64" s="7">
        <f t="shared" si="188"/>
        <v>-2.7000262300838761E-2</v>
      </c>
      <c r="AGJ64" s="7">
        <f t="shared" si="189"/>
        <v>-5.0050187575238466E-3</v>
      </c>
      <c r="AGK64" s="7">
        <f t="shared" si="190"/>
        <v>-6.882436470316422E-2</v>
      </c>
      <c r="AGL64" s="7">
        <f t="shared" si="191"/>
        <v>-6.7144710622608758E-3</v>
      </c>
      <c r="AGM64" s="8">
        <f t="shared" si="192"/>
        <v>8.397484021388249E-2</v>
      </c>
      <c r="AGN64" s="7">
        <f t="shared" si="193"/>
        <v>8.1463048406598987E-2</v>
      </c>
      <c r="AGO64" s="6" t="s">
        <v>613</v>
      </c>
      <c r="AGP64" s="7">
        <f t="shared" si="194"/>
        <v>4.0973822491274211E-3</v>
      </c>
      <c r="AGQ64" s="7">
        <f t="shared" si="195"/>
        <v>-4.437848457684958E-3</v>
      </c>
      <c r="AGR64" s="7">
        <f t="shared" si="196"/>
        <v>-5.6867583296958757E-3</v>
      </c>
      <c r="AGS64" s="7">
        <f t="shared" si="197"/>
        <v>-1.8182466086456631E-2</v>
      </c>
      <c r="AGT64" s="7">
        <f t="shared" si="198"/>
        <v>-2.3654371319163639E-3</v>
      </c>
      <c r="AGU64" s="8">
        <f t="shared" si="199"/>
        <v>1.4510697488453904E-2</v>
      </c>
      <c r="AGV64" s="7">
        <f t="shared" si="200"/>
        <v>1.4213497665808535E-2</v>
      </c>
      <c r="AGW64" s="6" t="s">
        <v>613</v>
      </c>
      <c r="AGX64" s="7">
        <f t="shared" si="201"/>
        <v>2.9832795826744789E-2</v>
      </c>
      <c r="AGY64" s="7">
        <f t="shared" si="202"/>
        <v>1.9972102070851292E-2</v>
      </c>
      <c r="AGZ64" s="7">
        <f t="shared" si="203"/>
        <v>2.2572908147484822E-2</v>
      </c>
      <c r="AHA64" s="7">
        <f t="shared" si="204"/>
        <v>5.4606687477578028E-3</v>
      </c>
      <c r="AHB64" s="7">
        <f t="shared" si="205"/>
        <v>2.2563928634651408E-2</v>
      </c>
      <c r="AHC64" s="8">
        <f t="shared" si="206"/>
        <v>6.1709973832911158E-2</v>
      </c>
      <c r="AHD64" s="7">
        <f t="shared" si="207"/>
        <v>4.5270572084284595E-2</v>
      </c>
      <c r="AHE64" s="6" t="s">
        <v>613</v>
      </c>
      <c r="AHF64" s="15">
        <f t="shared" si="306"/>
        <v>8.3474964534951024</v>
      </c>
      <c r="AHG64" s="15">
        <f t="shared" si="307"/>
        <v>10.533657956562035</v>
      </c>
      <c r="AHH64" s="15">
        <f t="shared" si="308"/>
        <v>8.6473610814949406</v>
      </c>
      <c r="AHI64" s="15">
        <f t="shared" si="309"/>
        <v>5.6894195717843319</v>
      </c>
      <c r="AHJ64" s="15">
        <f t="shared" si="310"/>
        <v>8.0281661176353776</v>
      </c>
      <c r="AHK64" s="16">
        <f t="shared" si="311"/>
        <v>7.4988892100614537</v>
      </c>
      <c r="AHL64" s="15">
        <f t="shared" si="312"/>
        <v>10.14767033904695</v>
      </c>
      <c r="AHM64" s="6" t="s">
        <v>613</v>
      </c>
      <c r="AHN64" s="12">
        <f t="shared" si="208"/>
        <v>43.725684944397223</v>
      </c>
      <c r="AHO64" s="12">
        <f t="shared" si="209"/>
        <v>34.650830841969771</v>
      </c>
      <c r="AHP64" s="12">
        <f t="shared" si="210"/>
        <v>42.209408923733697</v>
      </c>
      <c r="AHQ64" s="12">
        <f t="shared" si="211"/>
        <v>64.154171685658909</v>
      </c>
      <c r="AHR64" s="12">
        <f t="shared" si="212"/>
        <v>45.464928683800998</v>
      </c>
      <c r="AHS64" s="13">
        <f t="shared" si="213"/>
        <v>48.673875526827366</v>
      </c>
      <c r="AHT64" s="12">
        <f t="shared" si="214"/>
        <v>35.968846819503611</v>
      </c>
      <c r="AHU64" s="6" t="s">
        <v>613</v>
      </c>
      <c r="AHV64" s="15">
        <f t="shared" si="215"/>
        <v>2.5952427378513168</v>
      </c>
      <c r="AHW64" s="15">
        <f t="shared" si="216"/>
        <v>2.7489770160314801</v>
      </c>
      <c r="AHX64" s="15">
        <f t="shared" si="217"/>
        <v>2.6641984767548279</v>
      </c>
      <c r="AHY64" s="15">
        <f t="shared" si="218"/>
        <v>2.0172987610799105</v>
      </c>
      <c r="AHZ64" s="15">
        <f t="shared" si="219"/>
        <v>2.5284411249536856</v>
      </c>
      <c r="AIA64" s="16">
        <f t="shared" si="220"/>
        <v>1.9726908888223262</v>
      </c>
      <c r="AIB64" s="15">
        <f t="shared" si="221"/>
        <v>2.2910723746562023</v>
      </c>
      <c r="AIC64" s="6" t="s">
        <v>613</v>
      </c>
      <c r="AID64" s="4">
        <f t="shared" si="222"/>
        <v>128771204400</v>
      </c>
      <c r="AIE64" s="4">
        <f t="shared" si="223"/>
        <v>67629910200</v>
      </c>
      <c r="AIF64" s="4">
        <f t="shared" si="224"/>
        <v>91271465215</v>
      </c>
      <c r="AIG64" s="4">
        <f t="shared" si="225"/>
        <v>61962018780</v>
      </c>
      <c r="AIH64" s="4">
        <f t="shared" si="226"/>
        <v>115236808400</v>
      </c>
      <c r="AII64" s="14">
        <f t="shared" si="227"/>
        <v>163765665870</v>
      </c>
      <c r="AIJ64" s="4">
        <f t="shared" si="228"/>
        <v>-144244691788</v>
      </c>
      <c r="AIK64" s="6" t="s">
        <v>613</v>
      </c>
      <c r="AIL64" s="15">
        <f t="shared" si="229"/>
        <v>17.901283140440984</v>
      </c>
      <c r="AIM64" s="15">
        <f t="shared" si="230"/>
        <v>31.425866113304405</v>
      </c>
      <c r="AIN64" s="15">
        <f t="shared" si="231"/>
        <v>24.098152825627341</v>
      </c>
      <c r="AIO64" s="15">
        <f t="shared" si="232"/>
        <v>29.291073837410565</v>
      </c>
      <c r="AIP64" s="15">
        <f t="shared" si="233"/>
        <v>21.164220296125453</v>
      </c>
      <c r="AIQ64" s="16">
        <f t="shared" si="234"/>
        <v>10.339654181751106</v>
      </c>
      <c r="AIR64" s="15">
        <f t="shared" si="235"/>
        <v>-9.834379589336212</v>
      </c>
      <c r="AIS64" s="6" t="s">
        <v>613</v>
      </c>
      <c r="AIT64" s="15">
        <f t="shared" si="236"/>
        <v>1.3706007738563917</v>
      </c>
      <c r="AIU64" s="15">
        <f t="shared" si="237"/>
        <v>1.2446150362482096</v>
      </c>
      <c r="AIV64" s="15">
        <f t="shared" si="238"/>
        <v>1.2683825626321736</v>
      </c>
      <c r="AIW64" s="15">
        <f t="shared" si="239"/>
        <v>1.1472141367990927</v>
      </c>
      <c r="AIX64" s="15">
        <f t="shared" si="240"/>
        <v>1.2881500275455575</v>
      </c>
      <c r="AIY64" s="16">
        <f t="shared" si="241"/>
        <v>1.6107398670651225</v>
      </c>
      <c r="AIZ64" s="15">
        <f t="shared" si="242"/>
        <v>0.62591118871329332</v>
      </c>
      <c r="AJA64" s="6" t="s">
        <v>613</v>
      </c>
      <c r="AJB64" s="15">
        <f t="shared" si="243"/>
        <v>1.0184830895943449</v>
      </c>
      <c r="AJC64" s="15">
        <f t="shared" si="244"/>
        <v>0.75374647848554155</v>
      </c>
      <c r="AJD64" s="15">
        <f t="shared" si="245"/>
        <v>0.81733624949272687</v>
      </c>
      <c r="AJE64" s="15">
        <f t="shared" si="246"/>
        <v>0.85498204257214749</v>
      </c>
      <c r="AJF64" s="15">
        <f t="shared" si="247"/>
        <v>0.86870671640078179</v>
      </c>
      <c r="AJG64" s="16">
        <f t="shared" si="248"/>
        <v>0.9890034534661043</v>
      </c>
      <c r="AJH64" s="15">
        <f t="shared" si="249"/>
        <v>0.40349026645735114</v>
      </c>
      <c r="AJI64" s="6" t="s">
        <v>613</v>
      </c>
      <c r="AJJ64" s="15" t="e">
        <f t="shared" si="319"/>
        <v>#DIV/0!</v>
      </c>
      <c r="AJK64" s="15" t="e">
        <f t="shared" si="319"/>
        <v>#DIV/0!</v>
      </c>
      <c r="AJL64" s="15" t="e">
        <f t="shared" si="314"/>
        <v>#DIV/0!</v>
      </c>
      <c r="AJM64" s="15" t="e">
        <f t="shared" si="314"/>
        <v>#DIV/0!</v>
      </c>
      <c r="AJN64" s="15">
        <f t="shared" si="314"/>
        <v>-1.6969738993162709</v>
      </c>
      <c r="AJO64" s="16">
        <f t="shared" si="314"/>
        <v>3.0512984325261368</v>
      </c>
      <c r="AJP64" s="15">
        <f t="shared" si="314"/>
        <v>2.5582042805910805</v>
      </c>
      <c r="AJQ64" s="6" t="s">
        <v>613</v>
      </c>
      <c r="AJU64" s="1">
        <v>4.4264299999999999</v>
      </c>
      <c r="AJV64" s="1">
        <v>1.8916599999999999</v>
      </c>
      <c r="AJW64" s="1">
        <v>43.996569999999998</v>
      </c>
      <c r="AJX64" s="1">
        <v>-9.4966100000000004</v>
      </c>
      <c r="AJY64" s="1">
        <v>147.92230000000001</v>
      </c>
      <c r="AJZ64" s="1">
        <v>-219.96993000000001</v>
      </c>
      <c r="AKA64" s="1">
        <v>-105.98569000000001</v>
      </c>
      <c r="AKB64" s="1">
        <v>11.929320000000001</v>
      </c>
      <c r="AKC64" s="1">
        <v>11.3748</v>
      </c>
      <c r="AKD64" s="1">
        <v>-65.352059999999994</v>
      </c>
      <c r="AKE64" s="1">
        <v>-1.6630400000000001</v>
      </c>
      <c r="AKF64" s="1">
        <v>-4.5612899999999996</v>
      </c>
      <c r="AKG64" s="1">
        <v>-1.48448</v>
      </c>
      <c r="AKH64" s="2">
        <v>3.1455899999999999</v>
      </c>
      <c r="AKI64" s="1">
        <v>2.4758499999999999</v>
      </c>
      <c r="AKJ64" s="6" t="s">
        <v>613</v>
      </c>
      <c r="AKK64" s="15">
        <f t="shared" si="250"/>
        <v>1.7183906536268447</v>
      </c>
      <c r="AKL64" s="15">
        <f t="shared" si="251"/>
        <v>1.619419061891721</v>
      </c>
      <c r="AKM64" s="15">
        <f t="shared" si="252"/>
        <v>1.7636180951086393</v>
      </c>
      <c r="AKN64" s="15">
        <f t="shared" si="253"/>
        <v>1.9286663408586544</v>
      </c>
      <c r="AKO64" s="15">
        <f t="shared" si="254"/>
        <v>1.8742584810161329</v>
      </c>
      <c r="AKP64" s="16">
        <f t="shared" si="255"/>
        <v>1.5246729194270017</v>
      </c>
      <c r="AKQ64" s="15">
        <f t="shared" si="256"/>
        <v>3.4441307212843011</v>
      </c>
      <c r="AKR64" s="6" t="s">
        <v>613</v>
      </c>
      <c r="AKS64" s="15">
        <f t="shared" si="257"/>
        <v>9.440033190099098E-2</v>
      </c>
      <c r="AKT64" s="15">
        <f t="shared" si="258"/>
        <v>0.10220704763584069</v>
      </c>
      <c r="AKU64" s="15">
        <f t="shared" si="259"/>
        <v>0.10423867909288645</v>
      </c>
      <c r="AKV64" s="15">
        <f t="shared" si="260"/>
        <v>0.10460273132431319</v>
      </c>
      <c r="AKW64" s="15">
        <f t="shared" si="261"/>
        <v>0.10377744515954063</v>
      </c>
      <c r="AKX64" s="16">
        <f t="shared" si="262"/>
        <v>2.1140451045392219E-2</v>
      </c>
      <c r="AKY64" s="15">
        <f t="shared" si="263"/>
        <v>0.93343592882123128</v>
      </c>
      <c r="AKZ64" s="6" t="s">
        <v>613</v>
      </c>
      <c r="ALA64" s="7">
        <f t="shared" si="264"/>
        <v>8.6257587054104856E-2</v>
      </c>
      <c r="ALB64" s="7">
        <f t="shared" si="265"/>
        <v>9.2729444848921871E-2</v>
      </c>
      <c r="ALC64" s="7">
        <f t="shared" si="266"/>
        <v>9.4398684873560831E-2</v>
      </c>
      <c r="ALD64" s="7">
        <f t="shared" si="267"/>
        <v>9.4697150711282874E-2</v>
      </c>
      <c r="ALE64" s="7">
        <f t="shared" si="268"/>
        <v>9.4020262521799014E-2</v>
      </c>
      <c r="ALF64" s="8">
        <f t="shared" si="269"/>
        <v>2.0702784836062159E-2</v>
      </c>
      <c r="ALG64" s="7">
        <f t="shared" si="270"/>
        <v>0.48278606749090691</v>
      </c>
      <c r="ALH64" s="6" t="s">
        <v>613</v>
      </c>
      <c r="ALI64" s="7">
        <f t="shared" si="320"/>
        <v>1.2906337200229602E-2</v>
      </c>
      <c r="ALJ64" s="7">
        <f t="shared" si="320"/>
        <v>4.4554445361579022E-3</v>
      </c>
      <c r="ALK64" s="7">
        <f t="shared" si="315"/>
        <v>3.1881376962293782E-2</v>
      </c>
      <c r="ALL64" s="7">
        <f t="shared" si="315"/>
        <v>0.15933735895106077</v>
      </c>
      <c r="ALM64" s="7">
        <f t="shared" si="315"/>
        <v>4.8107855313518709E-2</v>
      </c>
      <c r="ALN64" s="20">
        <f t="shared" si="315"/>
        <v>1.2894909607498104</v>
      </c>
      <c r="ALO64" s="7">
        <f t="shared" si="315"/>
        <v>6.8152469937139387E-2</v>
      </c>
      <c r="ALP64" s="6" t="s">
        <v>613</v>
      </c>
      <c r="ALQ64" s="17">
        <f t="shared" si="271"/>
        <v>8.6257587054104856E-2</v>
      </c>
      <c r="ALR64" s="17">
        <f t="shared" si="272"/>
        <v>9.2729444848921871E-2</v>
      </c>
      <c r="ALS64" s="17">
        <f t="shared" si="273"/>
        <v>9.4398684873560831E-2</v>
      </c>
      <c r="ALT64" s="17">
        <f t="shared" si="274"/>
        <v>9.4697150711282874E-2</v>
      </c>
      <c r="ALU64" s="17">
        <f t="shared" si="275"/>
        <v>9.4020262521799014E-2</v>
      </c>
      <c r="ALV64" s="21">
        <f t="shared" si="276"/>
        <v>2.0702784836062159E-2</v>
      </c>
      <c r="ALW64" s="17">
        <f t="shared" si="277"/>
        <v>0.48278606749090691</v>
      </c>
      <c r="ALX64" s="6" t="s">
        <v>613</v>
      </c>
      <c r="ALY64" s="17">
        <f t="shared" si="278"/>
        <v>0.9137424129458952</v>
      </c>
      <c r="ALZ64" s="17">
        <f t="shared" si="279"/>
        <v>0.90727055515107813</v>
      </c>
      <c r="AMA64" s="17">
        <f t="shared" si="280"/>
        <v>0.90560131512643915</v>
      </c>
      <c r="AMB64" s="17">
        <f t="shared" si="281"/>
        <v>0.90530284928871707</v>
      </c>
      <c r="AMC64" s="17">
        <f t="shared" si="282"/>
        <v>0.90597973747820093</v>
      </c>
      <c r="AMD64" s="21">
        <f t="shared" si="283"/>
        <v>0.97929721516393786</v>
      </c>
      <c r="AME64" s="17">
        <f t="shared" si="284"/>
        <v>0.51721393250909309</v>
      </c>
      <c r="AMF64" s="6" t="s">
        <v>613</v>
      </c>
      <c r="AMJ64" s="18">
        <v>4.5713591950970072</v>
      </c>
      <c r="AMK64" s="18">
        <v>6.1982279139587186</v>
      </c>
      <c r="AML64" s="18">
        <v>6.218300505319057</v>
      </c>
      <c r="AMM64" s="18">
        <v>6.0281565269948612</v>
      </c>
      <c r="AMN64" s="18">
        <v>6.8453170762465918</v>
      </c>
      <c r="AMO64" s="18">
        <v>7.4264531209904705</v>
      </c>
      <c r="AMP64" s="18">
        <v>7.1765482946952046</v>
      </c>
      <c r="AMQ64" s="18">
        <v>5.8431999502304244</v>
      </c>
      <c r="AMR64" s="18">
        <v>4.5730186003318511</v>
      </c>
      <c r="AMS64" s="18">
        <v>5.7790687746391765</v>
      </c>
      <c r="AMT64" s="18">
        <v>6.1667526536031421</v>
      </c>
      <c r="AMU64" s="18">
        <v>8.2581800191838628</v>
      </c>
      <c r="AMV64" s="19">
        <v>10.561990087171512</v>
      </c>
      <c r="AMW64" s="18">
        <v>8.0313813664126421</v>
      </c>
      <c r="AMX64" s="18">
        <v>8.0313813664126421</v>
      </c>
      <c r="AMY64" s="18">
        <v>11.291457076820459</v>
      </c>
      <c r="AMZ64" s="18">
        <v>10.072101709964384</v>
      </c>
      <c r="ANA64" s="18">
        <v>8.1036149396627639</v>
      </c>
      <c r="ANH64" s="6" t="s">
        <v>613</v>
      </c>
      <c r="ANI64" s="7">
        <f t="shared" si="285"/>
        <v>5.8431999502304245E-2</v>
      </c>
      <c r="ANJ64" s="7">
        <f t="shared" si="286"/>
        <v>4.5730186003318511E-2</v>
      </c>
      <c r="ANK64" s="7">
        <f t="shared" si="287"/>
        <v>5.7790687746391761E-2</v>
      </c>
      <c r="ANL64" s="7">
        <f t="shared" si="288"/>
        <v>6.1667526536031421E-2</v>
      </c>
      <c r="ANM64" s="7">
        <f t="shared" si="289"/>
        <v>8.2581800191838625E-2</v>
      </c>
      <c r="ANN64" s="20">
        <f t="shared" si="290"/>
        <v>0.10561990087171512</v>
      </c>
      <c r="ANO64" s="7">
        <f t="shared" si="291"/>
        <v>8.0313813664126418E-2</v>
      </c>
      <c r="ANP64" s="6" t="s">
        <v>613</v>
      </c>
      <c r="ANT64" s="7">
        <v>-1.5137246404285265E-2</v>
      </c>
      <c r="ANU64" s="7">
        <v>2.5564672332883953E-2</v>
      </c>
      <c r="ANV64" s="7">
        <v>-1.0702546631930043E-2</v>
      </c>
      <c r="ANW64" s="7">
        <v>0.20954451611318192</v>
      </c>
      <c r="ANX64" s="7">
        <v>0.18215498634196114</v>
      </c>
      <c r="ANY64" s="7">
        <v>-0.11152965043334617</v>
      </c>
      <c r="ANZ64" s="7">
        <v>0.2194132077705182</v>
      </c>
      <c r="AOA64" s="7">
        <v>5.1688907023796915E-3</v>
      </c>
      <c r="AOB64" s="7">
        <v>0.14404568362117454</v>
      </c>
      <c r="AOC64" s="7">
        <v>5.3476746432414846E-2</v>
      </c>
      <c r="AOD64" s="7">
        <v>0.46856062067014981</v>
      </c>
      <c r="AOE64" s="7">
        <v>0.81701072071858527</v>
      </c>
      <c r="AOF64" s="20">
        <v>-0.46667980509208173</v>
      </c>
      <c r="AOG64" s="7">
        <v>0.53919448848064833</v>
      </c>
      <c r="AOH64" s="7">
        <v>0.53919448848064833</v>
      </c>
      <c r="AOI64" s="7">
        <v>0.57657229599624027</v>
      </c>
      <c r="AOJ64" s="7">
        <v>0.18054832872882143</v>
      </c>
      <c r="AOK64" s="7">
        <v>0.45513802777357104</v>
      </c>
      <c r="AOR64" s="6" t="s">
        <v>613</v>
      </c>
      <c r="AOV64" s="1">
        <v>4.4264299999999999</v>
      </c>
      <c r="AOW64" s="1">
        <v>1.8916599999999999</v>
      </c>
      <c r="AOX64" s="1">
        <v>43.996569999999998</v>
      </c>
      <c r="AOY64" s="1">
        <v>-9.4966100000000004</v>
      </c>
      <c r="AOZ64" s="1">
        <v>147.92230000000001</v>
      </c>
      <c r="APA64" s="1">
        <v>-219.96993000000001</v>
      </c>
      <c r="APB64" s="1">
        <v>-105.98569000000001</v>
      </c>
      <c r="APC64" s="1">
        <v>11.929320000000001</v>
      </c>
      <c r="APD64" s="1">
        <v>11.3748</v>
      </c>
      <c r="APE64" s="1">
        <v>-65.352059999999994</v>
      </c>
      <c r="APF64" s="1">
        <v>-1.6630400000000001</v>
      </c>
      <c r="APG64" s="1">
        <v>-4.5612899999999996</v>
      </c>
      <c r="APH64" s="1">
        <v>-1.48448</v>
      </c>
      <c r="API64" s="2">
        <v>3.1455899999999999</v>
      </c>
      <c r="APJ64" s="1">
        <v>2.4758499999999999</v>
      </c>
      <c r="APK64" s="1">
        <v>1.6109599999999999</v>
      </c>
      <c r="APL64" s="1">
        <v>1.5212600000000001</v>
      </c>
      <c r="APM64" s="1"/>
      <c r="APN64" s="1"/>
      <c r="APO64" s="1"/>
      <c r="APW64" s="22">
        <v>0.4528354180825151</v>
      </c>
      <c r="APX64" s="22">
        <v>0.20374617425324085</v>
      </c>
      <c r="APY64" s="22">
        <v>0.21676062815711414</v>
      </c>
      <c r="APZ64" s="22">
        <v>8.32284102130754E-3</v>
      </c>
      <c r="AQA64" s="22">
        <v>0.40284375101129871</v>
      </c>
      <c r="AQB64" s="39" t="s">
        <v>613</v>
      </c>
      <c r="AQC64" s="22">
        <v>0.40580838001771746</v>
      </c>
      <c r="AQD64" s="6" t="s">
        <v>613</v>
      </c>
      <c r="AQE64" s="4">
        <f t="shared" si="292"/>
        <v>-2281693680</v>
      </c>
      <c r="AQF64" s="4">
        <f t="shared" si="293"/>
        <v>-4775915580</v>
      </c>
      <c r="AQG64" s="4">
        <f t="shared" si="294"/>
        <v>9920756993.2010002</v>
      </c>
      <c r="AQH64" s="4">
        <f t="shared" si="295"/>
        <v>-2463543973.9812012</v>
      </c>
      <c r="AQI64" s="4">
        <f t="shared" si="296"/>
        <v>1954848995.9145002</v>
      </c>
      <c r="AQJ64" s="5">
        <f t="shared" si="297"/>
        <v>23704935519.8559</v>
      </c>
      <c r="AQK64" s="4">
        <f t="shared" si="298"/>
        <v>8152489235.3530998</v>
      </c>
      <c r="AQL64" s="6" t="s">
        <v>613</v>
      </c>
      <c r="AQM64" s="7">
        <f t="shared" si="299"/>
        <v>-0.31851802062188284</v>
      </c>
      <c r="AQN64" s="7">
        <f t="shared" si="300"/>
        <v>0.33614740560773887</v>
      </c>
      <c r="AQO64" s="7">
        <f t="shared" si="301"/>
        <v>-3.8346743806082881</v>
      </c>
      <c r="AQP64" s="7">
        <f t="shared" si="302"/>
        <v>6.9466987416012704E-2</v>
      </c>
      <c r="AQQ64" s="7">
        <f t="shared" si="303"/>
        <v>-0.51251753533026123</v>
      </c>
      <c r="AQR64" s="20">
        <f t="shared" si="304"/>
        <v>0.49103332562627244</v>
      </c>
      <c r="AQS64" s="7">
        <f t="shared" si="305"/>
        <v>0.28791972551823619</v>
      </c>
      <c r="AQT64" s="6" t="s">
        <v>613</v>
      </c>
      <c r="AQU64" s="9">
        <f t="shared" si="321"/>
        <v>3.431257736051592E-2</v>
      </c>
      <c r="AQV64" s="9">
        <f t="shared" si="321"/>
        <v>6.5761592512760286E-2</v>
      </c>
      <c r="AQW64" s="9">
        <f t="shared" si="316"/>
        <v>5.6855595117341201E-2</v>
      </c>
      <c r="AQX64" s="9">
        <f t="shared" si="316"/>
        <v>6.5054033071177617E-2</v>
      </c>
      <c r="AQY64" s="9">
        <f t="shared" si="316"/>
        <v>0.37844190138801226</v>
      </c>
      <c r="AQZ64" s="10" t="e">
        <f t="shared" si="316"/>
        <v>#VALUE!</v>
      </c>
      <c r="ARA64" s="9">
        <f t="shared" si="316"/>
        <v>0.26653143693285619</v>
      </c>
      <c r="ARB64" s="6" t="s">
        <v>613</v>
      </c>
      <c r="ARC64" s="17">
        <f t="shared" si="322"/>
        <v>3.2820723135412351E-2</v>
      </c>
      <c r="ARD64" s="17">
        <f t="shared" si="322"/>
        <v>5.9937827842444752E-2</v>
      </c>
      <c r="ARE64" s="17">
        <f t="shared" si="317"/>
        <v>6.6038744616001469E-2</v>
      </c>
      <c r="ARF64" s="17">
        <f t="shared" si="317"/>
        <v>7.2934222335992033E-2</v>
      </c>
      <c r="ARG64" s="17">
        <f t="shared" si="317"/>
        <v>0.34970198247827694</v>
      </c>
      <c r="ARH64" s="21" t="e">
        <f t="shared" si="317"/>
        <v>#VALUE!</v>
      </c>
      <c r="ARI64" s="17">
        <f t="shared" si="317"/>
        <v>0.16128339473059827</v>
      </c>
      <c r="ARJ64" s="6" t="s">
        <v>613</v>
      </c>
    </row>
    <row r="65" spans="1:1154" collapsed="1" x14ac:dyDescent="0.15">
      <c r="A65" s="26" t="s">
        <v>196</v>
      </c>
      <c r="B65" s="34">
        <v>41185</v>
      </c>
      <c r="C65" s="34">
        <v>41185</v>
      </c>
      <c r="D65" s="35">
        <v>0</v>
      </c>
      <c r="E65" s="26" t="s">
        <v>197</v>
      </c>
      <c r="F65" s="26" t="s">
        <v>33</v>
      </c>
      <c r="G65" s="26" t="s">
        <v>35</v>
      </c>
      <c r="H65" s="26" t="s">
        <v>23</v>
      </c>
      <c r="I65" s="56" t="s">
        <v>455</v>
      </c>
      <c r="J65" s="26" t="s">
        <v>528</v>
      </c>
      <c r="K65" s="26" t="s">
        <v>427</v>
      </c>
      <c r="L65" s="26" t="s">
        <v>48</v>
      </c>
      <c r="M65" s="26" t="s">
        <v>49</v>
      </c>
      <c r="N65" s="26" t="s">
        <v>23</v>
      </c>
      <c r="O65" s="26"/>
      <c r="P65" s="26"/>
      <c r="Q65" s="26" t="s">
        <v>25</v>
      </c>
      <c r="R65" s="26" t="s">
        <v>198</v>
      </c>
      <c r="S65" s="35"/>
      <c r="T65" s="26" t="s">
        <v>27</v>
      </c>
      <c r="U65" s="26" t="s">
        <v>23</v>
      </c>
      <c r="V65" s="3">
        <v>2012</v>
      </c>
      <c r="W65" s="3">
        <f t="shared" si="165"/>
        <v>0</v>
      </c>
      <c r="AE65" s="35">
        <v>544837924800</v>
      </c>
      <c r="AF65" s="35">
        <v>303072992400</v>
      </c>
      <c r="AG65" s="35">
        <v>288029862500</v>
      </c>
      <c r="AH65" s="35">
        <v>174326121050</v>
      </c>
      <c r="AI65" s="4">
        <v>174939335100</v>
      </c>
      <c r="AJ65" s="4">
        <v>305172054300</v>
      </c>
      <c r="AK65" s="4">
        <v>334901903000</v>
      </c>
      <c r="AL65" s="4">
        <v>148069644800</v>
      </c>
      <c r="AM65" s="4">
        <v>131070270600</v>
      </c>
      <c r="AN65" s="5">
        <v>39729730800</v>
      </c>
      <c r="AO65" s="4">
        <v>15515957190</v>
      </c>
      <c r="AP65" s="4">
        <v>4174331700</v>
      </c>
      <c r="AQ65" s="4">
        <v>298082050</v>
      </c>
      <c r="AR65" s="4">
        <v>904191270</v>
      </c>
      <c r="AS65" s="4">
        <v>5218322962</v>
      </c>
      <c r="AT65" s="4">
        <v>1640292615</v>
      </c>
      <c r="AU65" s="4">
        <v>2024577270</v>
      </c>
      <c r="AV65" s="4">
        <v>290540270</v>
      </c>
      <c r="AW65" s="4">
        <v>898621980</v>
      </c>
      <c r="AX65" s="4"/>
      <c r="AY65" s="4"/>
      <c r="AZ65" s="4"/>
      <c r="BA65" s="4"/>
      <c r="BB65" s="6" t="s">
        <v>613</v>
      </c>
      <c r="BC65" s="4"/>
      <c r="BD65" s="4"/>
      <c r="BE65" s="4"/>
      <c r="BF65" s="4"/>
      <c r="BG65" s="4"/>
      <c r="BH65" s="4"/>
      <c r="BI65" s="4"/>
      <c r="BJ65" s="4">
        <v>149688021600</v>
      </c>
      <c r="BK65" s="4">
        <v>213715495600</v>
      </c>
      <c r="BL65" s="4">
        <v>205540506250</v>
      </c>
      <c r="BM65" s="4">
        <v>262631965000</v>
      </c>
      <c r="BN65" s="4">
        <v>125294572500</v>
      </c>
      <c r="BO65" s="4">
        <v>128408653500</v>
      </c>
      <c r="BP65" s="4">
        <v>68349113400</v>
      </c>
      <c r="BQ65" s="4">
        <v>93875564800</v>
      </c>
      <c r="BR65" s="4">
        <v>83442698100</v>
      </c>
      <c r="BS65" s="5">
        <v>77480757600</v>
      </c>
      <c r="BT65" s="4">
        <v>61590994220</v>
      </c>
      <c r="BU65" s="4">
        <v>6328327740</v>
      </c>
      <c r="BV65" s="4">
        <v>2838511900</v>
      </c>
      <c r="BW65" s="4">
        <v>2173860120</v>
      </c>
      <c r="BX65" s="4">
        <v>6395084592</v>
      </c>
      <c r="BY65" s="4">
        <v>1075135100</v>
      </c>
      <c r="BZ65" s="4">
        <v>0</v>
      </c>
      <c r="CA65" s="4">
        <v>35010830</v>
      </c>
      <c r="CB65" s="4">
        <v>0</v>
      </c>
      <c r="CC65" s="4"/>
      <c r="CD65" s="4"/>
      <c r="CE65" s="4"/>
      <c r="CF65" s="4"/>
      <c r="CG65" s="6" t="s">
        <v>613</v>
      </c>
      <c r="CH65" s="4"/>
      <c r="CI65" s="4"/>
      <c r="CJ65" s="4"/>
      <c r="CK65" s="4"/>
      <c r="CL65" s="4"/>
      <c r="CM65" s="4"/>
      <c r="CN65" s="4"/>
      <c r="CO65" s="4">
        <v>863557858800</v>
      </c>
      <c r="CP65" s="4">
        <v>982555622800</v>
      </c>
      <c r="CQ65" s="4">
        <v>961238425000</v>
      </c>
      <c r="CR65" s="4">
        <v>671411476550</v>
      </c>
      <c r="CS65" s="4">
        <v>441060333000</v>
      </c>
      <c r="CT65" s="4">
        <v>643441755750</v>
      </c>
      <c r="CU65" s="4">
        <v>526543560200</v>
      </c>
      <c r="CV65" s="4">
        <v>337014400000</v>
      </c>
      <c r="CW65" s="4">
        <v>276810594300</v>
      </c>
      <c r="CX65" s="5">
        <v>154039479000</v>
      </c>
      <c r="CY65" s="4">
        <v>134446550055</v>
      </c>
      <c r="CZ65" s="4">
        <v>11331911460</v>
      </c>
      <c r="DA65" s="4">
        <v>4513990600</v>
      </c>
      <c r="DB65" s="4">
        <v>31942977120</v>
      </c>
      <c r="DC65" s="4">
        <v>14446154194</v>
      </c>
      <c r="DD65" s="4">
        <v>8521206330</v>
      </c>
      <c r="DE65" s="4">
        <v>2309082840</v>
      </c>
      <c r="DF65" s="4">
        <v>325551100</v>
      </c>
      <c r="DG65" s="4">
        <v>1506425760</v>
      </c>
      <c r="DH65" s="4"/>
      <c r="DI65" s="4"/>
      <c r="DJ65" s="4"/>
      <c r="DK65" s="4"/>
      <c r="DL65" s="6" t="s">
        <v>613</v>
      </c>
      <c r="DM65" s="4"/>
      <c r="DN65" s="4"/>
      <c r="DO65" s="4"/>
      <c r="DP65" s="4"/>
      <c r="DQ65" s="4"/>
      <c r="DR65" s="4"/>
      <c r="DS65" s="4"/>
      <c r="DT65" s="4">
        <v>2339682293520</v>
      </c>
      <c r="DU65" s="4">
        <v>2504508449200</v>
      </c>
      <c r="DV65" s="4">
        <v>2747122012500</v>
      </c>
      <c r="DW65" s="4">
        <v>2041502521350</v>
      </c>
      <c r="DX65" s="4">
        <v>1956172802700</v>
      </c>
      <c r="DY65" s="4">
        <v>2086622354250</v>
      </c>
      <c r="DZ65" s="4">
        <v>1625301862400</v>
      </c>
      <c r="EA65" s="4">
        <v>1549768896000</v>
      </c>
      <c r="EB65" s="4">
        <v>1313864909100</v>
      </c>
      <c r="EC65" s="5">
        <v>879248900400</v>
      </c>
      <c r="ED65" s="4">
        <v>902206737552</v>
      </c>
      <c r="EE65" s="4">
        <v>70062068674</v>
      </c>
      <c r="EF65" s="4">
        <v>70750620179</v>
      </c>
      <c r="EG65" s="4">
        <v>77773068000</v>
      </c>
      <c r="EH65" s="4">
        <v>94169484000</v>
      </c>
      <c r="EI65" s="4">
        <v>95043645000</v>
      </c>
      <c r="EJ65" s="4">
        <v>89992286000</v>
      </c>
      <c r="EK65" s="4">
        <v>30740541000</v>
      </c>
      <c r="EL65" s="4">
        <v>18964972000</v>
      </c>
      <c r="EM65" s="4"/>
      <c r="EN65" s="4"/>
      <c r="EO65" s="4"/>
      <c r="EP65" s="4"/>
      <c r="EQ65" s="6" t="s">
        <v>613</v>
      </c>
      <c r="ER65" s="4"/>
      <c r="ES65" s="4"/>
      <c r="ET65" s="4"/>
      <c r="EU65" s="4"/>
      <c r="EV65" s="4"/>
      <c r="EW65" s="4"/>
      <c r="EX65" s="4"/>
      <c r="EY65" s="4">
        <v>306178563600</v>
      </c>
      <c r="EZ65" s="4">
        <v>326408187200</v>
      </c>
      <c r="FA65" s="4">
        <v>256356850000</v>
      </c>
      <c r="FB65" s="4">
        <v>293922079200</v>
      </c>
      <c r="FC65" s="4">
        <v>303584570100</v>
      </c>
      <c r="FD65" s="4">
        <v>292989836250</v>
      </c>
      <c r="FE65" s="4">
        <v>572064944000</v>
      </c>
      <c r="FF65" s="4">
        <v>334712512000</v>
      </c>
      <c r="FG65" s="4">
        <v>204466471200</v>
      </c>
      <c r="FH65" s="5">
        <v>424440071400</v>
      </c>
      <c r="FI65" s="4">
        <v>455314745185</v>
      </c>
      <c r="FJ65" s="4">
        <v>137362440</v>
      </c>
      <c r="FK65" s="4">
        <v>1040840500</v>
      </c>
      <c r="FL65" s="4">
        <v>7498149750</v>
      </c>
      <c r="FM65" s="4">
        <v>6258973650</v>
      </c>
      <c r="FN65" s="4">
        <v>6723049255</v>
      </c>
      <c r="FO65" s="4">
        <v>1877110110</v>
      </c>
      <c r="FP65" s="4">
        <v>39569050</v>
      </c>
      <c r="FQ65" s="4">
        <v>1141941960</v>
      </c>
      <c r="FR65" s="4"/>
      <c r="FS65" s="4"/>
      <c r="FT65" s="4"/>
      <c r="FU65" s="4"/>
      <c r="FV65" s="6" t="s">
        <v>613</v>
      </c>
      <c r="FW65" s="4"/>
      <c r="FX65" s="4"/>
      <c r="FY65" s="4"/>
      <c r="FZ65" s="4"/>
      <c r="GA65" s="4"/>
      <c r="GB65" s="4"/>
      <c r="GC65" s="4"/>
      <c r="GD65" s="4">
        <v>436623922800</v>
      </c>
      <c r="GE65" s="4">
        <v>620796741200</v>
      </c>
      <c r="GF65" s="4">
        <v>674108437500</v>
      </c>
      <c r="GG65" s="4">
        <v>199838494800</v>
      </c>
      <c r="GH65" s="4">
        <v>605454005100</v>
      </c>
      <c r="GI65" s="4">
        <v>680085594150</v>
      </c>
      <c r="GJ65" s="4">
        <v>458399459600</v>
      </c>
      <c r="GK65" s="4">
        <v>677910515200</v>
      </c>
      <c r="GL65" s="4">
        <v>568259077500</v>
      </c>
      <c r="GM65" s="5">
        <v>525835333200</v>
      </c>
      <c r="GN65" s="4">
        <v>611242173435</v>
      </c>
      <c r="GO65" s="4">
        <v>0</v>
      </c>
      <c r="GP65" s="4">
        <v>0</v>
      </c>
      <c r="GQ65" s="4">
        <v>7734467880</v>
      </c>
      <c r="GR65" s="4">
        <v>23516146336</v>
      </c>
      <c r="GS65" s="4">
        <v>28883572185</v>
      </c>
      <c r="GT65" s="4">
        <v>24950158650</v>
      </c>
      <c r="GU65" s="4">
        <v>0</v>
      </c>
      <c r="GV65" s="4">
        <v>0</v>
      </c>
      <c r="GW65" s="4"/>
      <c r="GX65" s="4"/>
      <c r="GY65" s="4"/>
      <c r="GZ65" s="4"/>
      <c r="HA65" s="6" t="s">
        <v>613</v>
      </c>
      <c r="HB65" s="4"/>
      <c r="HC65" s="4"/>
      <c r="HD65" s="4"/>
      <c r="HE65" s="4"/>
      <c r="HF65" s="4"/>
      <c r="HG65" s="4"/>
      <c r="HH65" s="4"/>
      <c r="HI65" s="4">
        <v>1417163482800</v>
      </c>
      <c r="HJ65" s="4">
        <v>1404145910000</v>
      </c>
      <c r="HK65" s="4">
        <v>1319712256250</v>
      </c>
      <c r="HL65" s="4">
        <v>1075907161100</v>
      </c>
      <c r="HM65" s="4">
        <v>928925144400</v>
      </c>
      <c r="HN65" s="4">
        <v>857334502650</v>
      </c>
      <c r="HO65" s="4">
        <v>620405006200</v>
      </c>
      <c r="HP65" s="4">
        <v>541562624000</v>
      </c>
      <c r="HQ65" s="4">
        <v>390200955300</v>
      </c>
      <c r="HR65" s="5">
        <v>98178055800</v>
      </c>
      <c r="HS65" s="4">
        <v>75981299395</v>
      </c>
      <c r="HT65" s="4">
        <v>69246156240</v>
      </c>
      <c r="HU65" s="4">
        <v>69117364400</v>
      </c>
      <c r="HV65" s="4">
        <v>68767589880</v>
      </c>
      <c r="HW65" s="4">
        <v>68725242510</v>
      </c>
      <c r="HX65" s="4">
        <v>65510040830</v>
      </c>
      <c r="HY65" s="4">
        <v>29606081040</v>
      </c>
      <c r="HZ65" s="4">
        <v>30645846570</v>
      </c>
      <c r="IA65" s="4">
        <v>17847306420</v>
      </c>
      <c r="IB65" s="4"/>
      <c r="IC65" s="4"/>
      <c r="ID65" s="4"/>
      <c r="IE65" s="4"/>
      <c r="IF65" s="6" t="s">
        <v>613</v>
      </c>
      <c r="IG65" s="4"/>
      <c r="IH65" s="4"/>
      <c r="II65" s="4"/>
      <c r="IJ65" s="4"/>
      <c r="IK65" s="4"/>
      <c r="IL65" s="4"/>
      <c r="IM65" s="4"/>
      <c r="IN65" s="4">
        <v>1386656668800</v>
      </c>
      <c r="IO65" s="4">
        <v>1695191604800</v>
      </c>
      <c r="IP65" s="4">
        <v>1697803075000</v>
      </c>
      <c r="IQ65" s="4">
        <v>2019703702000</v>
      </c>
      <c r="IR65" s="4">
        <v>2517736025100</v>
      </c>
      <c r="IS65" s="4">
        <v>2668385746650</v>
      </c>
      <c r="IT65" s="4">
        <v>2440305736400</v>
      </c>
      <c r="IU65" s="4">
        <v>1668174099200</v>
      </c>
      <c r="IV65" s="4">
        <v>1117901535300</v>
      </c>
      <c r="IW65" s="5">
        <v>825967946400</v>
      </c>
      <c r="IX65" s="4">
        <v>154266365950</v>
      </c>
      <c r="IY65" s="4">
        <v>13442490720</v>
      </c>
      <c r="IZ65" s="4">
        <v>17470594050</v>
      </c>
      <c r="JA65" s="4">
        <v>16852815180</v>
      </c>
      <c r="JB65" s="4">
        <v>19615566358</v>
      </c>
      <c r="JC65" s="4">
        <v>16418846080</v>
      </c>
      <c r="JD65" s="4">
        <v>3323628720</v>
      </c>
      <c r="JE65" s="4">
        <v>5001889550</v>
      </c>
      <c r="JF65" s="4">
        <v>4135876440</v>
      </c>
      <c r="JG65" s="4"/>
      <c r="JH65" s="4"/>
      <c r="JI65" s="4"/>
      <c r="JJ65" s="4"/>
      <c r="JK65" s="6" t="s">
        <v>613</v>
      </c>
      <c r="JL65" s="4"/>
      <c r="JM65" s="4"/>
      <c r="JN65" s="4"/>
      <c r="JO65" s="4"/>
      <c r="JP65" s="4"/>
      <c r="JQ65" s="4"/>
      <c r="JR65" s="4"/>
      <c r="JS65" s="4">
        <v>105731870400</v>
      </c>
      <c r="JT65" s="4">
        <v>171485873200</v>
      </c>
      <c r="JU65" s="4">
        <v>311446593750</v>
      </c>
      <c r="JV65" s="4">
        <v>17538866750</v>
      </c>
      <c r="JW65" s="4">
        <v>199496761500</v>
      </c>
      <c r="JX65" s="4">
        <v>257217347700</v>
      </c>
      <c r="JY65" s="4">
        <v>242004487600</v>
      </c>
      <c r="JZ65" s="4">
        <v>183574899200</v>
      </c>
      <c r="KA65" s="4">
        <v>155650845600</v>
      </c>
      <c r="KB65" s="5">
        <v>97368273000</v>
      </c>
      <c r="KC65" s="4">
        <v>15136621565</v>
      </c>
      <c r="KD65" s="4">
        <v>-916942800</v>
      </c>
      <c r="KE65" s="4">
        <v>668859100</v>
      </c>
      <c r="KF65" s="4">
        <v>1996896180</v>
      </c>
      <c r="KG65" s="4">
        <v>934885468</v>
      </c>
      <c r="KH65" s="4">
        <v>4243299320</v>
      </c>
      <c r="KI65" s="4">
        <v>-413154630</v>
      </c>
      <c r="KJ65" s="4">
        <v>921206170</v>
      </c>
      <c r="KK65" s="4">
        <v>1126386360</v>
      </c>
      <c r="KL65" s="4"/>
      <c r="KM65" s="4"/>
      <c r="KN65" s="4"/>
      <c r="KO65" s="4"/>
      <c r="KP65" s="6" t="s">
        <v>613</v>
      </c>
      <c r="KQ65" s="4"/>
      <c r="KR65" s="4"/>
      <c r="KS65" s="4"/>
      <c r="KT65" s="4"/>
      <c r="KU65" s="4"/>
      <c r="KV65" s="4"/>
      <c r="KW65" s="4"/>
      <c r="KX65" s="4">
        <v>36612962429.1063</v>
      </c>
      <c r="KY65" s="4">
        <v>89581853829.427795</v>
      </c>
      <c r="KZ65" s="4">
        <v>176883467553.80899</v>
      </c>
      <c r="LA65" s="4">
        <v>184577837536.66199</v>
      </c>
      <c r="LB65" s="4">
        <v>102775392028.02699</v>
      </c>
      <c r="LC65" s="4">
        <v>123485300938.071</v>
      </c>
      <c r="LD65" s="4">
        <v>104291479443.75999</v>
      </c>
      <c r="LE65" s="4">
        <v>78180504332.332397</v>
      </c>
      <c r="LF65" s="4">
        <v>69117902064.223404</v>
      </c>
      <c r="LG65" s="5">
        <v>24286237610.5177</v>
      </c>
      <c r="LH65" s="4">
        <v>-4376423943</v>
      </c>
      <c r="LI65" s="4">
        <v>134153344</v>
      </c>
      <c r="LJ65" s="4">
        <v>95120000</v>
      </c>
      <c r="LK65" s="4">
        <v>189325000</v>
      </c>
      <c r="LL65" s="4">
        <v>540312000</v>
      </c>
      <c r="LM65" s="4">
        <v>352707000</v>
      </c>
      <c r="LN65" s="4">
        <v>-964500000</v>
      </c>
      <c r="LO65" s="4">
        <v>575170000</v>
      </c>
      <c r="LP65" s="4">
        <v>824488000</v>
      </c>
      <c r="LQ65" s="4"/>
      <c r="LR65" s="4"/>
      <c r="LS65" s="4"/>
      <c r="LT65" s="4"/>
      <c r="LU65" s="6" t="s">
        <v>613</v>
      </c>
      <c r="LV65" s="4"/>
      <c r="LW65" s="4"/>
      <c r="LX65" s="4"/>
      <c r="LY65" s="4"/>
      <c r="LZ65" s="4"/>
      <c r="MA65" s="4"/>
      <c r="MB65" s="4"/>
      <c r="MC65" s="4">
        <v>213395223600</v>
      </c>
      <c r="MD65" s="4">
        <v>251737673600</v>
      </c>
      <c r="ME65" s="4">
        <v>407789425000</v>
      </c>
      <c r="MF65" s="4">
        <v>109530592500</v>
      </c>
      <c r="MN65" s="1">
        <v>62958870000</v>
      </c>
      <c r="MO65" s="1">
        <v>125590542800</v>
      </c>
      <c r="MP65" s="1">
        <v>216609543750</v>
      </c>
      <c r="MQ65" s="1">
        <v>247775305700</v>
      </c>
      <c r="MR65" s="4">
        <v>146695035000</v>
      </c>
      <c r="MS65" s="4">
        <v>209307718050</v>
      </c>
      <c r="MT65" s="4">
        <v>169043576600</v>
      </c>
      <c r="MU65" s="4">
        <v>131135020800</v>
      </c>
      <c r="MV65" s="4">
        <v>111401188200</v>
      </c>
      <c r="MW65" s="5">
        <v>46808490000</v>
      </c>
      <c r="MX65" s="4">
        <v>-2635286235</v>
      </c>
      <c r="MY65" s="1">
        <v>228830640</v>
      </c>
      <c r="MZ65" s="1">
        <v>200573100</v>
      </c>
      <c r="NA65" s="1">
        <v>-178410</v>
      </c>
      <c r="NB65" s="1">
        <v>536437242</v>
      </c>
      <c r="NC65" s="1">
        <v>463415225</v>
      </c>
      <c r="ND65" s="1">
        <v>-1343649420</v>
      </c>
      <c r="NE65" s="1">
        <v>824760290</v>
      </c>
      <c r="NF65" s="1">
        <v>1090322400</v>
      </c>
      <c r="NG65" s="1"/>
      <c r="NK65" s="6" t="s">
        <v>613</v>
      </c>
      <c r="NS65" s="35">
        <v>35428676400</v>
      </c>
      <c r="NT65" s="35">
        <v>87963112000</v>
      </c>
      <c r="NU65" s="35">
        <v>178737025000</v>
      </c>
      <c r="NV65" s="35">
        <v>187112625700</v>
      </c>
      <c r="NW65" s="47">
        <v>104078918400</v>
      </c>
      <c r="NX65" s="47">
        <v>127238307000</v>
      </c>
      <c r="NY65" s="47">
        <v>108846569400</v>
      </c>
      <c r="NZ65" s="47">
        <v>91085696000</v>
      </c>
      <c r="OA65" s="47">
        <v>71162714700</v>
      </c>
      <c r="OB65" s="48">
        <v>25123561200</v>
      </c>
      <c r="OC65" s="47">
        <v>-4335070035</v>
      </c>
      <c r="OD65" s="35">
        <v>121320180</v>
      </c>
      <c r="OE65" s="35">
        <v>107328200</v>
      </c>
      <c r="OF65" s="35">
        <v>193772040</v>
      </c>
      <c r="OG65" s="35">
        <v>529221484</v>
      </c>
      <c r="OH65" s="35">
        <v>356569135</v>
      </c>
      <c r="OI65" s="35">
        <v>-1001382480</v>
      </c>
      <c r="OJ65" s="35">
        <v>565950950</v>
      </c>
      <c r="OK65" s="35">
        <v>788686800</v>
      </c>
      <c r="OL65" s="35"/>
      <c r="OP65" s="6" t="s">
        <v>613</v>
      </c>
      <c r="OQ65" s="4">
        <v>278485110900</v>
      </c>
      <c r="OR65" s="4">
        <v>332690636250</v>
      </c>
      <c r="OS65" s="4">
        <v>302164602400</v>
      </c>
      <c r="OT65" s="4">
        <v>251657036800</v>
      </c>
      <c r="OU65" s="4">
        <v>190354380300</v>
      </c>
      <c r="OV65" s="5">
        <v>142166349000</v>
      </c>
      <c r="OW65" s="4">
        <v>26062442095</v>
      </c>
      <c r="OX65" s="4">
        <v>4214404380</v>
      </c>
      <c r="OY65" s="4">
        <v>7089726350</v>
      </c>
      <c r="OZ65" s="4">
        <v>7803531330</v>
      </c>
      <c r="PA65" s="4">
        <v>6511408362</v>
      </c>
      <c r="PB65" s="4">
        <v>8638780215</v>
      </c>
      <c r="PC65" s="4">
        <v>-225993330</v>
      </c>
      <c r="PD65" s="4"/>
      <c r="PE65" s="4"/>
      <c r="PF65" s="4"/>
      <c r="PG65" s="4"/>
      <c r="PH65" s="4"/>
      <c r="PI65" s="4"/>
      <c r="PJ65" s="6" t="s">
        <v>613</v>
      </c>
      <c r="PK65" s="4"/>
      <c r="PL65" s="4"/>
      <c r="PM65" s="4"/>
      <c r="PN65" s="4"/>
      <c r="PO65" s="4"/>
      <c r="PP65" s="4"/>
      <c r="PQ65" s="4"/>
      <c r="PR65" s="4">
        <v>-31118677200</v>
      </c>
      <c r="PS65" s="4">
        <v>-28860684000</v>
      </c>
      <c r="PT65" s="4">
        <v>-79327000000</v>
      </c>
      <c r="PU65" s="4">
        <v>-33983444950</v>
      </c>
      <c r="PV65" s="4">
        <v>-39289026600</v>
      </c>
      <c r="PW65" s="4">
        <v>-35839207950</v>
      </c>
      <c r="PX65" s="4">
        <v>-29005225800</v>
      </c>
      <c r="PY65" s="4">
        <v>-50822355200</v>
      </c>
      <c r="PZ65" s="4">
        <v>-32783120100</v>
      </c>
      <c r="QA65" s="5">
        <v>-50559783000</v>
      </c>
      <c r="QB65" s="4">
        <v>-6551436339.9300003</v>
      </c>
      <c r="QC65" s="4">
        <v>0</v>
      </c>
      <c r="QD65" s="4">
        <v>-443361217.25</v>
      </c>
      <c r="QE65" s="4">
        <v>-1227781036.5599999</v>
      </c>
      <c r="QF65" s="4">
        <v>-2609141648.8979998</v>
      </c>
      <c r="QG65" s="4">
        <v>-2327832363.8699999</v>
      </c>
      <c r="QH65" s="4">
        <v>0</v>
      </c>
      <c r="QI65" s="4"/>
      <c r="QJ65" s="4"/>
      <c r="QK65" s="4"/>
      <c r="QL65" s="4"/>
      <c r="QM65" s="4"/>
      <c r="QN65" s="4"/>
      <c r="QO65" s="6" t="s">
        <v>613</v>
      </c>
      <c r="QP65" s="4"/>
      <c r="QQ65" s="4"/>
      <c r="QR65" s="4"/>
      <c r="QS65" s="4"/>
      <c r="QT65" s="4"/>
      <c r="QU65" s="4"/>
      <c r="QV65" s="4"/>
      <c r="QW65" s="4">
        <v>268746668463.70599</v>
      </c>
      <c r="QX65" s="4">
        <v>86678494621.798599</v>
      </c>
      <c r="QY65" s="4">
        <v>151691580490.62701</v>
      </c>
      <c r="QZ65" s="4">
        <v>-113521888689.101</v>
      </c>
      <c r="RA65" s="4">
        <v>148607520883.548</v>
      </c>
      <c r="RB65" s="4">
        <v>-58625985466.855598</v>
      </c>
      <c r="RC65" s="4">
        <v>393687360933.06299</v>
      </c>
      <c r="RD65" s="4">
        <v>46573464219.760101</v>
      </c>
      <c r="RE65" s="4">
        <v>83441033859.700302</v>
      </c>
      <c r="RF65" s="5">
        <v>96743078728.561401</v>
      </c>
      <c r="RG65" s="4">
        <v>11413990300</v>
      </c>
      <c r="RH65" s="4">
        <v>4201856397</v>
      </c>
      <c r="RI65" s="4">
        <v>7472787003</v>
      </c>
      <c r="RJ65" s="4">
        <v>13114102000</v>
      </c>
      <c r="RK65" s="4">
        <v>3232445000</v>
      </c>
      <c r="RL65" s="4">
        <v>2245152000</v>
      </c>
      <c r="RM65" s="4">
        <v>585310000</v>
      </c>
      <c r="RN65" s="4"/>
      <c r="RO65" s="4"/>
      <c r="RP65" s="4"/>
      <c r="RQ65" s="4"/>
      <c r="RR65" s="4"/>
      <c r="RS65" s="4"/>
      <c r="RT65" s="6" t="s">
        <v>613</v>
      </c>
      <c r="RU65" s="4"/>
      <c r="RV65" s="4"/>
      <c r="RW65" s="4"/>
      <c r="RX65" s="4"/>
      <c r="RY65" s="4"/>
      <c r="RZ65" s="4"/>
      <c r="SA65" s="4"/>
      <c r="SB65" s="4">
        <v>-48998055600</v>
      </c>
      <c r="SC65" s="4">
        <v>-334296052400</v>
      </c>
      <c r="SD65" s="4">
        <v>-78963456250</v>
      </c>
      <c r="SE65" s="4">
        <v>552733461950</v>
      </c>
      <c r="SF65" s="4">
        <v>-213002591700</v>
      </c>
      <c r="SG65" s="4">
        <v>-331906683300</v>
      </c>
      <c r="SH65" s="4">
        <v>22000869400</v>
      </c>
      <c r="SI65" s="4">
        <v>-7926496000</v>
      </c>
      <c r="SJ65" s="4">
        <v>-99949481100</v>
      </c>
      <c r="SK65" s="5">
        <v>13486081800</v>
      </c>
      <c r="SL65" s="4">
        <v>29754293985</v>
      </c>
      <c r="SM65" s="4">
        <v>-18482040</v>
      </c>
      <c r="SN65" s="4">
        <v>-248714550</v>
      </c>
      <c r="SO65" s="4">
        <v>-69476610</v>
      </c>
      <c r="SP65" s="4">
        <v>-673132274</v>
      </c>
      <c r="SQ65" s="4">
        <v>-4592409055</v>
      </c>
      <c r="SR65" s="4">
        <v>-59520361770</v>
      </c>
      <c r="SS65" s="4"/>
      <c r="ST65" s="4"/>
      <c r="SU65" s="4"/>
      <c r="SV65" s="4"/>
      <c r="SW65" s="4"/>
      <c r="SX65" s="4"/>
      <c r="SY65" s="6" t="s">
        <v>613</v>
      </c>
      <c r="SZ65" s="4"/>
      <c r="TA65" s="4"/>
      <c r="TB65" s="4"/>
      <c r="TC65" s="4"/>
      <c r="TD65" s="4"/>
      <c r="TE65" s="4"/>
      <c r="TF65" s="4"/>
      <c r="TG65" s="4">
        <v>47326312800</v>
      </c>
      <c r="TH65" s="4">
        <v>293183631200</v>
      </c>
      <c r="TI65" s="4">
        <v>-236230700000</v>
      </c>
      <c r="TJ65" s="4">
        <v>-439499624450</v>
      </c>
      <c r="TK65" s="4">
        <v>-60748891800</v>
      </c>
      <c r="TL65" s="4">
        <v>324576785250</v>
      </c>
      <c r="TM65" s="4">
        <v>-248729798800</v>
      </c>
      <c r="TN65" s="4">
        <v>-63770323200</v>
      </c>
      <c r="TO65" s="4">
        <v>110396875500</v>
      </c>
      <c r="TP65" s="5">
        <v>-91418299200</v>
      </c>
      <c r="TQ65" s="4">
        <v>-29825262390</v>
      </c>
      <c r="TR65" s="35">
        <v>-63302400</v>
      </c>
      <c r="TS65" s="35">
        <v>-8871676100</v>
      </c>
      <c r="TT65" s="35">
        <v>-17777842860</v>
      </c>
      <c r="TU65" s="35">
        <v>1026515710</v>
      </c>
      <c r="TV65" s="35">
        <v>1934693540</v>
      </c>
      <c r="TW65" s="35">
        <v>60710815170</v>
      </c>
      <c r="TX65" s="35"/>
      <c r="TY65" s="35"/>
      <c r="TZ65" s="35"/>
      <c r="UD65" s="6" t="s">
        <v>613</v>
      </c>
      <c r="UL65" s="37">
        <v>0.64365436399057208</v>
      </c>
      <c r="UM65" s="37">
        <v>0.52833900510981402</v>
      </c>
      <c r="UN65" s="37">
        <v>0.36391735148798998</v>
      </c>
      <c r="UO65" s="37">
        <v>0.24547154409460301</v>
      </c>
      <c r="UP65" s="9">
        <v>0.38239001012376794</v>
      </c>
      <c r="UQ65" s="9">
        <v>0.50790383058789901</v>
      </c>
      <c r="UR65" s="9">
        <v>0.356516206913288</v>
      </c>
      <c r="US65" s="9"/>
      <c r="UT65" s="9"/>
      <c r="UU65" s="10"/>
      <c r="UV65" s="9"/>
      <c r="UW65" s="6" t="s">
        <v>613</v>
      </c>
      <c r="VE65" s="9">
        <v>2.3008903789511603E-2</v>
      </c>
      <c r="VF65" s="9">
        <v>1.6871184160232599E-2</v>
      </c>
      <c r="VG65" s="9">
        <v>2.0292235423260897E-2</v>
      </c>
      <c r="VH65" s="9">
        <v>4.0152453445531894E-2</v>
      </c>
      <c r="VI65" s="9">
        <v>1.9929861544189201E-2</v>
      </c>
      <c r="VJ65" s="9">
        <v>2.3708624850949097E-2</v>
      </c>
      <c r="VK65" s="9">
        <v>2.34230369873102E-2</v>
      </c>
      <c r="VL65" s="9"/>
      <c r="VM65" s="9"/>
      <c r="VN65" s="10"/>
      <c r="VO65" s="9"/>
      <c r="VP65" s="6" t="s">
        <v>613</v>
      </c>
      <c r="VX65" s="9">
        <v>0.35634563600942798</v>
      </c>
      <c r="VY65" s="9">
        <v>0.47166099489018598</v>
      </c>
      <c r="VZ65" s="9">
        <v>0.63608264851201002</v>
      </c>
      <c r="WA65" s="9">
        <v>0.75452845590539697</v>
      </c>
      <c r="WB65" s="52">
        <v>0.61760998987623206</v>
      </c>
      <c r="WC65" s="52">
        <v>0.49209616941210099</v>
      </c>
      <c r="WD65" s="52">
        <v>0.643483793086712</v>
      </c>
      <c r="WG65" s="53"/>
      <c r="WI65" s="54" t="s">
        <v>613</v>
      </c>
      <c r="WQ65" s="9">
        <v>0.20862265977373798</v>
      </c>
      <c r="WR65" s="9">
        <v>0.179774322100475</v>
      </c>
      <c r="WS65" s="9">
        <v>0.15687459775790502</v>
      </c>
      <c r="WT65" s="9">
        <v>0.112959240212895</v>
      </c>
      <c r="WU65" s="9">
        <v>0.145441689504717</v>
      </c>
      <c r="WV65" s="9">
        <v>0.13910323001379901</v>
      </c>
      <c r="WW65" s="9">
        <v>0.15001509544586</v>
      </c>
      <c r="WX65" s="9"/>
      <c r="WY65" s="9"/>
      <c r="WZ65" s="10"/>
      <c r="XA65" s="9"/>
      <c r="XB65" s="6" t="s">
        <v>613</v>
      </c>
      <c r="XJ65" s="9">
        <v>0.27262290955391999</v>
      </c>
      <c r="XK65" s="9">
        <v>0.28409010626339998</v>
      </c>
      <c r="XL65" s="9">
        <v>0.28392583692154999</v>
      </c>
      <c r="XM65" s="9">
        <v>0.30540529999999999</v>
      </c>
      <c r="XN65" s="9">
        <v>0.35610349999999996</v>
      </c>
      <c r="XO65" s="9">
        <v>0.3612033</v>
      </c>
      <c r="XP65" s="9">
        <v>0.35686864999999995</v>
      </c>
      <c r="XQ65" s="9"/>
      <c r="XR65" s="9"/>
      <c r="XS65" s="10"/>
      <c r="XT65" s="9"/>
      <c r="XU65" s="6" t="s">
        <v>613</v>
      </c>
      <c r="XV65" s="59">
        <f t="shared" si="318"/>
        <v>38918755340.442215</v>
      </c>
      <c r="XW65" s="59">
        <f t="shared" si="318"/>
        <v>35580825787.442421</v>
      </c>
      <c r="XX65" s="59">
        <f t="shared" si="313"/>
        <v>36502587201.102905</v>
      </c>
      <c r="XY65" s="59">
        <f t="shared" si="313"/>
        <v>50848251284.537079</v>
      </c>
      <c r="XZ65" s="59">
        <f t="shared" si="313"/>
        <v>37341565050.500198</v>
      </c>
      <c r="YA65" s="59">
        <f t="shared" si="313"/>
        <v>49417241274.304306</v>
      </c>
      <c r="YB65" s="59">
        <f t="shared" si="313"/>
        <v>58435785681.195229</v>
      </c>
      <c r="YC65" s="6" t="s">
        <v>613</v>
      </c>
      <c r="YD65" s="4"/>
      <c r="YE65" s="4"/>
      <c r="YF65" s="4"/>
      <c r="YG65" s="4"/>
      <c r="YH65" s="4"/>
      <c r="YI65" s="4"/>
      <c r="YJ65" s="4"/>
      <c r="YK65" s="4">
        <v>268746668463.70599</v>
      </c>
      <c r="YL65" s="4">
        <v>86678494621.798599</v>
      </c>
      <c r="YM65" s="4">
        <v>151691580490.62701</v>
      </c>
      <c r="YN65" s="4">
        <v>-113521888689.101</v>
      </c>
      <c r="YO65" s="4">
        <v>148607520883.548</v>
      </c>
      <c r="YP65" s="4">
        <v>-58625985466.855598</v>
      </c>
      <c r="YQ65" s="4">
        <v>393687360933.06299</v>
      </c>
      <c r="YR65" s="4">
        <v>46573464219.760101</v>
      </c>
      <c r="YS65" s="4">
        <v>83441033859.700302</v>
      </c>
      <c r="YT65" s="5">
        <v>96743078728.561401</v>
      </c>
      <c r="YU65" s="4">
        <v>11413990300</v>
      </c>
      <c r="YV65" s="4">
        <v>4201856397</v>
      </c>
      <c r="YW65" s="4">
        <v>7472787003</v>
      </c>
      <c r="YX65" s="4">
        <v>13114102000</v>
      </c>
      <c r="YY65" s="4">
        <v>3232445000</v>
      </c>
      <c r="YZ65" s="4">
        <v>2245152000</v>
      </c>
      <c r="ZA65" s="4">
        <v>585310000</v>
      </c>
      <c r="ZB65" s="4"/>
      <c r="ZC65" s="4"/>
      <c r="ZD65" s="4"/>
      <c r="ZE65" s="4"/>
      <c r="ZF65" s="4"/>
      <c r="ZG65" s="4"/>
      <c r="ZH65" s="6" t="s">
        <v>613</v>
      </c>
      <c r="ZI65" s="4"/>
      <c r="ZJ65" s="4"/>
      <c r="ZK65" s="4"/>
      <c r="ZL65" s="4"/>
      <c r="ZM65" s="4"/>
      <c r="ZN65" s="4"/>
      <c r="ZO65" s="4"/>
      <c r="ZP65" s="4">
        <v>-48998055600</v>
      </c>
      <c r="ZQ65" s="4">
        <v>-334296052400</v>
      </c>
      <c r="ZR65" s="4">
        <v>-78963456250</v>
      </c>
      <c r="ZS65" s="4">
        <v>552733461950</v>
      </c>
      <c r="ZT65" s="4">
        <v>-213002591700</v>
      </c>
      <c r="ZU65" s="4">
        <v>-331906683300</v>
      </c>
      <c r="ZV65" s="4">
        <v>22000869400</v>
      </c>
      <c r="ZW65" s="4">
        <v>-7926496000</v>
      </c>
      <c r="ZX65" s="4">
        <v>-99949481100</v>
      </c>
      <c r="ZY65" s="5">
        <v>13486081800</v>
      </c>
      <c r="ZZ65" s="4">
        <v>29754293985</v>
      </c>
      <c r="AAA65" s="4">
        <v>-18482040</v>
      </c>
      <c r="AAB65" s="4">
        <v>-248714550</v>
      </c>
      <c r="AAC65" s="4">
        <v>-69476610</v>
      </c>
      <c r="AAD65" s="4">
        <v>-673132274</v>
      </c>
      <c r="AAE65" s="4">
        <v>-4592409055</v>
      </c>
      <c r="AAF65" s="4">
        <v>-59520361770</v>
      </c>
      <c r="AAG65" s="4"/>
      <c r="AAH65" s="4"/>
      <c r="AAI65" s="4"/>
      <c r="AAJ65" s="4"/>
      <c r="AAK65" s="4"/>
      <c r="AAL65" s="4"/>
      <c r="AAM65" s="6" t="s">
        <v>613</v>
      </c>
      <c r="AAN65" s="4"/>
      <c r="AAO65" s="4"/>
      <c r="AAP65" s="4"/>
      <c r="AAQ65" s="4"/>
      <c r="AAR65" s="4"/>
      <c r="AAS65" s="4"/>
      <c r="AAT65" s="4"/>
      <c r="AAU65" s="4">
        <v>47326312800</v>
      </c>
      <c r="AAV65" s="4">
        <v>293183631200</v>
      </c>
      <c r="AAW65" s="4">
        <v>-236230700000</v>
      </c>
      <c r="AAX65" s="4">
        <v>-439499624450</v>
      </c>
      <c r="AAY65" s="4">
        <v>-60748891800</v>
      </c>
      <c r="AAZ65" s="4">
        <v>324576785250</v>
      </c>
      <c r="ABA65" s="4">
        <v>-248729798800</v>
      </c>
      <c r="ABB65" s="4">
        <v>-63770323200</v>
      </c>
      <c r="ABC65" s="4">
        <v>110396875500</v>
      </c>
      <c r="ABD65" s="5">
        <v>-91418299200</v>
      </c>
      <c r="ABE65" s="4">
        <v>-29825262390</v>
      </c>
      <c r="ABF65" s="35">
        <v>-63302400</v>
      </c>
      <c r="ABG65" s="35">
        <v>-8871676100</v>
      </c>
      <c r="ABH65" s="35">
        <v>-17777842860</v>
      </c>
      <c r="ABI65" s="35">
        <v>1026515710</v>
      </c>
      <c r="ABJ65" s="35">
        <v>1934693540</v>
      </c>
      <c r="ABK65" s="35">
        <v>60710815170</v>
      </c>
      <c r="ABL65" s="35"/>
      <c r="ABM65" s="35"/>
      <c r="ABN65" s="35"/>
      <c r="ABR65" s="6" t="s">
        <v>613</v>
      </c>
      <c r="ABZ65" s="37">
        <v>0.64365436399057208</v>
      </c>
      <c r="ACA65" s="37">
        <v>0.52833900510981402</v>
      </c>
      <c r="ACB65" s="37">
        <v>0.36391735148798998</v>
      </c>
      <c r="ACC65" s="37">
        <v>0.24547154409460301</v>
      </c>
      <c r="ACD65" s="9">
        <v>0.38239001012376794</v>
      </c>
      <c r="ACE65" s="9">
        <v>0.50790383058789901</v>
      </c>
      <c r="ACF65" s="9">
        <v>0.356516206913288</v>
      </c>
      <c r="ACG65" s="9"/>
      <c r="ACH65" s="9"/>
      <c r="ACI65" s="10"/>
      <c r="ACJ65" s="9"/>
      <c r="ACK65" s="6" t="s">
        <v>613</v>
      </c>
      <c r="ACS65" s="9">
        <v>2.3008903789511603E-2</v>
      </c>
      <c r="ACT65" s="9">
        <v>1.6871184160232599E-2</v>
      </c>
      <c r="ACU65" s="9">
        <v>2.0292235423260897E-2</v>
      </c>
      <c r="ACV65" s="9">
        <v>4.0152453445531894E-2</v>
      </c>
      <c r="ACW65" s="9">
        <v>1.9929861544189201E-2</v>
      </c>
      <c r="ACX65" s="9">
        <v>2.3708624850949097E-2</v>
      </c>
      <c r="ACY65" s="9">
        <v>2.34230369873102E-2</v>
      </c>
      <c r="ACZ65" s="9"/>
      <c r="ADA65" s="9"/>
      <c r="ADB65" s="10"/>
      <c r="ADC65" s="9"/>
      <c r="ADD65" s="6" t="s">
        <v>613</v>
      </c>
      <c r="ADL65" s="9">
        <v>0.35634563600942798</v>
      </c>
      <c r="ADM65" s="9">
        <v>0.47166099489018598</v>
      </c>
      <c r="ADN65" s="9">
        <v>0.63608264851201002</v>
      </c>
      <c r="ADO65" s="9">
        <v>0.75452845590539697</v>
      </c>
      <c r="ADP65" s="52">
        <v>0.61760998987623206</v>
      </c>
      <c r="ADQ65" s="52">
        <v>0.49209616941210099</v>
      </c>
      <c r="ADR65" s="52">
        <v>0.643483793086712</v>
      </c>
      <c r="ADU65" s="53"/>
      <c r="ADW65" s="54" t="s">
        <v>613</v>
      </c>
      <c r="AEE65" s="9">
        <v>0.20862265977373798</v>
      </c>
      <c r="AEF65" s="9">
        <v>0.179774322100475</v>
      </c>
      <c r="AEG65" s="9">
        <v>0.15687459775790502</v>
      </c>
      <c r="AEH65" s="9">
        <v>0.112959240212895</v>
      </c>
      <c r="AEI65" s="9">
        <v>0.145441689504717</v>
      </c>
      <c r="AEJ65" s="9">
        <v>0.13910323001379901</v>
      </c>
      <c r="AEK65" s="9">
        <v>0.15001509544586</v>
      </c>
      <c r="AEL65" s="9"/>
      <c r="AEM65" s="9"/>
      <c r="AEN65" s="10"/>
      <c r="AEO65" s="9"/>
      <c r="AEP65" s="6" t="s">
        <v>613</v>
      </c>
      <c r="AEX65" s="9">
        <v>0.27262290955391999</v>
      </c>
      <c r="AEY65" s="9">
        <v>0.28409010626339998</v>
      </c>
      <c r="AEZ65" s="9">
        <v>0.28392583692154999</v>
      </c>
      <c r="AFA65" s="9">
        <v>0.30540529999999999</v>
      </c>
      <c r="AFB65" s="9">
        <v>0.35610349999999996</v>
      </c>
      <c r="AFC65" s="9">
        <v>0.3612033</v>
      </c>
      <c r="AFD65" s="9">
        <v>0.35686864999999995</v>
      </c>
      <c r="AFE65" s="9"/>
      <c r="AFF65" s="9"/>
      <c r="AFG65" s="10"/>
      <c r="AFH65" s="9"/>
      <c r="AFI65" s="6" t="s">
        <v>613</v>
      </c>
      <c r="AFJ65" s="7">
        <f t="shared" si="166"/>
        <v>5.2539014899998432E-2</v>
      </c>
      <c r="AFK65" s="7">
        <f t="shared" si="167"/>
        <v>5.9179515970658542E-2</v>
      </c>
      <c r="AFL65" s="7">
        <f t="shared" si="168"/>
        <v>6.4167452124713684E-2</v>
      </c>
      <c r="AFM65" s="7">
        <f t="shared" si="169"/>
        <v>5.0446556602160894E-2</v>
      </c>
      <c r="AFN65" s="7">
        <f t="shared" si="170"/>
        <v>5.2606551545371055E-2</v>
      </c>
      <c r="AFO65" s="8">
        <f t="shared" si="171"/>
        <v>2.7621572912367671E-2</v>
      </c>
      <c r="AFP65" s="7">
        <f t="shared" si="172"/>
        <v>-4.8507994463383823E-3</v>
      </c>
      <c r="AFQ65" s="6" t="s">
        <v>613</v>
      </c>
      <c r="AFR65" s="7">
        <f t="shared" si="173"/>
        <v>0.11063904626503615</v>
      </c>
      <c r="AFS65" s="7">
        <f t="shared" si="174"/>
        <v>0.14403398038499671</v>
      </c>
      <c r="AFT65" s="7">
        <f t="shared" si="175"/>
        <v>0.16810225320802705</v>
      </c>
      <c r="AFU65" s="7">
        <f t="shared" si="176"/>
        <v>0.14436096744433455</v>
      </c>
      <c r="AFV65" s="7">
        <f t="shared" si="177"/>
        <v>0.17713411801127746</v>
      </c>
      <c r="AFW65" s="8">
        <f t="shared" si="178"/>
        <v>0.24736930684379776</v>
      </c>
      <c r="AFX65" s="7">
        <f t="shared" si="179"/>
        <v>-5.7598698335606428E-2</v>
      </c>
      <c r="AFY65" s="6" t="s">
        <v>613</v>
      </c>
      <c r="AFZ65" s="1">
        <f t="shared" si="180"/>
        <v>1534379149500</v>
      </c>
      <c r="AGA65" s="1">
        <f t="shared" si="181"/>
        <v>1537420096800</v>
      </c>
      <c r="AGB65" s="1">
        <f t="shared" si="182"/>
        <v>1078804465800</v>
      </c>
      <c r="AGC65" s="1">
        <f t="shared" si="183"/>
        <v>1219473139200</v>
      </c>
      <c r="AGD65" s="1">
        <f t="shared" si="184"/>
        <v>958460032800</v>
      </c>
      <c r="AGE65" s="2">
        <f t="shared" si="185"/>
        <v>624013389000</v>
      </c>
      <c r="AGF65" s="1">
        <f t="shared" si="186"/>
        <v>687223472830</v>
      </c>
      <c r="AGG65" s="6" t="s">
        <v>613</v>
      </c>
      <c r="AGH65" s="7">
        <f t="shared" si="187"/>
        <v>0.13001790435239488</v>
      </c>
      <c r="AGI65" s="7">
        <f t="shared" si="188"/>
        <v>0.1673045306454459</v>
      </c>
      <c r="AGJ65" s="7">
        <f t="shared" si="189"/>
        <v>0.22432655339495536</v>
      </c>
      <c r="AGK65" s="7">
        <f t="shared" si="190"/>
        <v>0.15053623839589364</v>
      </c>
      <c r="AGL65" s="7">
        <f t="shared" si="191"/>
        <v>0.16239680349037502</v>
      </c>
      <c r="AGM65" s="8">
        <f t="shared" si="192"/>
        <v>0.15603555102565275</v>
      </c>
      <c r="AGN65" s="7">
        <f t="shared" si="193"/>
        <v>2.2025763326545135E-2</v>
      </c>
      <c r="AGO65" s="6" t="s">
        <v>613</v>
      </c>
      <c r="AGP65" s="7">
        <f t="shared" si="194"/>
        <v>4.0820559027408339E-2</v>
      </c>
      <c r="AGQ65" s="7">
        <f t="shared" si="195"/>
        <v>4.6277155052675371E-2</v>
      </c>
      <c r="AGR65" s="7">
        <f t="shared" si="196"/>
        <v>4.2737054578092903E-2</v>
      </c>
      <c r="AGS65" s="7">
        <f t="shared" si="197"/>
        <v>4.6865914277068044E-2</v>
      </c>
      <c r="AGT65" s="7">
        <f t="shared" si="198"/>
        <v>6.1828255782540746E-2</v>
      </c>
      <c r="AGU65" s="8">
        <f t="shared" si="199"/>
        <v>2.9403365731527256E-2</v>
      </c>
      <c r="AGV65" s="7">
        <f t="shared" si="200"/>
        <v>-2.8369268414726666E-2</v>
      </c>
      <c r="AGW65" s="6" t="s">
        <v>613</v>
      </c>
      <c r="AGX65" s="7">
        <f t="shared" si="201"/>
        <v>0.110609336373514</v>
      </c>
      <c r="AGY65" s="7">
        <f t="shared" si="202"/>
        <v>0.12467861390268381</v>
      </c>
      <c r="AGZ65" s="7">
        <f t="shared" si="203"/>
        <v>0.12382243662868275</v>
      </c>
      <c r="AHA65" s="7">
        <f t="shared" si="204"/>
        <v>0.15085777732713043</v>
      </c>
      <c r="AHB65" s="7">
        <f t="shared" si="205"/>
        <v>0.17027830653163609</v>
      </c>
      <c r="AHC65" s="8">
        <f t="shared" si="206"/>
        <v>0.17212090326220922</v>
      </c>
      <c r="AHD65" s="7">
        <f t="shared" si="207"/>
        <v>0.16894442242482863</v>
      </c>
      <c r="AHE65" s="6" t="s">
        <v>613</v>
      </c>
      <c r="AHF65" s="15">
        <f t="shared" si="306"/>
        <v>20.094533824280376</v>
      </c>
      <c r="AHG65" s="15">
        <f t="shared" si="307"/>
        <v>20.780419963285418</v>
      </c>
      <c r="AHH65" s="15">
        <f t="shared" si="308"/>
        <v>35.703546322811555</v>
      </c>
      <c r="AHI65" s="15">
        <f t="shared" si="309"/>
        <v>17.770056593044327</v>
      </c>
      <c r="AHJ65" s="15">
        <f t="shared" si="310"/>
        <v>13.397236196272997</v>
      </c>
      <c r="AHK65" s="16">
        <f t="shared" si="311"/>
        <v>10.660297756303818</v>
      </c>
      <c r="AHL65" s="15">
        <f t="shared" si="312"/>
        <v>2.5046903025946965</v>
      </c>
      <c r="AHM65" s="6" t="s">
        <v>613</v>
      </c>
      <c r="AHN65" s="12">
        <f t="shared" si="208"/>
        <v>18.16414370155568</v>
      </c>
      <c r="AHO65" s="12">
        <f t="shared" si="209"/>
        <v>17.564611333403143</v>
      </c>
      <c r="AHP65" s="12">
        <f t="shared" si="210"/>
        <v>10.223074108657823</v>
      </c>
      <c r="AHQ65" s="12">
        <f t="shared" si="211"/>
        <v>20.54017093805265</v>
      </c>
      <c r="AHR65" s="12">
        <f t="shared" si="212"/>
        <v>27.244425242091353</v>
      </c>
      <c r="AHS65" s="13">
        <f t="shared" si="213"/>
        <v>34.239193720847275</v>
      </c>
      <c r="AHT65" s="12">
        <f t="shared" si="214"/>
        <v>145.72659926134727</v>
      </c>
      <c r="AHU65" s="6" t="s">
        <v>613</v>
      </c>
      <c r="AHV65" s="15">
        <f t="shared" si="215"/>
        <v>1.2870724005695737</v>
      </c>
      <c r="AHW65" s="15">
        <f t="shared" si="216"/>
        <v>1.2788062685205464</v>
      </c>
      <c r="AHX65" s="15">
        <f t="shared" si="217"/>
        <v>1.5014476958738763</v>
      </c>
      <c r="AHY65" s="15">
        <f t="shared" si="218"/>
        <v>1.0764018451432387</v>
      </c>
      <c r="AHZ65" s="15">
        <f t="shared" si="219"/>
        <v>0.85084967834765046</v>
      </c>
      <c r="AIA65" s="16">
        <f t="shared" si="220"/>
        <v>0.93940173939852445</v>
      </c>
      <c r="AIB65" s="15">
        <f t="shared" si="221"/>
        <v>0.17098782300005672</v>
      </c>
      <c r="AIC65" s="6" t="s">
        <v>613</v>
      </c>
      <c r="AID65" s="4">
        <f t="shared" si="222"/>
        <v>137475762900</v>
      </c>
      <c r="AIE65" s="4">
        <f t="shared" si="223"/>
        <v>350451919500</v>
      </c>
      <c r="AIF65" s="4">
        <f t="shared" si="224"/>
        <v>-45521383800</v>
      </c>
      <c r="AIG65" s="4">
        <f t="shared" si="225"/>
        <v>2301888000</v>
      </c>
      <c r="AIH65" s="4">
        <f t="shared" si="226"/>
        <v>72344123100</v>
      </c>
      <c r="AII65" s="14">
        <f t="shared" si="227"/>
        <v>-270400592400</v>
      </c>
      <c r="AIJ65" s="4">
        <f t="shared" si="228"/>
        <v>-320868195130</v>
      </c>
      <c r="AIK65" s="6" t="s">
        <v>613</v>
      </c>
      <c r="AIL65" s="15">
        <f t="shared" si="229"/>
        <v>18.314035667009925</v>
      </c>
      <c r="AIM65" s="15">
        <f t="shared" si="230"/>
        <v>7.6141279250433671</v>
      </c>
      <c r="AIN65" s="15">
        <f t="shared" si="231"/>
        <v>-53.607898809086734</v>
      </c>
      <c r="AIO65" s="15">
        <f t="shared" si="232"/>
        <v>724.6982039091389</v>
      </c>
      <c r="AIP65" s="15">
        <f t="shared" si="233"/>
        <v>15.452554919419571</v>
      </c>
      <c r="AIQ65" s="16">
        <f t="shared" si="234"/>
        <v>-3.0546084942674852</v>
      </c>
      <c r="AIR65" s="15">
        <f t="shared" si="235"/>
        <v>-0.4807779901261291</v>
      </c>
      <c r="AIS65" s="6" t="s">
        <v>613</v>
      </c>
      <c r="AIT65" s="15">
        <f t="shared" si="236"/>
        <v>1.45284173321034</v>
      </c>
      <c r="AIU65" s="15">
        <f t="shared" si="237"/>
        <v>2.1961231283155134</v>
      </c>
      <c r="AIV65" s="15">
        <f t="shared" si="238"/>
        <v>0.92042619587611019</v>
      </c>
      <c r="AIW65" s="15">
        <f t="shared" si="239"/>
        <v>1.006877209298946</v>
      </c>
      <c r="AIX65" s="15">
        <f t="shared" si="240"/>
        <v>1.3538190035530873</v>
      </c>
      <c r="AIY65" s="16">
        <f t="shared" si="241"/>
        <v>0.36292397768171708</v>
      </c>
      <c r="AIZ65" s="15">
        <f t="shared" si="242"/>
        <v>0.29528266210744547</v>
      </c>
      <c r="AJA65" s="6" t="s">
        <v>613</v>
      </c>
      <c r="AJB65" s="15">
        <f t="shared" si="243"/>
        <v>0.98896300131822812</v>
      </c>
      <c r="AJC65" s="15">
        <f t="shared" si="244"/>
        <v>1.4798489713821941</v>
      </c>
      <c r="AJD65" s="15">
        <f t="shared" si="245"/>
        <v>0.70490426066030709</v>
      </c>
      <c r="AJE65" s="15">
        <f t="shared" si="246"/>
        <v>0.72284483228401097</v>
      </c>
      <c r="AJF65" s="15">
        <f t="shared" si="247"/>
        <v>1.04913518309891</v>
      </c>
      <c r="AJG65" s="16">
        <f t="shared" si="248"/>
        <v>0.27615321054250486</v>
      </c>
      <c r="AJH65" s="15">
        <f t="shared" si="249"/>
        <v>0.16934868072122394</v>
      </c>
      <c r="AJI65" s="6" t="s">
        <v>613</v>
      </c>
      <c r="AJJ65" s="15">
        <f t="shared" si="319"/>
        <v>5.0776712676307438</v>
      </c>
      <c r="AJK65" s="15">
        <f t="shared" si="319"/>
        <v>7.1769819260193781</v>
      </c>
      <c r="AJL65" s="15">
        <f t="shared" si="314"/>
        <v>8.3434788361482095</v>
      </c>
      <c r="AJM65" s="15">
        <f t="shared" si="314"/>
        <v>3.6120895711657219</v>
      </c>
      <c r="AJN65" s="15">
        <f t="shared" si="314"/>
        <v>4.7478960246983934</v>
      </c>
      <c r="AJO65" s="16">
        <f t="shared" si="314"/>
        <v>1.9258048041859672</v>
      </c>
      <c r="AJP65" s="15">
        <f t="shared" si="314"/>
        <v>2.3104279397091307</v>
      </c>
      <c r="AJQ65" s="6" t="s">
        <v>613</v>
      </c>
      <c r="AJY65" s="1">
        <v>3.6041300000000001</v>
      </c>
      <c r="AJZ65" s="1">
        <v>5.4445300000000003</v>
      </c>
      <c r="AKA65" s="1">
        <v>3.9209100000000001</v>
      </c>
      <c r="AKB65" s="1">
        <v>0.52451999999999999</v>
      </c>
      <c r="AKC65" s="1">
        <v>5.1259800000000002</v>
      </c>
      <c r="AKD65" s="1">
        <v>7.2290999999999999</v>
      </c>
      <c r="AKE65" s="1">
        <v>6.6297899999999998</v>
      </c>
      <c r="AKF65" s="1">
        <v>3.6102500000000002</v>
      </c>
      <c r="AKG65" s="1">
        <v>4.1683000000000003</v>
      </c>
      <c r="AKH65" s="2">
        <v>1.9703299999999999</v>
      </c>
      <c r="AKI65" s="1">
        <v>0.25902999999999998</v>
      </c>
      <c r="AKJ65" s="6" t="s">
        <v>613</v>
      </c>
      <c r="AKK65" s="15">
        <f t="shared" si="250"/>
        <v>2.1058454650439109</v>
      </c>
      <c r="AKL65" s="15">
        <f t="shared" si="251"/>
        <v>2.433848571123991</v>
      </c>
      <c r="AKM65" s="15">
        <f t="shared" si="252"/>
        <v>2.6197433066425826</v>
      </c>
      <c r="AKN65" s="15">
        <f t="shared" si="253"/>
        <v>2.8616614724135765</v>
      </c>
      <c r="AKO65" s="15">
        <f t="shared" si="254"/>
        <v>3.3671493912408677</v>
      </c>
      <c r="AKP65" s="16">
        <f t="shared" si="255"/>
        <v>8.9556560601600346</v>
      </c>
      <c r="AKQ65" s="15">
        <f t="shared" si="256"/>
        <v>11.874063022556973</v>
      </c>
      <c r="AKR65" s="6" t="s">
        <v>613</v>
      </c>
      <c r="AKS65" s="15">
        <f t="shared" si="257"/>
        <v>0.65177911132017796</v>
      </c>
      <c r="AKT65" s="15">
        <f t="shared" si="258"/>
        <v>0.79325583193942628</v>
      </c>
      <c r="AKU65" s="15">
        <f t="shared" si="259"/>
        <v>0.7388713099007872</v>
      </c>
      <c r="AKV65" s="15">
        <f t="shared" si="260"/>
        <v>1.251767542953629</v>
      </c>
      <c r="AKW65" s="15">
        <f t="shared" si="261"/>
        <v>1.4563241575436501</v>
      </c>
      <c r="AKX65" s="16">
        <f t="shared" si="262"/>
        <v>5.3559354879789742</v>
      </c>
      <c r="AKY65" s="15">
        <f t="shared" si="263"/>
        <v>8.0446396455707792</v>
      </c>
      <c r="AKZ65" s="6" t="s">
        <v>613</v>
      </c>
      <c r="ALA65" s="7">
        <f t="shared" si="264"/>
        <v>0.39459217449435235</v>
      </c>
      <c r="ALB65" s="7">
        <f t="shared" si="265"/>
        <v>0.44235508275554369</v>
      </c>
      <c r="ALC65" s="7">
        <f t="shared" si="266"/>
        <v>0.42491431406901764</v>
      </c>
      <c r="ALD65" s="7">
        <f t="shared" si="267"/>
        <v>0.55590442577908972</v>
      </c>
      <c r="ALE65" s="7">
        <f t="shared" si="268"/>
        <v>0.59288760934549845</v>
      </c>
      <c r="ALF65" s="8">
        <f t="shared" si="269"/>
        <v>0.84266674797261443</v>
      </c>
      <c r="ALG65" s="7">
        <f t="shared" si="270"/>
        <v>0.88943727564760344</v>
      </c>
      <c r="ALH65" s="6" t="s">
        <v>613</v>
      </c>
      <c r="ALI65" s="7">
        <f t="shared" si="320"/>
        <v>6.4280283906973559E-2</v>
      </c>
      <c r="ALJ65" s="7">
        <f t="shared" si="320"/>
        <v>5.2318158322281268E-2</v>
      </c>
      <c r="ALK65" s="7">
        <f t="shared" si="315"/>
        <v>7.963051970644798E-2</v>
      </c>
      <c r="ALL65" s="7">
        <f t="shared" si="315"/>
        <v>7.5007320500900643E-2</v>
      </c>
      <c r="ALM65" s="7">
        <f t="shared" si="315"/>
        <v>6.5712219177880532E-2</v>
      </c>
      <c r="ALN65" s="20">
        <f t="shared" si="315"/>
        <v>9.3978548329137476E-2</v>
      </c>
      <c r="ALO65" s="7">
        <f t="shared" si="315"/>
        <v>9.5601691474924602E-2</v>
      </c>
      <c r="ALP65" s="6" t="s">
        <v>613</v>
      </c>
      <c r="ALQ65" s="17">
        <f t="shared" si="271"/>
        <v>0.39459217449435235</v>
      </c>
      <c r="ALR65" s="17">
        <f t="shared" si="272"/>
        <v>0.44235508275554369</v>
      </c>
      <c r="ALS65" s="17">
        <f t="shared" si="273"/>
        <v>0.42491431406901764</v>
      </c>
      <c r="ALT65" s="17">
        <f t="shared" si="274"/>
        <v>0.55590442577908972</v>
      </c>
      <c r="ALU65" s="17">
        <f t="shared" si="275"/>
        <v>0.59288760934549845</v>
      </c>
      <c r="ALV65" s="21">
        <f t="shared" si="276"/>
        <v>0.84266674797261443</v>
      </c>
      <c r="ALW65" s="17">
        <f t="shared" si="277"/>
        <v>0.88943727564760344</v>
      </c>
      <c r="ALX65" s="6" t="s">
        <v>613</v>
      </c>
      <c r="ALY65" s="17">
        <f t="shared" si="278"/>
        <v>0.60540782550564765</v>
      </c>
      <c r="ALZ65" s="17">
        <f t="shared" si="279"/>
        <v>0.55764491724445631</v>
      </c>
      <c r="AMA65" s="17">
        <f t="shared" si="280"/>
        <v>0.5750856859309823</v>
      </c>
      <c r="AMB65" s="17">
        <f t="shared" si="281"/>
        <v>0.44409557422091023</v>
      </c>
      <c r="AMC65" s="17">
        <f t="shared" si="282"/>
        <v>0.40711239065450155</v>
      </c>
      <c r="AMD65" s="21">
        <f t="shared" si="283"/>
        <v>0.15733325202738557</v>
      </c>
      <c r="AME65" s="17">
        <f t="shared" si="284"/>
        <v>0.1105627243523966</v>
      </c>
      <c r="AMF65" s="6" t="s">
        <v>613</v>
      </c>
      <c r="AMN65" s="18">
        <v>4.5713591950970072</v>
      </c>
      <c r="AMO65" s="18">
        <v>6.1982279139587186</v>
      </c>
      <c r="AMP65" s="18">
        <v>6.218300505319057</v>
      </c>
      <c r="AMQ65" s="18">
        <v>6.0281565269948612</v>
      </c>
      <c r="AMR65" s="18">
        <v>6.8453170762465918</v>
      </c>
      <c r="AMS65" s="18">
        <v>7.4264531209904705</v>
      </c>
      <c r="AMT65" s="18">
        <v>7.1765482946952046</v>
      </c>
      <c r="AMU65" s="18">
        <v>5.8431999502304244</v>
      </c>
      <c r="AMV65" s="19">
        <v>4.5730186003318511</v>
      </c>
      <c r="AMW65" s="18">
        <v>5.7790687746391765</v>
      </c>
      <c r="AMX65" s="18">
        <v>8.0313813664126421</v>
      </c>
      <c r="AMY65" s="18">
        <v>11.291457076820459</v>
      </c>
      <c r="AMZ65" s="18">
        <v>10.072101709964384</v>
      </c>
      <c r="ANA65" s="18">
        <v>8.1036149396627639</v>
      </c>
      <c r="ANH65" s="6" t="s">
        <v>613</v>
      </c>
      <c r="ANI65" s="7">
        <f t="shared" si="285"/>
        <v>6.0281565269948614E-2</v>
      </c>
      <c r="ANJ65" s="7">
        <f t="shared" si="286"/>
        <v>6.8453170762465917E-2</v>
      </c>
      <c r="ANK65" s="7">
        <f t="shared" si="287"/>
        <v>7.4264531209904699E-2</v>
      </c>
      <c r="ANL65" s="7">
        <f t="shared" si="288"/>
        <v>7.176548294695205E-2</v>
      </c>
      <c r="ANM65" s="7">
        <f t="shared" si="289"/>
        <v>5.8431999502304245E-2</v>
      </c>
      <c r="ANN65" s="20">
        <f t="shared" si="290"/>
        <v>4.5730186003318511E-2</v>
      </c>
      <c r="ANO65" s="7">
        <f t="shared" si="291"/>
        <v>5.7790687746391761E-2</v>
      </c>
      <c r="ANP65" s="6" t="s">
        <v>613</v>
      </c>
      <c r="ANX65" s="7">
        <v>-1.5137246404285265E-2</v>
      </c>
      <c r="ANY65" s="7">
        <v>2.5564672332883953E-2</v>
      </c>
      <c r="ANZ65" s="7">
        <v>-1.0702546631930043E-2</v>
      </c>
      <c r="AOA65" s="7">
        <v>0.20954451611318192</v>
      </c>
      <c r="AOB65" s="7">
        <v>0.18215498634196114</v>
      </c>
      <c r="AOC65" s="7">
        <v>-0.11152965043334617</v>
      </c>
      <c r="AOD65" s="7">
        <v>0.2194132077705182</v>
      </c>
      <c r="AOE65" s="7">
        <v>5.1688907023796915E-3</v>
      </c>
      <c r="AOF65" s="20">
        <v>0.14404568362117454</v>
      </c>
      <c r="AOG65" s="7">
        <v>5.3476746432414846E-2</v>
      </c>
      <c r="AOH65" s="7">
        <v>0.53919448848064833</v>
      </c>
      <c r="AOI65" s="7">
        <v>0.57657229599624027</v>
      </c>
      <c r="AOJ65" s="7">
        <v>0.18054832872882143</v>
      </c>
      <c r="AOK65" s="7">
        <v>0.45513802777357104</v>
      </c>
      <c r="AOR65" s="6" t="s">
        <v>613</v>
      </c>
      <c r="AOZ65" s="1">
        <v>3.6041300000000001</v>
      </c>
      <c r="APA65" s="1">
        <v>5.4445300000000003</v>
      </c>
      <c r="APB65" s="1">
        <v>3.9209100000000001</v>
      </c>
      <c r="APC65" s="1">
        <v>0.52451999999999999</v>
      </c>
      <c r="APD65" s="1">
        <v>5.1259800000000002</v>
      </c>
      <c r="APE65" s="1">
        <v>7.2290999999999999</v>
      </c>
      <c r="APF65" s="1">
        <v>6.6297899999999998</v>
      </c>
      <c r="APG65" s="1">
        <v>3.6102500000000002</v>
      </c>
      <c r="APH65" s="1">
        <v>4.1683000000000003</v>
      </c>
      <c r="API65" s="2">
        <v>1.9703299999999999</v>
      </c>
      <c r="APJ65" s="1">
        <v>0.25902999999999998</v>
      </c>
      <c r="APK65" s="1"/>
      <c r="APL65" s="1">
        <v>0.79671999999999998</v>
      </c>
      <c r="APM65" s="1">
        <v>0.73168</v>
      </c>
      <c r="APN65" s="1">
        <v>0.15934999999999999</v>
      </c>
      <c r="APO65" s="1">
        <v>0.59228000000000003</v>
      </c>
      <c r="APP65" s="1">
        <v>-3.6461000000000001</v>
      </c>
      <c r="APQ65" s="1"/>
      <c r="APR65" s="1"/>
      <c r="APS65" s="1"/>
      <c r="APW65" s="22">
        <v>0.73734671830525156</v>
      </c>
      <c r="APX65" s="22">
        <v>0.22551491221914002</v>
      </c>
      <c r="APY65" s="22">
        <v>-0.11551887748739983</v>
      </c>
      <c r="APZ65" s="22">
        <v>0.24101572559882514</v>
      </c>
      <c r="AQA65" s="22">
        <v>0.75823018354273508</v>
      </c>
      <c r="AQB65" s="39" t="s">
        <v>613</v>
      </c>
      <c r="AQC65" s="22">
        <v>1.0283284897966303</v>
      </c>
      <c r="AQD65" s="6" t="s">
        <v>613</v>
      </c>
      <c r="AQE65" s="4">
        <f t="shared" si="292"/>
        <v>96721369471.973007</v>
      </c>
      <c r="AQF65" s="4">
        <f t="shared" si="293"/>
        <v>133732046761.929</v>
      </c>
      <c r="AQG65" s="4">
        <f t="shared" si="294"/>
        <v>137713008156.23999</v>
      </c>
      <c r="AQH65" s="4">
        <f t="shared" si="295"/>
        <v>105394394867.6676</v>
      </c>
      <c r="AQI65" s="4">
        <f t="shared" si="296"/>
        <v>86532943535.776596</v>
      </c>
      <c r="AQJ65" s="5">
        <f t="shared" si="297"/>
        <v>73082035389.4823</v>
      </c>
      <c r="AQK65" s="4">
        <f t="shared" si="298"/>
        <v>19513045508</v>
      </c>
      <c r="AQL65" s="6" t="s">
        <v>613</v>
      </c>
      <c r="AQM65" s="7">
        <f t="shared" si="299"/>
        <v>0.48482676482932785</v>
      </c>
      <c r="AQN65" s="7">
        <f t="shared" si="300"/>
        <v>0.51991845790239832</v>
      </c>
      <c r="AQO65" s="7">
        <f t="shared" si="301"/>
        <v>0.56905146479705193</v>
      </c>
      <c r="AQP65" s="7">
        <f t="shared" si="302"/>
        <v>0.57412203589360655</v>
      </c>
      <c r="AQQ65" s="7">
        <f t="shared" si="303"/>
        <v>0.55594264973126872</v>
      </c>
      <c r="AQR65" s="20">
        <f t="shared" si="304"/>
        <v>0.75057339662871803</v>
      </c>
      <c r="AQS65" s="7">
        <f t="shared" si="305"/>
        <v>1.2891281865115454</v>
      </c>
      <c r="AQT65" s="6" t="s">
        <v>613</v>
      </c>
      <c r="AQU65" s="9">
        <f t="shared" si="321"/>
        <v>0.17034011223876477</v>
      </c>
      <c r="AQV65" s="9">
        <f t="shared" si="321"/>
        <v>9.4094625722032629E-2</v>
      </c>
      <c r="AQW65" s="9">
        <f t="shared" si="316"/>
        <v>9.572726651702311E-2</v>
      </c>
      <c r="AQX65" s="9">
        <f t="shared" si="316"/>
        <v>0.10735090647831952</v>
      </c>
      <c r="AQY65" s="9">
        <f t="shared" si="316"/>
        <v>1.8046302740880781E-2</v>
      </c>
      <c r="AQZ65" s="10" t="e">
        <f t="shared" si="316"/>
        <v>#VALUE!</v>
      </c>
      <c r="ARA65" s="9">
        <f t="shared" si="316"/>
        <v>5.3354538989918592E-2</v>
      </c>
      <c r="ARB65" s="6" t="s">
        <v>613</v>
      </c>
      <c r="ARC65" s="17">
        <f t="shared" si="322"/>
        <v>0.11619234692686906</v>
      </c>
      <c r="ARD65" s="17">
        <f t="shared" si="322"/>
        <v>6.3582014481299326E-2</v>
      </c>
      <c r="ARE65" s="17">
        <f t="shared" si="317"/>
        <v>6.9633018998238511E-2</v>
      </c>
      <c r="ARF65" s="17">
        <f t="shared" si="317"/>
        <v>6.5431853947149468E-2</v>
      </c>
      <c r="ARG65" s="17">
        <f t="shared" si="317"/>
        <v>2.4647330292244678E-2</v>
      </c>
      <c r="ARH65" s="21" t="e">
        <f t="shared" si="317"/>
        <v>#VALUE!</v>
      </c>
      <c r="ARI65" s="17">
        <f t="shared" si="317"/>
        <v>-1.8686040346416875E-2</v>
      </c>
      <c r="ARJ65" s="6" t="s">
        <v>613</v>
      </c>
    </row>
    <row r="66" spans="1:1154" collapsed="1" x14ac:dyDescent="0.15">
      <c r="A66" s="26" t="s">
        <v>322</v>
      </c>
      <c r="B66" s="34">
        <v>40106</v>
      </c>
      <c r="C66" s="34">
        <v>40106</v>
      </c>
      <c r="D66" s="35">
        <v>74.596109904153295</v>
      </c>
      <c r="E66" s="26" t="s">
        <v>323</v>
      </c>
      <c r="F66" s="26" t="s">
        <v>21</v>
      </c>
      <c r="G66" s="26" t="s">
        <v>218</v>
      </c>
      <c r="H66" s="26" t="s">
        <v>23</v>
      </c>
      <c r="I66" s="56" t="s">
        <v>466</v>
      </c>
      <c r="J66" s="26" t="s">
        <v>435</v>
      </c>
      <c r="K66" s="26" t="s">
        <v>427</v>
      </c>
      <c r="L66" s="26" t="s">
        <v>21</v>
      </c>
      <c r="M66" s="26" t="s">
        <v>218</v>
      </c>
      <c r="N66" s="26" t="s">
        <v>23</v>
      </c>
      <c r="O66" s="26" t="s">
        <v>263</v>
      </c>
      <c r="P66" s="26" t="s">
        <v>263</v>
      </c>
      <c r="Q66" s="26" t="s">
        <v>25</v>
      </c>
      <c r="R66" s="26" t="s">
        <v>219</v>
      </c>
      <c r="S66" s="35"/>
      <c r="T66" s="26" t="s">
        <v>27</v>
      </c>
      <c r="U66" s="26" t="s">
        <v>23</v>
      </c>
      <c r="V66" s="36">
        <v>2009</v>
      </c>
      <c r="W66" s="3">
        <f t="shared" si="165"/>
        <v>1</v>
      </c>
      <c r="AB66" s="35">
        <v>195140000000</v>
      </c>
      <c r="AC66" s="35">
        <v>109632000000</v>
      </c>
      <c r="AD66" s="35">
        <v>279093000000</v>
      </c>
      <c r="AE66" s="35">
        <v>161353000000</v>
      </c>
      <c r="AF66" s="35">
        <v>316618000000</v>
      </c>
      <c r="AG66" s="35">
        <v>195289000000</v>
      </c>
      <c r="AH66" s="35">
        <v>58162000000</v>
      </c>
      <c r="AI66" s="4">
        <v>342949000000</v>
      </c>
      <c r="AJ66" s="4">
        <v>180967000000</v>
      </c>
      <c r="AK66" s="4">
        <v>88338000000</v>
      </c>
      <c r="AL66" s="4">
        <v>88376000000</v>
      </c>
      <c r="AM66" s="4">
        <v>101150000000</v>
      </c>
      <c r="AN66" s="5">
        <v>76694242890</v>
      </c>
      <c r="AO66" s="4">
        <v>594985816130</v>
      </c>
      <c r="AP66" s="4">
        <v>433319411000</v>
      </c>
      <c r="AQ66" s="4">
        <v>479925019000</v>
      </c>
      <c r="AR66" s="4">
        <v>507923056000</v>
      </c>
      <c r="AS66" s="4">
        <v>537749321000</v>
      </c>
      <c r="AT66" s="4">
        <v>481859002000</v>
      </c>
      <c r="AU66" s="4">
        <v>442743213000</v>
      </c>
      <c r="AV66" s="4"/>
      <c r="AW66" s="4"/>
      <c r="AX66" s="4"/>
      <c r="AY66" s="4"/>
      <c r="AZ66" s="4"/>
      <c r="BA66" s="4"/>
      <c r="BB66" s="6" t="s">
        <v>613</v>
      </c>
      <c r="BC66" s="4"/>
      <c r="BD66" s="4"/>
      <c r="BE66" s="4"/>
      <c r="BF66" s="4"/>
      <c r="BG66" s="4">
        <v>2385292000000</v>
      </c>
      <c r="BH66" s="4">
        <v>2511609000000</v>
      </c>
      <c r="BI66" s="4">
        <v>2163766000000</v>
      </c>
      <c r="BJ66" s="4">
        <v>1549277000000</v>
      </c>
      <c r="BK66" s="4">
        <v>1257712000000</v>
      </c>
      <c r="BL66" s="4">
        <v>529756000000</v>
      </c>
      <c r="BM66" s="4">
        <v>731793000000</v>
      </c>
      <c r="BN66" s="4">
        <v>271884000000</v>
      </c>
      <c r="BO66" s="4">
        <v>187619000000</v>
      </c>
      <c r="BP66" s="4">
        <v>280345000000</v>
      </c>
      <c r="BQ66" s="4">
        <v>189843000000</v>
      </c>
      <c r="BR66" s="4">
        <v>195099000000</v>
      </c>
      <c r="BS66" s="5">
        <v>136669487700</v>
      </c>
      <c r="BT66" s="4">
        <v>138586811360</v>
      </c>
      <c r="BU66" s="4">
        <v>96370951000</v>
      </c>
      <c r="BV66" s="4">
        <v>68004526000</v>
      </c>
      <c r="BW66" s="4">
        <v>111620257000</v>
      </c>
      <c r="BX66" s="4">
        <v>174782254000</v>
      </c>
      <c r="BY66" s="4">
        <v>195676616000</v>
      </c>
      <c r="BZ66" s="4">
        <v>170139656000</v>
      </c>
      <c r="CA66" s="4"/>
      <c r="CB66" s="4"/>
      <c r="CC66" s="4"/>
      <c r="CD66" s="4"/>
      <c r="CE66" s="4"/>
      <c r="CF66" s="4"/>
      <c r="CG66" s="6" t="s">
        <v>613</v>
      </c>
      <c r="CH66" s="4"/>
      <c r="CI66" s="4"/>
      <c r="CJ66" s="4"/>
      <c r="CK66" s="4"/>
      <c r="CL66" s="4">
        <v>8283505000000</v>
      </c>
      <c r="CM66" s="4">
        <v>11598066000000</v>
      </c>
      <c r="CN66" s="4">
        <v>9584354000000</v>
      </c>
      <c r="CO66" s="4">
        <v>9005061000000</v>
      </c>
      <c r="CP66" s="4">
        <v>8708423000000</v>
      </c>
      <c r="CQ66" s="4">
        <v>7594019000000</v>
      </c>
      <c r="CR66" s="4">
        <v>6553044000000</v>
      </c>
      <c r="CS66" s="4">
        <v>5535165000000</v>
      </c>
      <c r="CT66" s="4">
        <v>4472195000000</v>
      </c>
      <c r="CU66" s="4">
        <v>4287268000000</v>
      </c>
      <c r="CV66" s="4">
        <v>3053134000000</v>
      </c>
      <c r="CW66" s="4">
        <v>3078784000000</v>
      </c>
      <c r="CX66" s="5">
        <v>3053065247810</v>
      </c>
      <c r="CY66" s="4">
        <v>2976924963520</v>
      </c>
      <c r="CZ66" s="4">
        <v>1693183121000</v>
      </c>
      <c r="DA66" s="4">
        <v>1367677442000</v>
      </c>
      <c r="DB66" s="4">
        <v>1450166639000</v>
      </c>
      <c r="DC66" s="4">
        <v>1487989051000</v>
      </c>
      <c r="DD66" s="4">
        <v>1558401171000</v>
      </c>
      <c r="DE66" s="4">
        <v>1545411611000</v>
      </c>
      <c r="DF66" s="4"/>
      <c r="DG66" s="4"/>
      <c r="DH66" s="4"/>
      <c r="DI66" s="4"/>
      <c r="DJ66" s="4"/>
      <c r="DK66" s="4"/>
      <c r="DL66" s="6" t="s">
        <v>613</v>
      </c>
      <c r="DM66" s="4"/>
      <c r="DN66" s="4"/>
      <c r="DO66" s="4"/>
      <c r="DP66" s="4"/>
      <c r="DQ66" s="4">
        <v>12464005000000</v>
      </c>
      <c r="DR66" s="4">
        <v>17000330000000</v>
      </c>
      <c r="DS66" s="4">
        <v>14879589000000</v>
      </c>
      <c r="DT66" s="4">
        <v>14083598000000</v>
      </c>
      <c r="DU66" s="4">
        <v>13470943000000</v>
      </c>
      <c r="DV66" s="4">
        <v>12667314000000</v>
      </c>
      <c r="DW66" s="4">
        <v>10821467000000</v>
      </c>
      <c r="DX66" s="4">
        <v>9232016000000</v>
      </c>
      <c r="DY66" s="4">
        <v>6935601000000</v>
      </c>
      <c r="DZ66" s="4">
        <v>6333957000000</v>
      </c>
      <c r="EA66" s="4">
        <v>4902597000000</v>
      </c>
      <c r="EB66" s="4">
        <v>4894434000000</v>
      </c>
      <c r="EC66" s="5">
        <v>4455531963727</v>
      </c>
      <c r="ED66" s="4">
        <v>3859160327022</v>
      </c>
      <c r="EE66" s="4">
        <v>2347941634000</v>
      </c>
      <c r="EF66" s="4">
        <v>1842317144000</v>
      </c>
      <c r="EG66" s="4">
        <v>1956823254000</v>
      </c>
      <c r="EH66" s="4">
        <v>2015102272000</v>
      </c>
      <c r="EI66" s="4">
        <v>2072801401000</v>
      </c>
      <c r="EJ66" s="4">
        <v>2001056464000</v>
      </c>
      <c r="EK66" s="4"/>
      <c r="EL66" s="4"/>
      <c r="EM66" s="4"/>
      <c r="EN66" s="4"/>
      <c r="EO66" s="4"/>
      <c r="EP66" s="4"/>
      <c r="EQ66" s="6" t="s">
        <v>613</v>
      </c>
      <c r="ER66" s="4"/>
      <c r="ES66" s="4"/>
      <c r="ET66" s="4"/>
      <c r="EU66" s="4"/>
      <c r="EV66" s="4">
        <v>3769077000000</v>
      </c>
      <c r="EW66" s="4">
        <v>6083396000000</v>
      </c>
      <c r="EX66" s="4">
        <v>6028559000000</v>
      </c>
      <c r="EY66" s="4">
        <v>4687842000000</v>
      </c>
      <c r="EZ66" s="4">
        <v>3625665000000</v>
      </c>
      <c r="FA66" s="4">
        <v>3446546000000</v>
      </c>
      <c r="FB66" s="4">
        <v>6404484000000</v>
      </c>
      <c r="FC66" s="4">
        <v>4695987000000</v>
      </c>
      <c r="FD66" s="4">
        <v>2722398000000</v>
      </c>
      <c r="FE66" s="4">
        <v>3829144000000</v>
      </c>
      <c r="FF66" s="4">
        <v>1221291000000</v>
      </c>
      <c r="FG66" s="4">
        <v>1481838000000</v>
      </c>
      <c r="FH66" s="5">
        <v>1231918706230</v>
      </c>
      <c r="FI66" s="4">
        <v>842736960900</v>
      </c>
      <c r="FJ66" s="4">
        <v>1053455109000</v>
      </c>
      <c r="FK66" s="4">
        <v>618162169000</v>
      </c>
      <c r="FL66" s="4">
        <v>720391898000</v>
      </c>
      <c r="FM66" s="4">
        <v>818173997000</v>
      </c>
      <c r="FN66" s="4">
        <v>780702974000</v>
      </c>
      <c r="FO66" s="4">
        <v>675948177000</v>
      </c>
      <c r="FP66" s="4"/>
      <c r="FQ66" s="4"/>
      <c r="FR66" s="4"/>
      <c r="FS66" s="4"/>
      <c r="FT66" s="4"/>
      <c r="FU66" s="4"/>
      <c r="FV66" s="6" t="s">
        <v>613</v>
      </c>
      <c r="FW66" s="4"/>
      <c r="FX66" s="4"/>
      <c r="FY66" s="4"/>
      <c r="FZ66" s="4"/>
      <c r="GA66" s="4">
        <v>4037617000000</v>
      </c>
      <c r="GB66" s="4">
        <v>4551949000000</v>
      </c>
      <c r="GC66" s="4">
        <v>3873727000000</v>
      </c>
      <c r="GD66" s="4">
        <v>3352687000000</v>
      </c>
      <c r="GE66" s="4">
        <v>1648897000000</v>
      </c>
      <c r="GF66" s="4">
        <v>13264062000000</v>
      </c>
      <c r="GG66" s="4">
        <v>8651200000000</v>
      </c>
      <c r="GH66" s="4">
        <v>5756748000000</v>
      </c>
      <c r="GI66" s="4">
        <v>3235793000000</v>
      </c>
      <c r="GJ66" s="4">
        <v>2226538000000</v>
      </c>
      <c r="GK66" s="4">
        <v>1691040000000</v>
      </c>
      <c r="GL66" s="4">
        <v>1924563000000</v>
      </c>
      <c r="GM66" s="5">
        <v>1688912492740</v>
      </c>
      <c r="GN66" s="4">
        <v>1384624967970</v>
      </c>
      <c r="GO66" s="4">
        <v>488423030000</v>
      </c>
      <c r="GP66" s="4">
        <v>268806363000</v>
      </c>
      <c r="GQ66" s="4">
        <v>259540941000</v>
      </c>
      <c r="GR66" s="4">
        <v>262523620000</v>
      </c>
      <c r="GS66" s="4">
        <v>435214422000</v>
      </c>
      <c r="GT66" s="4">
        <v>427432087000</v>
      </c>
      <c r="GU66" s="4"/>
      <c r="GV66" s="4"/>
      <c r="GW66" s="4"/>
      <c r="GX66" s="4"/>
      <c r="GY66" s="4"/>
      <c r="GZ66" s="4"/>
      <c r="HA66" s="6" t="s">
        <v>613</v>
      </c>
      <c r="HB66" s="4"/>
      <c r="HC66" s="4"/>
      <c r="HD66" s="4"/>
      <c r="HE66" s="4"/>
      <c r="HF66" s="4">
        <v>5708950000000</v>
      </c>
      <c r="HG66" s="4">
        <v>8401643000000</v>
      </c>
      <c r="HH66" s="4">
        <v>8365971000000</v>
      </c>
      <c r="HI66" s="4">
        <v>8923670000000</v>
      </c>
      <c r="HJ66" s="4">
        <v>9441367000000</v>
      </c>
      <c r="HK66" s="4">
        <v>-3148757000000</v>
      </c>
      <c r="HL66" s="4">
        <v>-1281039000000</v>
      </c>
      <c r="HM66" s="4">
        <v>881865000000</v>
      </c>
      <c r="HN66" s="4">
        <v>1923933000000</v>
      </c>
      <c r="HO66" s="4">
        <v>2247284000000</v>
      </c>
      <c r="HP66" s="4">
        <v>2129527000000</v>
      </c>
      <c r="HQ66" s="4">
        <v>1910906000000</v>
      </c>
      <c r="HR66" s="5">
        <v>1730200574890</v>
      </c>
      <c r="HS66" s="4">
        <v>1541519459540</v>
      </c>
      <c r="HT66" s="4">
        <v>1191027335000</v>
      </c>
      <c r="HU66" s="4">
        <v>1114072147000</v>
      </c>
      <c r="HV66" s="4">
        <v>1052739107000</v>
      </c>
      <c r="HW66" s="4">
        <v>1000762041000</v>
      </c>
      <c r="HX66" s="4">
        <v>1095088815000</v>
      </c>
      <c r="HY66" s="4">
        <v>996443235000</v>
      </c>
      <c r="HZ66" s="4"/>
      <c r="IA66" s="4"/>
      <c r="IB66" s="4"/>
      <c r="IC66" s="4"/>
      <c r="ID66" s="4"/>
      <c r="IE66" s="4"/>
      <c r="IF66" s="6" t="s">
        <v>613</v>
      </c>
      <c r="IG66" s="4"/>
      <c r="IH66" s="4"/>
      <c r="II66" s="4"/>
      <c r="IJ66" s="4"/>
      <c r="IK66" s="4">
        <v>13890914000000</v>
      </c>
      <c r="IL66" s="4">
        <v>20834699000000</v>
      </c>
      <c r="IM66" s="4">
        <v>21923057000000</v>
      </c>
      <c r="IN66" s="4">
        <v>20258870000000</v>
      </c>
      <c r="IO66" s="4">
        <v>19228981000000</v>
      </c>
      <c r="IP66" s="4">
        <v>16814352000000</v>
      </c>
      <c r="IQ66" s="4">
        <v>14489473000000</v>
      </c>
      <c r="IR66" s="4">
        <v>12273615000000</v>
      </c>
      <c r="IS66" s="4">
        <v>9850010000000</v>
      </c>
      <c r="IT66" s="4">
        <v>10070175000000</v>
      </c>
      <c r="IU66" s="4">
        <v>8904568000000</v>
      </c>
      <c r="IV66" s="4">
        <v>7255325000000</v>
      </c>
      <c r="IW66" s="5">
        <v>5940801161590</v>
      </c>
      <c r="IX66" s="4">
        <v>4586006761000</v>
      </c>
      <c r="IY66" s="4">
        <v>2996514058000</v>
      </c>
      <c r="IZ66" s="4">
        <v>2176178090000</v>
      </c>
      <c r="JA66" s="4">
        <v>4226135071000</v>
      </c>
      <c r="JB66" s="4">
        <v>4264617449000</v>
      </c>
      <c r="JC66" s="4">
        <v>4770685643000</v>
      </c>
      <c r="JD66" s="4">
        <v>3872953078000</v>
      </c>
      <c r="JE66" s="4"/>
      <c r="JF66" s="4"/>
      <c r="JG66" s="4"/>
      <c r="JH66" s="4"/>
      <c r="JI66" s="4"/>
      <c r="JJ66" s="4"/>
      <c r="JK66" s="6" t="s">
        <v>613</v>
      </c>
      <c r="JL66" s="4"/>
      <c r="JM66" s="4"/>
      <c r="JN66" s="4"/>
      <c r="JO66" s="4"/>
      <c r="JP66" s="4">
        <v>-2422879000000</v>
      </c>
      <c r="JQ66" s="4">
        <v>315938000000</v>
      </c>
      <c r="JR66" s="4">
        <v>-215217000000</v>
      </c>
      <c r="JS66" s="4">
        <v>-313675000000</v>
      </c>
      <c r="JT66" s="4">
        <v>-757999000000</v>
      </c>
      <c r="JU66" s="4">
        <v>-856979000000</v>
      </c>
      <c r="JV66" s="4">
        <v>-944454000000</v>
      </c>
      <c r="JW66" s="4">
        <v>-1001566000000</v>
      </c>
      <c r="JX66" s="4">
        <v>-201627000000</v>
      </c>
      <c r="JY66" s="4">
        <v>651697000000</v>
      </c>
      <c r="JZ66" s="4">
        <v>478466000000</v>
      </c>
      <c r="KA66" s="4">
        <v>16296000000</v>
      </c>
      <c r="KB66" s="5">
        <v>400143542040</v>
      </c>
      <c r="KC66" s="4">
        <v>337039650000</v>
      </c>
      <c r="KD66" s="4">
        <v>159578268000</v>
      </c>
      <c r="KE66" s="4">
        <v>-41928826000</v>
      </c>
      <c r="KF66" s="4">
        <v>30290556000</v>
      </c>
      <c r="KG66" s="4">
        <v>-110078394000</v>
      </c>
      <c r="KH66" s="4">
        <v>61145318000</v>
      </c>
      <c r="KI66" s="4">
        <v>237082252000</v>
      </c>
      <c r="KJ66" s="4"/>
      <c r="KK66" s="4"/>
      <c r="KL66" s="4"/>
      <c r="KM66" s="4"/>
      <c r="KN66" s="4"/>
      <c r="KO66" s="4"/>
      <c r="KP66" s="6" t="s">
        <v>613</v>
      </c>
      <c r="KQ66" s="4"/>
      <c r="KR66" s="4"/>
      <c r="KS66" s="4"/>
      <c r="KT66" s="4"/>
      <c r="KU66" s="4">
        <v>-2666991000000</v>
      </c>
      <c r="KV66" s="4">
        <v>50612000000</v>
      </c>
      <c r="KW66" s="4">
        <v>-608463000000</v>
      </c>
      <c r="KX66" s="4">
        <v>-480063000000</v>
      </c>
      <c r="KY66" s="4">
        <v>-2085811000000</v>
      </c>
      <c r="KZ66" s="4">
        <v>-1638538000000</v>
      </c>
      <c r="LA66" s="4">
        <v>-2251323000000</v>
      </c>
      <c r="LB66" s="4">
        <v>-1042068000000</v>
      </c>
      <c r="LC66" s="4">
        <v>-323351000000</v>
      </c>
      <c r="LD66" s="4">
        <v>305997000000</v>
      </c>
      <c r="LE66" s="4">
        <v>218621000000</v>
      </c>
      <c r="LF66" s="4">
        <v>-147943000000</v>
      </c>
      <c r="LG66" s="5">
        <v>218418804482</v>
      </c>
      <c r="LH66" s="4">
        <v>242916734000</v>
      </c>
      <c r="LI66" s="4">
        <v>145509662000</v>
      </c>
      <c r="LJ66" s="4">
        <v>108165605000</v>
      </c>
      <c r="LK66" s="4">
        <v>80743169000</v>
      </c>
      <c r="LL66" s="4">
        <v>-23682325000</v>
      </c>
      <c r="LM66" s="4">
        <v>100901907000</v>
      </c>
      <c r="LN66" s="4">
        <v>236734167000</v>
      </c>
      <c r="LO66" s="4"/>
      <c r="LP66" s="4"/>
      <c r="LQ66" s="4"/>
      <c r="LR66" s="4"/>
      <c r="LS66" s="4"/>
      <c r="LT66" s="4"/>
      <c r="LU66" s="6" t="s">
        <v>613</v>
      </c>
      <c r="LV66" s="4"/>
      <c r="LW66" s="4"/>
      <c r="LX66" s="4"/>
      <c r="LY66" s="4"/>
      <c r="LZ66" s="4">
        <v>-651098000000</v>
      </c>
      <c r="MA66" s="4">
        <v>624050000000</v>
      </c>
      <c r="MB66" s="4">
        <v>38165000000</v>
      </c>
      <c r="MC66" s="4">
        <v>-105846000000</v>
      </c>
      <c r="MD66" s="4">
        <v>-687740000000</v>
      </c>
      <c r="ME66" s="4">
        <v>-649651000000</v>
      </c>
      <c r="MF66" s="4">
        <v>-710814000000</v>
      </c>
      <c r="MK66" s="1">
        <v>-2649762000000</v>
      </c>
      <c r="ML66" s="1">
        <v>29138000000</v>
      </c>
      <c r="MM66" s="1">
        <v>-324590000000</v>
      </c>
      <c r="MN66" s="1">
        <v>-400127000000</v>
      </c>
      <c r="MO66" s="1">
        <v>-1391369000000</v>
      </c>
      <c r="MP66" s="1">
        <v>-1938552000000</v>
      </c>
      <c r="MQ66" s="1">
        <v>-1687866000000</v>
      </c>
      <c r="MR66" s="4">
        <v>-1314950000000</v>
      </c>
      <c r="MS66" s="4">
        <v>-428369000000</v>
      </c>
      <c r="MT66" s="4">
        <v>485237000000</v>
      </c>
      <c r="MU66" s="4">
        <v>367448000000</v>
      </c>
      <c r="MV66" s="4">
        <v>-42139000000</v>
      </c>
      <c r="MW66" s="5">
        <v>244177185560</v>
      </c>
      <c r="MX66" s="4">
        <v>281083938000</v>
      </c>
      <c r="MY66" s="1">
        <v>179538009000</v>
      </c>
      <c r="MZ66" s="1">
        <v>105401686000</v>
      </c>
      <c r="NA66" s="1">
        <v>90245957000</v>
      </c>
      <c r="NB66" s="1">
        <v>-35753516000</v>
      </c>
      <c r="NC66" s="1">
        <v>109969919000</v>
      </c>
      <c r="ND66" s="1">
        <v>274177556000</v>
      </c>
      <c r="NK66" s="6" t="s">
        <v>613</v>
      </c>
      <c r="NP66" s="35">
        <v>-2666991000000</v>
      </c>
      <c r="NQ66" s="35">
        <v>50612000000</v>
      </c>
      <c r="NR66" s="35">
        <v>-608463000000</v>
      </c>
      <c r="NS66" s="35">
        <v>-480063000000</v>
      </c>
      <c r="NT66" s="35">
        <v>-2085811000000</v>
      </c>
      <c r="NU66" s="35">
        <v>-1638538000000</v>
      </c>
      <c r="NV66" s="35">
        <v>-2251323000000</v>
      </c>
      <c r="NW66" s="47">
        <v>-1042068000000</v>
      </c>
      <c r="NX66" s="47">
        <v>-323351000000</v>
      </c>
      <c r="NY66" s="47">
        <v>305997000000</v>
      </c>
      <c r="NZ66" s="47">
        <v>218621000000</v>
      </c>
      <c r="OA66" s="47">
        <v>-147943000000</v>
      </c>
      <c r="OB66" s="48">
        <v>239137881010</v>
      </c>
      <c r="OC66" s="47">
        <v>242916734000</v>
      </c>
      <c r="OD66" s="35">
        <v>145509662000</v>
      </c>
      <c r="OE66" s="35">
        <v>108165605000</v>
      </c>
      <c r="OF66" s="35">
        <v>80938125000</v>
      </c>
      <c r="OG66" s="35">
        <v>-23682325000</v>
      </c>
      <c r="OH66" s="35">
        <v>100901907000</v>
      </c>
      <c r="OI66" s="35">
        <v>236734167000</v>
      </c>
      <c r="OP66" s="6" t="s">
        <v>613</v>
      </c>
      <c r="OQ66" s="4">
        <v>-847399000000</v>
      </c>
      <c r="OR66" s="4">
        <v>-120139000000</v>
      </c>
      <c r="OS66" s="4">
        <v>776925000000</v>
      </c>
      <c r="OT66" s="4">
        <v>629261000000</v>
      </c>
      <c r="OU66" s="4">
        <v>142656000000</v>
      </c>
      <c r="OV66" s="5">
        <v>514282849440</v>
      </c>
      <c r="OW66" s="4">
        <v>409385018000</v>
      </c>
      <c r="OX66" s="4">
        <v>206457941000</v>
      </c>
      <c r="OY66" s="4">
        <v>4264643000</v>
      </c>
      <c r="OZ66" s="4">
        <v>99059396000</v>
      </c>
      <c r="PA66" s="4">
        <v>-2031177000</v>
      </c>
      <c r="PB66" s="4">
        <v>105690392000</v>
      </c>
      <c r="PC66" s="4">
        <v>299783363000</v>
      </c>
      <c r="PD66" s="4"/>
      <c r="PE66" s="4"/>
      <c r="PF66" s="4"/>
      <c r="PG66" s="4"/>
      <c r="PH66" s="4"/>
      <c r="PI66" s="4"/>
      <c r="PJ66" s="6" t="s">
        <v>613</v>
      </c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5">
        <v>-60502332750</v>
      </c>
      <c r="QB66" s="4">
        <v>-73774172000</v>
      </c>
      <c r="QC66" s="4">
        <v>-39533491000</v>
      </c>
      <c r="QD66" s="4">
        <v>-30894941000</v>
      </c>
      <c r="QE66" s="4">
        <v>-34031223000</v>
      </c>
      <c r="QF66" s="4">
        <v>-34081349000</v>
      </c>
      <c r="QG66" s="4">
        <v>-30612382000</v>
      </c>
      <c r="QH66" s="4">
        <v>-42271184000</v>
      </c>
      <c r="QI66" s="4"/>
      <c r="QJ66" s="4"/>
      <c r="QK66" s="4"/>
      <c r="QL66" s="4"/>
      <c r="QM66" s="4"/>
      <c r="QN66" s="4"/>
      <c r="QO66" s="6" t="s">
        <v>613</v>
      </c>
      <c r="QP66" s="4"/>
      <c r="QQ66" s="4"/>
      <c r="QR66" s="4"/>
      <c r="QS66" s="4"/>
      <c r="QT66" s="4">
        <v>1270261000000</v>
      </c>
      <c r="QU66" s="4">
        <v>-1149511000000</v>
      </c>
      <c r="QV66" s="4">
        <v>-66334000000</v>
      </c>
      <c r="QW66" s="4">
        <v>-84003000000</v>
      </c>
      <c r="QX66" s="4">
        <v>-2575168000000</v>
      </c>
      <c r="QY66" s="4">
        <v>-3691094000000</v>
      </c>
      <c r="QZ66" s="4">
        <v>-1691574000000</v>
      </c>
      <c r="RA66" s="4">
        <v>-1355453000000</v>
      </c>
      <c r="RB66" s="4">
        <v>-583566000000</v>
      </c>
      <c r="RC66" s="4">
        <v>-16667000000</v>
      </c>
      <c r="RD66" s="4">
        <v>401805000000</v>
      </c>
      <c r="RE66" s="4">
        <v>-122267000000</v>
      </c>
      <c r="RF66" s="5">
        <v>-193691693754</v>
      </c>
      <c r="RG66" s="4">
        <v>-552085103000</v>
      </c>
      <c r="RH66" s="4">
        <v>-115042514000</v>
      </c>
      <c r="RI66" s="4">
        <v>121744342000</v>
      </c>
      <c r="RJ66" s="4">
        <v>29140016000</v>
      </c>
      <c r="RK66" s="4">
        <v>179120983000</v>
      </c>
      <c r="RL66" s="4">
        <v>92406261000</v>
      </c>
      <c r="RM66" s="4">
        <v>133918185000</v>
      </c>
      <c r="RN66" s="4"/>
      <c r="RO66" s="4"/>
      <c r="RP66" s="4"/>
      <c r="RQ66" s="4"/>
      <c r="RR66" s="4"/>
      <c r="RS66" s="4"/>
      <c r="RT66" s="6" t="s">
        <v>613</v>
      </c>
      <c r="RU66" s="4"/>
      <c r="RV66" s="4"/>
      <c r="RW66" s="4"/>
      <c r="RX66" s="4"/>
      <c r="RY66" s="4">
        <v>-499409000000</v>
      </c>
      <c r="RZ66" s="4">
        <v>-176394000000</v>
      </c>
      <c r="SA66" s="4">
        <v>-272889000000</v>
      </c>
      <c r="SB66" s="4">
        <v>-674164000000</v>
      </c>
      <c r="SC66" s="4">
        <v>-108159000000</v>
      </c>
      <c r="SD66" s="4">
        <v>-782681000000</v>
      </c>
      <c r="SE66" s="4">
        <v>-1240288000000</v>
      </c>
      <c r="SF66" s="4">
        <v>-993651000000</v>
      </c>
      <c r="SG66" s="4">
        <v>-331356000000</v>
      </c>
      <c r="SH66" s="4">
        <v>-329349000000</v>
      </c>
      <c r="SI66" s="4">
        <v>-182007000000</v>
      </c>
      <c r="SJ66" s="4">
        <v>-233514000000</v>
      </c>
      <c r="SK66" s="5">
        <v>-562461049020</v>
      </c>
      <c r="SL66" s="4">
        <v>-121478248000</v>
      </c>
      <c r="SM66" s="4">
        <v>-230149143000</v>
      </c>
      <c r="SN66" s="4">
        <v>-9815932000</v>
      </c>
      <c r="SO66" s="4">
        <v>-139824008000</v>
      </c>
      <c r="SP66" s="4">
        <v>-8863425000</v>
      </c>
      <c r="SQ66" s="4">
        <v>-17044542000</v>
      </c>
      <c r="SR66" s="4">
        <v>-24163010000</v>
      </c>
      <c r="SS66" s="4"/>
      <c r="ST66" s="4"/>
      <c r="SU66" s="4"/>
      <c r="SV66" s="4"/>
      <c r="SW66" s="4"/>
      <c r="SX66" s="4"/>
      <c r="SY66" s="6" t="s">
        <v>613</v>
      </c>
      <c r="SZ66" s="4"/>
      <c r="TA66" s="4"/>
      <c r="TB66" s="4"/>
      <c r="TC66" s="4"/>
      <c r="TD66" s="4">
        <v>-638675000000</v>
      </c>
      <c r="TE66" s="4">
        <v>476873000000</v>
      </c>
      <c r="TF66" s="4">
        <v>403803000000</v>
      </c>
      <c r="TG66" s="4">
        <v>1613081000000</v>
      </c>
      <c r="TH66" s="4">
        <v>2374893000000</v>
      </c>
      <c r="TI66" s="4">
        <v>4439653000000</v>
      </c>
      <c r="TJ66" s="4">
        <v>1468439000000</v>
      </c>
      <c r="TK66" s="4">
        <v>2063795000000</v>
      </c>
      <c r="TL66" s="4">
        <v>710542000000</v>
      </c>
      <c r="TM66" s="4">
        <v>-348125000000</v>
      </c>
      <c r="TN66" s="4">
        <v>-487149000000</v>
      </c>
      <c r="TO66" s="4">
        <v>136820000000</v>
      </c>
      <c r="TP66" s="5">
        <v>109649339570</v>
      </c>
      <c r="TQ66" s="4">
        <v>997688687000</v>
      </c>
      <c r="TR66" s="35">
        <v>151991311000</v>
      </c>
      <c r="TS66" s="35">
        <v>-37327195000</v>
      </c>
      <c r="TT66" s="35">
        <v>-34909884000</v>
      </c>
      <c r="TU66" s="35">
        <v>-114367239000</v>
      </c>
      <c r="TV66" s="35">
        <v>-36245931000</v>
      </c>
      <c r="TW66" s="35">
        <v>56554588000</v>
      </c>
      <c r="UD66" s="6" t="s">
        <v>613</v>
      </c>
      <c r="UI66" s="37">
        <v>0.24598612051274199</v>
      </c>
      <c r="UJ66" s="37">
        <v>0.18809826122193599</v>
      </c>
      <c r="UK66" s="37">
        <v>0.17737495857531002</v>
      </c>
      <c r="UL66" s="37">
        <v>6.9465582531768891E-2</v>
      </c>
      <c r="UM66" s="37">
        <v>9.0315709689034504E-2</v>
      </c>
      <c r="UN66" s="37">
        <v>0</v>
      </c>
      <c r="UO66" s="37">
        <v>0.74481443193229291</v>
      </c>
      <c r="UP66" s="9"/>
      <c r="UQ66" s="9"/>
      <c r="UR66" s="9"/>
      <c r="US66" s="9"/>
      <c r="UT66" s="9"/>
      <c r="UU66" s="10"/>
      <c r="UV66" s="9"/>
      <c r="UW66" s="6" t="s">
        <v>613</v>
      </c>
      <c r="VB66" s="9">
        <v>1.6994705850858001E-2</v>
      </c>
      <c r="VC66" s="9">
        <v>1.2762919907147601E-2</v>
      </c>
      <c r="VD66" s="9">
        <v>2.5238900321719101E-2</v>
      </c>
      <c r="VE66" s="9">
        <v>1.8518529997637999E-2</v>
      </c>
      <c r="VF66" s="9">
        <v>1.9251367392222E-2</v>
      </c>
      <c r="VG66" s="9">
        <v>0</v>
      </c>
      <c r="VH66" s="9">
        <v>4.6479675076203202E-2</v>
      </c>
      <c r="VI66" s="9"/>
      <c r="VJ66" s="9"/>
      <c r="VK66" s="9"/>
      <c r="VL66" s="9"/>
      <c r="VM66" s="9"/>
      <c r="VN66" s="10"/>
      <c r="VO66" s="9"/>
      <c r="VP66" s="6" t="s">
        <v>613</v>
      </c>
      <c r="VU66" s="9">
        <v>0.75401387948725795</v>
      </c>
      <c r="VV66" s="9">
        <v>0.81190173877806404</v>
      </c>
      <c r="VW66" s="9">
        <v>0.82262504142468995</v>
      </c>
      <c r="VX66" s="9">
        <v>0.93053441746823096</v>
      </c>
      <c r="VY66" s="9">
        <v>0.90968429031096509</v>
      </c>
      <c r="VZ66" s="9">
        <v>1</v>
      </c>
      <c r="WA66" s="9">
        <v>0.25518556806770698</v>
      </c>
      <c r="WG66" s="53"/>
      <c r="WI66" s="54" t="s">
        <v>613</v>
      </c>
      <c r="WN66" s="9">
        <v>9.2472242389740208E-2</v>
      </c>
      <c r="WO66" s="9">
        <v>7.5372972734290097E-2</v>
      </c>
      <c r="WP66" s="9">
        <v>4.9451982656814601E-2</v>
      </c>
      <c r="WQ66" s="9">
        <v>6.5358572405512405E-2</v>
      </c>
      <c r="WR66" s="9">
        <v>6.3298748616953698E-2</v>
      </c>
      <c r="WS66" s="9">
        <v>8.3236695627419699E-2</v>
      </c>
      <c r="WT66" s="9">
        <v>0.10805372128412</v>
      </c>
      <c r="WU66" s="9"/>
      <c r="WV66" s="9"/>
      <c r="WW66" s="9"/>
      <c r="WX66" s="9"/>
      <c r="WY66" s="9"/>
      <c r="WZ66" s="10"/>
      <c r="XA66" s="9"/>
      <c r="XB66" s="6" t="s">
        <v>613</v>
      </c>
      <c r="XG66" s="9">
        <v>0.2282508</v>
      </c>
      <c r="XH66" s="9">
        <v>0.24821459999999998</v>
      </c>
      <c r="XI66" s="9">
        <v>0.24713225000000003</v>
      </c>
      <c r="XJ66" s="9">
        <v>0.24582789999999999</v>
      </c>
      <c r="XK66" s="9">
        <v>0.24660084999999998</v>
      </c>
      <c r="XL66" s="9">
        <v>0.24974750000000001</v>
      </c>
      <c r="XM66" s="9">
        <v>0.24454630000000002</v>
      </c>
      <c r="XN66" s="9"/>
      <c r="XO66" s="9"/>
      <c r="XP66" s="9"/>
      <c r="XQ66" s="9"/>
      <c r="XR66" s="9"/>
      <c r="XS66" s="10"/>
      <c r="XT66" s="9"/>
      <c r="XU66" s="6" t="s">
        <v>613</v>
      </c>
      <c r="XV66" s="59">
        <f t="shared" si="318"/>
        <v>311253165933.7757</v>
      </c>
      <c r="XW66" s="59">
        <f t="shared" si="318"/>
        <v>182662934174.05011</v>
      </c>
      <c r="XX66" s="59">
        <f t="shared" si="313"/>
        <v>160183116420.2583</v>
      </c>
      <c r="XY66" s="59">
        <f t="shared" si="313"/>
        <v>140500080752.91077</v>
      </c>
      <c r="XZ66" s="59">
        <f t="shared" si="313"/>
        <v>182506439690.89484</v>
      </c>
      <c r="YA66" s="59">
        <f t="shared" si="313"/>
        <v>172461540666.92813</v>
      </c>
      <c r="YB66" s="59">
        <f t="shared" si="313"/>
        <v>90358186507.383301</v>
      </c>
      <c r="YC66" s="6" t="s">
        <v>613</v>
      </c>
      <c r="YD66" s="4"/>
      <c r="YE66" s="4"/>
      <c r="YF66" s="4"/>
      <c r="YG66" s="4"/>
      <c r="YH66" s="4">
        <v>1270261000000</v>
      </c>
      <c r="YI66" s="4">
        <v>-1149511000000</v>
      </c>
      <c r="YJ66" s="4">
        <v>-66334000000</v>
      </c>
      <c r="YK66" s="4">
        <v>-84003000000</v>
      </c>
      <c r="YL66" s="4">
        <v>-2575168000000</v>
      </c>
      <c r="YM66" s="4">
        <v>-3691094000000</v>
      </c>
      <c r="YN66" s="4">
        <v>-1691574000000</v>
      </c>
      <c r="YO66" s="4">
        <v>-1355453000000</v>
      </c>
      <c r="YP66" s="4">
        <v>-583566000000</v>
      </c>
      <c r="YQ66" s="4">
        <v>-16667000000</v>
      </c>
      <c r="YR66" s="4">
        <v>401805000000</v>
      </c>
      <c r="YS66" s="4">
        <v>-122267000000</v>
      </c>
      <c r="YT66" s="5">
        <v>-193691693754</v>
      </c>
      <c r="YU66" s="4">
        <v>-552085103000</v>
      </c>
      <c r="YV66" s="4">
        <v>-115042514000</v>
      </c>
      <c r="YW66" s="4">
        <v>121744342000</v>
      </c>
      <c r="YX66" s="4">
        <v>29140016000</v>
      </c>
      <c r="YY66" s="4">
        <v>179120983000</v>
      </c>
      <c r="YZ66" s="4">
        <v>92406261000</v>
      </c>
      <c r="ZA66" s="4">
        <v>133918185000</v>
      </c>
      <c r="ZB66" s="4"/>
      <c r="ZC66" s="4"/>
      <c r="ZD66" s="4"/>
      <c r="ZE66" s="4"/>
      <c r="ZF66" s="4"/>
      <c r="ZG66" s="4"/>
      <c r="ZH66" s="6" t="s">
        <v>613</v>
      </c>
      <c r="ZI66" s="4"/>
      <c r="ZJ66" s="4"/>
      <c r="ZK66" s="4"/>
      <c r="ZL66" s="4"/>
      <c r="ZM66" s="4">
        <v>-499409000000</v>
      </c>
      <c r="ZN66" s="4">
        <v>-176394000000</v>
      </c>
      <c r="ZO66" s="4">
        <v>-272889000000</v>
      </c>
      <c r="ZP66" s="4">
        <v>-674164000000</v>
      </c>
      <c r="ZQ66" s="4">
        <v>-108159000000</v>
      </c>
      <c r="ZR66" s="4">
        <v>-782681000000</v>
      </c>
      <c r="ZS66" s="4">
        <v>-1240288000000</v>
      </c>
      <c r="ZT66" s="4">
        <v>-993651000000</v>
      </c>
      <c r="ZU66" s="4">
        <v>-331356000000</v>
      </c>
      <c r="ZV66" s="4">
        <v>-329349000000</v>
      </c>
      <c r="ZW66" s="4">
        <v>-182007000000</v>
      </c>
      <c r="ZX66" s="4">
        <v>-233514000000</v>
      </c>
      <c r="ZY66" s="5">
        <v>-562461049020</v>
      </c>
      <c r="ZZ66" s="4">
        <v>-121478248000</v>
      </c>
      <c r="AAA66" s="4">
        <v>-230149143000</v>
      </c>
      <c r="AAB66" s="4">
        <v>-9815932000</v>
      </c>
      <c r="AAC66" s="4">
        <v>-139824008000</v>
      </c>
      <c r="AAD66" s="4">
        <v>-8863425000</v>
      </c>
      <c r="AAE66" s="4">
        <v>-17044542000</v>
      </c>
      <c r="AAF66" s="4">
        <v>-24163010000</v>
      </c>
      <c r="AAG66" s="4"/>
      <c r="AAH66" s="4"/>
      <c r="AAI66" s="4"/>
      <c r="AAJ66" s="4"/>
      <c r="AAK66" s="4"/>
      <c r="AAL66" s="4"/>
      <c r="AAM66" s="6" t="s">
        <v>613</v>
      </c>
      <c r="AAN66" s="4"/>
      <c r="AAO66" s="4"/>
      <c r="AAP66" s="4"/>
      <c r="AAQ66" s="4"/>
      <c r="AAR66" s="4">
        <v>-638675000000</v>
      </c>
      <c r="AAS66" s="4">
        <v>476873000000</v>
      </c>
      <c r="AAT66" s="4">
        <v>403803000000</v>
      </c>
      <c r="AAU66" s="4">
        <v>1613081000000</v>
      </c>
      <c r="AAV66" s="4">
        <v>2374893000000</v>
      </c>
      <c r="AAW66" s="4">
        <v>4439653000000</v>
      </c>
      <c r="AAX66" s="4">
        <v>1468439000000</v>
      </c>
      <c r="AAY66" s="4">
        <v>2063795000000</v>
      </c>
      <c r="AAZ66" s="4">
        <v>710542000000</v>
      </c>
      <c r="ABA66" s="4">
        <v>-348125000000</v>
      </c>
      <c r="ABB66" s="4">
        <v>-487149000000</v>
      </c>
      <c r="ABC66" s="4">
        <v>136820000000</v>
      </c>
      <c r="ABD66" s="5">
        <v>109649339570</v>
      </c>
      <c r="ABE66" s="4">
        <v>997688687000</v>
      </c>
      <c r="ABF66" s="35">
        <v>151991311000</v>
      </c>
      <c r="ABG66" s="35">
        <v>-37327195000</v>
      </c>
      <c r="ABH66" s="35">
        <v>-34909884000</v>
      </c>
      <c r="ABI66" s="35">
        <v>-114367239000</v>
      </c>
      <c r="ABJ66" s="35">
        <v>-36245931000</v>
      </c>
      <c r="ABK66" s="35">
        <v>56554588000</v>
      </c>
      <c r="ABR66" s="6" t="s">
        <v>613</v>
      </c>
      <c r="ABW66" s="37">
        <v>0.24598612051274199</v>
      </c>
      <c r="ABX66" s="37">
        <v>0.18809826122193599</v>
      </c>
      <c r="ABY66" s="37">
        <v>0.17737495857531002</v>
      </c>
      <c r="ABZ66" s="37">
        <v>6.9465582531768891E-2</v>
      </c>
      <c r="ACA66" s="37">
        <v>9.0315709689034504E-2</v>
      </c>
      <c r="ACB66" s="37">
        <v>0</v>
      </c>
      <c r="ACC66" s="37">
        <v>0.74481443193229291</v>
      </c>
      <c r="ACD66" s="9"/>
      <c r="ACE66" s="9"/>
      <c r="ACF66" s="9"/>
      <c r="ACG66" s="9"/>
      <c r="ACH66" s="9"/>
      <c r="ACI66" s="10"/>
      <c r="ACJ66" s="9"/>
      <c r="ACK66" s="6" t="s">
        <v>613</v>
      </c>
      <c r="ACP66" s="9">
        <v>1.6994705850858001E-2</v>
      </c>
      <c r="ACQ66" s="9">
        <v>1.2762919907147601E-2</v>
      </c>
      <c r="ACR66" s="9">
        <v>2.5238900321719101E-2</v>
      </c>
      <c r="ACS66" s="9">
        <v>1.8518529997637999E-2</v>
      </c>
      <c r="ACT66" s="9">
        <v>1.9251367392222E-2</v>
      </c>
      <c r="ACU66" s="9">
        <v>0</v>
      </c>
      <c r="ACV66" s="9">
        <v>4.6479675076203202E-2</v>
      </c>
      <c r="ACW66" s="9"/>
      <c r="ACX66" s="9"/>
      <c r="ACY66" s="9"/>
      <c r="ACZ66" s="9"/>
      <c r="ADA66" s="9"/>
      <c r="ADB66" s="10"/>
      <c r="ADC66" s="9"/>
      <c r="ADD66" s="6" t="s">
        <v>613</v>
      </c>
      <c r="ADI66" s="9">
        <v>0.75401387948725795</v>
      </c>
      <c r="ADJ66" s="9">
        <v>0.81190173877806404</v>
      </c>
      <c r="ADK66" s="9">
        <v>0.82262504142468995</v>
      </c>
      <c r="ADL66" s="9">
        <v>0.93053441746823096</v>
      </c>
      <c r="ADM66" s="9">
        <v>0.90968429031096509</v>
      </c>
      <c r="ADN66" s="9">
        <v>1</v>
      </c>
      <c r="ADO66" s="9">
        <v>0.25518556806770698</v>
      </c>
      <c r="ADU66" s="53"/>
      <c r="ADW66" s="54" t="s">
        <v>613</v>
      </c>
      <c r="AEB66" s="9">
        <v>9.2472242389740208E-2</v>
      </c>
      <c r="AEC66" s="9">
        <v>7.5372972734290097E-2</v>
      </c>
      <c r="AED66" s="9">
        <v>4.9451982656814601E-2</v>
      </c>
      <c r="AEE66" s="9">
        <v>6.5358572405512405E-2</v>
      </c>
      <c r="AEF66" s="9">
        <v>6.3298748616953698E-2</v>
      </c>
      <c r="AEG66" s="9">
        <v>8.3236695627419699E-2</v>
      </c>
      <c r="AEH66" s="9">
        <v>0.10805372128412</v>
      </c>
      <c r="AEI66" s="9"/>
      <c r="AEJ66" s="9"/>
      <c r="AEK66" s="9"/>
      <c r="AEL66" s="9"/>
      <c r="AEM66" s="9"/>
      <c r="AEN66" s="10"/>
      <c r="AEO66" s="9"/>
      <c r="AEP66" s="6" t="s">
        <v>613</v>
      </c>
      <c r="AEU66" s="9">
        <v>0.2282508</v>
      </c>
      <c r="AEV66" s="9">
        <v>0.24821459999999998</v>
      </c>
      <c r="AEW66" s="9">
        <v>0.24713225000000003</v>
      </c>
      <c r="AEX66" s="9">
        <v>0.24582789999999999</v>
      </c>
      <c r="AEY66" s="9">
        <v>0.24660084999999998</v>
      </c>
      <c r="AEZ66" s="9">
        <v>0.24974750000000001</v>
      </c>
      <c r="AFA66" s="9">
        <v>0.24454630000000002</v>
      </c>
      <c r="AFB66" s="9"/>
      <c r="AFC66" s="9"/>
      <c r="AFD66" s="9"/>
      <c r="AFE66" s="9"/>
      <c r="AFF66" s="9"/>
      <c r="AFG66" s="10"/>
      <c r="AFH66" s="9"/>
      <c r="AFI66" s="6" t="s">
        <v>613</v>
      </c>
      <c r="AFJ66" s="7">
        <f t="shared" si="166"/>
        <v>-0.11287545428864075</v>
      </c>
      <c r="AFK66" s="7">
        <f t="shared" si="167"/>
        <v>-4.6621914957333907E-2</v>
      </c>
      <c r="AFL66" s="7">
        <f t="shared" si="168"/>
        <v>4.8310558470794795E-2</v>
      </c>
      <c r="AFM66" s="7">
        <f t="shared" si="169"/>
        <v>4.4592896377165001E-2</v>
      </c>
      <c r="AFN66" s="7">
        <f t="shared" si="170"/>
        <v>-3.0226784138881024E-2</v>
      </c>
      <c r="AFO66" s="8">
        <f t="shared" si="171"/>
        <v>4.9021936383842085E-2</v>
      </c>
      <c r="AFP66" s="7">
        <f t="shared" si="172"/>
        <v>6.2945489022336543E-2</v>
      </c>
      <c r="AFQ66" s="6" t="s">
        <v>613</v>
      </c>
      <c r="AFR66" s="7">
        <f t="shared" si="173"/>
        <v>-1.1816638601146434</v>
      </c>
      <c r="AFS66" s="7">
        <f t="shared" si="174"/>
        <v>-0.16806770298134083</v>
      </c>
      <c r="AFT66" s="7">
        <f t="shared" si="175"/>
        <v>0.13616303057379486</v>
      </c>
      <c r="AFU66" s="7">
        <f t="shared" si="176"/>
        <v>0.1026617647956565</v>
      </c>
      <c r="AFV66" s="7">
        <f t="shared" si="177"/>
        <v>-7.7420344067159766E-2</v>
      </c>
      <c r="AFW66" s="8">
        <f t="shared" si="178"/>
        <v>0.12623900815423453</v>
      </c>
      <c r="AFX66" s="7">
        <f t="shared" si="179"/>
        <v>0.15758265813425931</v>
      </c>
      <c r="AFY66" s="6" t="s">
        <v>613</v>
      </c>
      <c r="AFZ66" s="1">
        <f t="shared" si="180"/>
        <v>6638613000000</v>
      </c>
      <c r="AGA66" s="1">
        <f t="shared" si="181"/>
        <v>5159726000000</v>
      </c>
      <c r="AGB66" s="1">
        <f t="shared" si="182"/>
        <v>4473822000000</v>
      </c>
      <c r="AGC66" s="1">
        <f t="shared" si="183"/>
        <v>3820567000000</v>
      </c>
      <c r="AGD66" s="1">
        <f t="shared" si="184"/>
        <v>3835469000000</v>
      </c>
      <c r="AGE66" s="2">
        <f t="shared" si="185"/>
        <v>3419113067630</v>
      </c>
      <c r="AGF66" s="1">
        <f t="shared" si="186"/>
        <v>2926144427510</v>
      </c>
      <c r="AGG66" s="6" t="s">
        <v>613</v>
      </c>
      <c r="AGH66" s="7">
        <f t="shared" si="187"/>
        <v>-0.15086976752523457</v>
      </c>
      <c r="AGI66" s="7">
        <f t="shared" si="188"/>
        <v>-3.9077075022976027E-2</v>
      </c>
      <c r="AGJ66" s="7">
        <f t="shared" si="189"/>
        <v>0.14566896045484151</v>
      </c>
      <c r="AGK66" s="7">
        <f t="shared" si="190"/>
        <v>0.12523429114055584</v>
      </c>
      <c r="AGL66" s="7">
        <f t="shared" si="191"/>
        <v>4.2487633194271679E-3</v>
      </c>
      <c r="AGM66" s="8">
        <f t="shared" si="192"/>
        <v>0.11703138624700832</v>
      </c>
      <c r="AGN66" s="7">
        <f t="shared" si="193"/>
        <v>0.11518216491002244</v>
      </c>
      <c r="AGO66" s="6" t="s">
        <v>613</v>
      </c>
      <c r="AGP66" s="7">
        <f t="shared" si="194"/>
        <v>-8.4903103119985432E-2</v>
      </c>
      <c r="AGQ66" s="7">
        <f t="shared" si="195"/>
        <v>-3.2827479362965116E-2</v>
      </c>
      <c r="AGR66" s="7">
        <f t="shared" si="196"/>
        <v>3.0386462995926088E-2</v>
      </c>
      <c r="AGS66" s="7">
        <f t="shared" si="197"/>
        <v>2.4551556010353338E-2</v>
      </c>
      <c r="AGT66" s="7">
        <f t="shared" si="198"/>
        <v>-2.0390954230168876E-2</v>
      </c>
      <c r="AGU66" s="8">
        <f t="shared" si="199"/>
        <v>3.6765883681510431E-2</v>
      </c>
      <c r="AGV66" s="7">
        <f t="shared" si="200"/>
        <v>5.2969118158698675E-2</v>
      </c>
      <c r="AGW66" s="6" t="s">
        <v>613</v>
      </c>
      <c r="AGX66" s="7">
        <f t="shared" si="201"/>
        <v>-6.90423318639211E-2</v>
      </c>
      <c r="AGY66" s="7">
        <f t="shared" si="202"/>
        <v>-1.2196840409299076E-2</v>
      </c>
      <c r="AGZ66" s="7">
        <f t="shared" si="203"/>
        <v>7.7151092210413427E-2</v>
      </c>
      <c r="AHA66" s="7">
        <f t="shared" si="204"/>
        <v>7.0667212603688356E-2</v>
      </c>
      <c r="AHB66" s="7">
        <f t="shared" si="205"/>
        <v>1.9662248072967098E-2</v>
      </c>
      <c r="AHC66" s="8">
        <f t="shared" si="206"/>
        <v>8.6567928373882316E-2</v>
      </c>
      <c r="AHD66" s="7">
        <f t="shared" si="207"/>
        <v>8.9268297962720775E-2</v>
      </c>
      <c r="AHE66" s="6" t="s">
        <v>613</v>
      </c>
      <c r="AHF66" s="15">
        <f t="shared" si="306"/>
        <v>45.142836650924657</v>
      </c>
      <c r="AHG66" s="15">
        <f t="shared" si="307"/>
        <v>52.500066624382391</v>
      </c>
      <c r="AHH66" s="15">
        <f t="shared" si="308"/>
        <v>35.92065134031283</v>
      </c>
      <c r="AHI66" s="15">
        <f t="shared" si="309"/>
        <v>46.904905632549003</v>
      </c>
      <c r="AHJ66" s="15">
        <f t="shared" si="310"/>
        <v>37.187914853484642</v>
      </c>
      <c r="AHK66" s="16">
        <f t="shared" si="311"/>
        <v>43.468379530554131</v>
      </c>
      <c r="AHL66" s="15">
        <f t="shared" si="312"/>
        <v>33.091220701276981</v>
      </c>
      <c r="AHM66" s="6" t="s">
        <v>613</v>
      </c>
      <c r="AHN66" s="12">
        <f t="shared" si="208"/>
        <v>8.0854467082436603</v>
      </c>
      <c r="AHO66" s="12">
        <f t="shared" si="209"/>
        <v>6.952372129571442</v>
      </c>
      <c r="AHP66" s="12">
        <f t="shared" si="210"/>
        <v>10.161285677756345</v>
      </c>
      <c r="AHQ66" s="12">
        <f t="shared" si="211"/>
        <v>7.7817020432658834</v>
      </c>
      <c r="AHR66" s="12">
        <f t="shared" si="212"/>
        <v>9.8150165568048298</v>
      </c>
      <c r="AHS66" s="13">
        <f t="shared" si="213"/>
        <v>8.3969083720601958</v>
      </c>
      <c r="AHT66" s="12">
        <f t="shared" si="214"/>
        <v>11.030115911859207</v>
      </c>
      <c r="AHU66" s="6" t="s">
        <v>613</v>
      </c>
      <c r="AHV66" s="15">
        <f t="shared" si="215"/>
        <v>1.3294620589912323</v>
      </c>
      <c r="AHW66" s="15">
        <f t="shared" si="216"/>
        <v>1.4202100149648171</v>
      </c>
      <c r="AHX66" s="15">
        <f t="shared" si="217"/>
        <v>1.5898710711171546</v>
      </c>
      <c r="AHY66" s="15">
        <f t="shared" si="218"/>
        <v>1.8162961385567691</v>
      </c>
      <c r="AHZ66" s="15">
        <f t="shared" si="219"/>
        <v>1.4823624141218372</v>
      </c>
      <c r="AIA66" s="16">
        <f t="shared" si="220"/>
        <v>1.3333539541304491</v>
      </c>
      <c r="AIB66" s="15">
        <f t="shared" si="221"/>
        <v>1.1883431556052728</v>
      </c>
      <c r="AIC66" s="6" t="s">
        <v>613</v>
      </c>
      <c r="AID66" s="4">
        <f t="shared" si="222"/>
        <v>839178000000</v>
      </c>
      <c r="AIE66" s="4">
        <f t="shared" si="223"/>
        <v>1749797000000</v>
      </c>
      <c r="AIF66" s="4">
        <f t="shared" si="224"/>
        <v>458124000000</v>
      </c>
      <c r="AIG66" s="4">
        <f t="shared" si="225"/>
        <v>1831843000000</v>
      </c>
      <c r="AIH66" s="4">
        <f t="shared" si="226"/>
        <v>1596946000000</v>
      </c>
      <c r="AII66" s="14">
        <f t="shared" si="227"/>
        <v>1821146541580</v>
      </c>
      <c r="AIJ66" s="4">
        <f t="shared" si="228"/>
        <v>2134188002620</v>
      </c>
      <c r="AIK66" s="6" t="s">
        <v>613</v>
      </c>
      <c r="AIL66" s="15">
        <f t="shared" si="229"/>
        <v>14.625758778232985</v>
      </c>
      <c r="AIM66" s="15">
        <f t="shared" si="230"/>
        <v>5.6292301335526354</v>
      </c>
      <c r="AIN66" s="15">
        <f t="shared" si="231"/>
        <v>21.981330382167272</v>
      </c>
      <c r="AIO66" s="15">
        <f t="shared" si="232"/>
        <v>4.8609886327594669</v>
      </c>
      <c r="AIP66" s="15">
        <f t="shared" si="233"/>
        <v>4.543250053539694</v>
      </c>
      <c r="AIQ66" s="16">
        <f t="shared" si="234"/>
        <v>3.2621214306213098</v>
      </c>
      <c r="AIR66" s="15">
        <f t="shared" si="235"/>
        <v>2.1488297916444408</v>
      </c>
      <c r="AIS66" s="6" t="s">
        <v>613</v>
      </c>
      <c r="AIT66" s="15">
        <f t="shared" si="236"/>
        <v>1.1787010909527647</v>
      </c>
      <c r="AIU66" s="15">
        <f t="shared" si="237"/>
        <v>1.6427410687195627</v>
      </c>
      <c r="AIV66" s="15">
        <f t="shared" si="238"/>
        <v>1.1196413610979372</v>
      </c>
      <c r="AIW66" s="15">
        <f t="shared" si="239"/>
        <v>2.499923441669512</v>
      </c>
      <c r="AIX66" s="15">
        <f t="shared" si="240"/>
        <v>2.077679206498956</v>
      </c>
      <c r="AIY66" s="16">
        <f t="shared" si="241"/>
        <v>2.4783009076574496</v>
      </c>
      <c r="AIZ66" s="15">
        <f t="shared" si="242"/>
        <v>3.5324485594423156</v>
      </c>
      <c r="AJA66" s="6" t="s">
        <v>613</v>
      </c>
      <c r="AJB66" s="15">
        <f t="shared" si="243"/>
        <v>0.13092732156200604</v>
      </c>
      <c r="AJC66" s="15">
        <f t="shared" si="244"/>
        <v>0.1353901964371117</v>
      </c>
      <c r="AJD66" s="15">
        <f t="shared" si="245"/>
        <v>9.6283399109566001E-2</v>
      </c>
      <c r="AJE66" s="15">
        <f t="shared" si="246"/>
        <v>0.22780729572231351</v>
      </c>
      <c r="AJF66" s="15">
        <f t="shared" si="247"/>
        <v>0.19991996426060069</v>
      </c>
      <c r="AJG66" s="16">
        <f t="shared" si="248"/>
        <v>0.17319627464944498</v>
      </c>
      <c r="AJH66" s="15">
        <f t="shared" si="249"/>
        <v>0.87046452395606566</v>
      </c>
      <c r="AJI66" s="6" t="s">
        <v>613</v>
      </c>
      <c r="AJJ66" s="15" t="e">
        <f t="shared" si="319"/>
        <v>#DIV/0!</v>
      </c>
      <c r="AJK66" s="15" t="e">
        <f t="shared" si="319"/>
        <v>#DIV/0!</v>
      </c>
      <c r="AJL66" s="15" t="e">
        <f t="shared" si="314"/>
        <v>#DIV/0!</v>
      </c>
      <c r="AJM66" s="15" t="e">
        <f t="shared" si="314"/>
        <v>#DIV/0!</v>
      </c>
      <c r="AJN66" s="15" t="e">
        <f t="shared" si="314"/>
        <v>#DIV/0!</v>
      </c>
      <c r="AJO66" s="16">
        <f t="shared" si="314"/>
        <v>6.6136878340447129</v>
      </c>
      <c r="AJP66" s="15">
        <f t="shared" si="314"/>
        <v>4.5685317891470199</v>
      </c>
      <c r="AJQ66" s="6" t="s">
        <v>613</v>
      </c>
      <c r="AJV66" s="1">
        <v>-4.5206900000000001</v>
      </c>
      <c r="AJW66" s="1">
        <v>1.1053500000000001</v>
      </c>
      <c r="AJX66" s="1">
        <v>-2.0141499999999999</v>
      </c>
      <c r="AJY66" s="1">
        <v>-4.6127099999999999</v>
      </c>
      <c r="AJZ66" s="1">
        <v>-1.48169</v>
      </c>
      <c r="AKA66" s="1">
        <v>-0.80352000000000001</v>
      </c>
      <c r="AKB66" s="1">
        <v>-1.2307900000000001</v>
      </c>
      <c r="AKC66" s="1">
        <v>-3.2178499999999999</v>
      </c>
      <c r="AKD66" s="1">
        <v>-1.10382</v>
      </c>
      <c r="AKE66" s="1">
        <v>4.0684500000000003</v>
      </c>
      <c r="AKF66" s="1">
        <v>3.4054500000000001</v>
      </c>
      <c r="AKG66" s="1">
        <v>8.9289999999999994E-2</v>
      </c>
      <c r="AKH66" s="2">
        <v>2.3201900000000002</v>
      </c>
      <c r="AKI66" s="1">
        <v>3.7300399999999998</v>
      </c>
      <c r="AKJ66" s="6" t="s">
        <v>613</v>
      </c>
      <c r="AKK66" s="15">
        <f t="shared" si="250"/>
        <v>10.468740680262853</v>
      </c>
      <c r="AKL66" s="15">
        <f t="shared" si="251"/>
        <v>3.604907759261887</v>
      </c>
      <c r="AKM66" s="15">
        <f t="shared" si="252"/>
        <v>2.8184942357085263</v>
      </c>
      <c r="AKN66" s="15">
        <f t="shared" si="253"/>
        <v>2.3021999721064819</v>
      </c>
      <c r="AKO66" s="15">
        <f t="shared" si="254"/>
        <v>2.5613159412341582</v>
      </c>
      <c r="AKP66" s="16">
        <f t="shared" si="255"/>
        <v>2.575153440814379</v>
      </c>
      <c r="AKQ66" s="15">
        <f t="shared" si="256"/>
        <v>2.5034781774169752</v>
      </c>
      <c r="AKR66" s="6" t="s">
        <v>613</v>
      </c>
      <c r="AKS66" s="15">
        <f t="shared" si="257"/>
        <v>6.5279243421612154</v>
      </c>
      <c r="AKT66" s="15">
        <f t="shared" si="258"/>
        <v>1.6818636615724145</v>
      </c>
      <c r="AKU66" s="15">
        <f t="shared" si="259"/>
        <v>0.99076841200311128</v>
      </c>
      <c r="AKV66" s="15">
        <f t="shared" si="260"/>
        <v>0.79409183353862145</v>
      </c>
      <c r="AKW66" s="15">
        <f t="shared" si="261"/>
        <v>1.0071468716933225</v>
      </c>
      <c r="AKX66" s="16">
        <f t="shared" si="262"/>
        <v>0.97613682323933748</v>
      </c>
      <c r="AKY66" s="15">
        <f t="shared" si="263"/>
        <v>0.8982208816119529</v>
      </c>
      <c r="AKZ66" s="6" t="s">
        <v>613</v>
      </c>
      <c r="ALA66" s="7">
        <f t="shared" si="264"/>
        <v>0.86716125793143839</v>
      </c>
      <c r="ALB66" s="7">
        <f t="shared" si="265"/>
        <v>0.62712496748858371</v>
      </c>
      <c r="ALC66" s="7">
        <f t="shared" si="266"/>
        <v>0.49768140082461931</v>
      </c>
      <c r="ALD66" s="7">
        <f t="shared" si="267"/>
        <v>0.44261493123926371</v>
      </c>
      <c r="ALE66" s="7">
        <f t="shared" si="268"/>
        <v>0.50178035593561043</v>
      </c>
      <c r="ALF66" s="8">
        <f t="shared" si="269"/>
        <v>0.49396216484606936</v>
      </c>
      <c r="ALG66" s="7">
        <f t="shared" si="270"/>
        <v>0.47319091803962848</v>
      </c>
      <c r="ALH66" s="6" t="s">
        <v>613</v>
      </c>
      <c r="ALI66" s="7">
        <f t="shared" si="320"/>
        <v>5.4067533602960509E-2</v>
      </c>
      <c r="ALJ66" s="7">
        <f t="shared" si="320"/>
        <v>5.6450747675778429E-2</v>
      </c>
      <c r="ALK66" s="7">
        <f t="shared" si="315"/>
        <v>7.1942682505422448E-2</v>
      </c>
      <c r="ALL66" s="7">
        <f t="shared" si="315"/>
        <v>8.3085013218439988E-2</v>
      </c>
      <c r="ALM66" s="7">
        <f t="shared" si="315"/>
        <v>9.4830067756106112E-2</v>
      </c>
      <c r="ALN66" s="20">
        <f t="shared" si="315"/>
        <v>0.10211395878014727</v>
      </c>
      <c r="ALO66" s="7">
        <f t="shared" si="315"/>
        <v>6.5258238582724337E-2</v>
      </c>
      <c r="ALP66" s="6" t="s">
        <v>613</v>
      </c>
      <c r="ALQ66" s="17">
        <f t="shared" si="271"/>
        <v>0.86716125793143839</v>
      </c>
      <c r="ALR66" s="17">
        <f t="shared" si="272"/>
        <v>0.62712496748858371</v>
      </c>
      <c r="ALS66" s="17">
        <f t="shared" si="273"/>
        <v>0.49768140082461931</v>
      </c>
      <c r="ALT66" s="17">
        <f t="shared" si="274"/>
        <v>0.44261493123926371</v>
      </c>
      <c r="ALU66" s="17">
        <f t="shared" si="275"/>
        <v>0.50178035593561043</v>
      </c>
      <c r="ALV66" s="21">
        <f t="shared" si="276"/>
        <v>0.49396216484606936</v>
      </c>
      <c r="ALW66" s="17">
        <f t="shared" si="277"/>
        <v>0.47319091803962848</v>
      </c>
      <c r="ALX66" s="6" t="s">
        <v>613</v>
      </c>
      <c r="ALY66" s="17">
        <f t="shared" si="278"/>
        <v>0.13283874206856161</v>
      </c>
      <c r="ALZ66" s="17">
        <f t="shared" si="279"/>
        <v>0.37287503251141629</v>
      </c>
      <c r="AMA66" s="17">
        <f t="shared" si="280"/>
        <v>0.50231859917538069</v>
      </c>
      <c r="AMB66" s="17">
        <f t="shared" si="281"/>
        <v>0.55738506876073635</v>
      </c>
      <c r="AMC66" s="17">
        <f t="shared" si="282"/>
        <v>0.49821964406438951</v>
      </c>
      <c r="AMD66" s="21">
        <f t="shared" si="283"/>
        <v>0.50603783515393064</v>
      </c>
      <c r="AME66" s="17">
        <f t="shared" si="284"/>
        <v>0.52680908196037157</v>
      </c>
      <c r="AMF66" s="6" t="s">
        <v>613</v>
      </c>
      <c r="AMK66" s="18">
        <v>4.5713591950970072</v>
      </c>
      <c r="AML66" s="18">
        <v>6.1982279139587186</v>
      </c>
      <c r="AMM66" s="18">
        <v>6.218300505319057</v>
      </c>
      <c r="AMN66" s="18">
        <v>6.0281565269948612</v>
      </c>
      <c r="AMO66" s="18">
        <v>6.8453170762465918</v>
      </c>
      <c r="AMP66" s="18">
        <v>7.4264531209904705</v>
      </c>
      <c r="AMQ66" s="18">
        <v>7.1765482946952046</v>
      </c>
      <c r="AMR66" s="18">
        <v>5.8431999502304244</v>
      </c>
      <c r="AMS66" s="18">
        <v>4.5730186003318511</v>
      </c>
      <c r="AMT66" s="18">
        <v>5.7790687746391765</v>
      </c>
      <c r="AMU66" s="18">
        <v>6.1667526536031421</v>
      </c>
      <c r="AMV66" s="19">
        <v>8.2581800191838628</v>
      </c>
      <c r="AMW66" s="18">
        <v>10.561990087171512</v>
      </c>
      <c r="AMX66" s="18">
        <v>8.0313813664126421</v>
      </c>
      <c r="AMY66" s="18">
        <v>11.291457076820459</v>
      </c>
      <c r="AMZ66" s="18">
        <v>10.072101709964384</v>
      </c>
      <c r="ANA66" s="18">
        <v>8.1036149396627639</v>
      </c>
      <c r="ANH66" s="6" t="s">
        <v>613</v>
      </c>
      <c r="ANI66" s="7">
        <f t="shared" si="285"/>
        <v>7.176548294695205E-2</v>
      </c>
      <c r="ANJ66" s="7">
        <f t="shared" si="286"/>
        <v>5.8431999502304245E-2</v>
      </c>
      <c r="ANK66" s="7">
        <f t="shared" si="287"/>
        <v>4.5730186003318511E-2</v>
      </c>
      <c r="ANL66" s="7">
        <f t="shared" si="288"/>
        <v>5.7790687746391761E-2</v>
      </c>
      <c r="ANM66" s="7">
        <f t="shared" si="289"/>
        <v>6.1667526536031421E-2</v>
      </c>
      <c r="ANN66" s="20">
        <f t="shared" si="290"/>
        <v>8.2581800191838625E-2</v>
      </c>
      <c r="ANO66" s="7">
        <f t="shared" si="291"/>
        <v>0.10561990087171512</v>
      </c>
      <c r="ANP66" s="6" t="s">
        <v>613</v>
      </c>
      <c r="ANU66" s="7">
        <v>-1.5137246404285265E-2</v>
      </c>
      <c r="ANV66" s="7">
        <v>2.5564672332883953E-2</v>
      </c>
      <c r="ANW66" s="7">
        <v>-1.0702546631930043E-2</v>
      </c>
      <c r="ANX66" s="7">
        <v>0.20954451611318192</v>
      </c>
      <c r="ANY66" s="7">
        <v>0.18215498634196114</v>
      </c>
      <c r="ANZ66" s="7">
        <v>-0.11152965043334617</v>
      </c>
      <c r="AOA66" s="7">
        <v>0.2194132077705182</v>
      </c>
      <c r="AOB66" s="7">
        <v>5.1688907023796915E-3</v>
      </c>
      <c r="AOC66" s="7">
        <v>0.14404568362117454</v>
      </c>
      <c r="AOD66" s="7">
        <v>5.3476746432414846E-2</v>
      </c>
      <c r="AOE66" s="7">
        <v>0.46856062067014981</v>
      </c>
      <c r="AOF66" s="20">
        <v>0.81701072071858527</v>
      </c>
      <c r="AOG66" s="7">
        <v>-0.46667980509208173</v>
      </c>
      <c r="AOH66" s="7">
        <v>0.53919448848064833</v>
      </c>
      <c r="AOI66" s="7">
        <v>0.57657229599624027</v>
      </c>
      <c r="AOJ66" s="7">
        <v>0.18054832872882143</v>
      </c>
      <c r="AOK66" s="7">
        <v>0.45513802777357104</v>
      </c>
      <c r="AOR66" s="6" t="s">
        <v>613</v>
      </c>
      <c r="AOW66" s="1">
        <v>-4.5206900000000001</v>
      </c>
      <c r="AOX66" s="1">
        <v>1.1053500000000001</v>
      </c>
      <c r="AOY66" s="1">
        <v>-2.0141499999999999</v>
      </c>
      <c r="AOZ66" s="1">
        <v>-4.6127099999999999</v>
      </c>
      <c r="APA66" s="1">
        <v>-1.48169</v>
      </c>
      <c r="APB66" s="1">
        <v>-0.80352000000000001</v>
      </c>
      <c r="APC66" s="1">
        <v>-1.2307900000000001</v>
      </c>
      <c r="APD66" s="1">
        <v>-3.2178499999999999</v>
      </c>
      <c r="APE66" s="1">
        <v>-1.10382</v>
      </c>
      <c r="APF66" s="1">
        <v>4.0684500000000003</v>
      </c>
      <c r="APG66" s="1">
        <v>3.4054500000000001</v>
      </c>
      <c r="APH66" s="1">
        <v>8.9289999999999994E-2</v>
      </c>
      <c r="API66" s="2">
        <v>2.3201900000000002</v>
      </c>
      <c r="APJ66" s="1">
        <v>3.7300399999999998</v>
      </c>
      <c r="APK66" s="1">
        <v>3.8077299999999998</v>
      </c>
      <c r="APL66" s="1">
        <v>-1.04457</v>
      </c>
      <c r="APM66" s="1">
        <v>1.55094</v>
      </c>
      <c r="APN66" s="1">
        <v>-1.2037800000000001</v>
      </c>
      <c r="APO66" s="1">
        <v>1.6942600000000001</v>
      </c>
      <c r="APP66" s="1">
        <v>5.5284300000000002</v>
      </c>
      <c r="APW66" s="22">
        <v>0.57144294584351174</v>
      </c>
      <c r="APX66" s="22">
        <v>-0.14533116766378826</v>
      </c>
      <c r="APY66" s="22">
        <v>5.7401137470572648E-3</v>
      </c>
      <c r="APZ66" s="22">
        <v>5.7401137470572648E-3</v>
      </c>
      <c r="AQA66" s="22">
        <v>5.7401137470572648E-3</v>
      </c>
      <c r="AQB66" s="39" t="s">
        <v>613</v>
      </c>
      <c r="AQC66" s="22">
        <v>5.7401137470572648E-3</v>
      </c>
      <c r="AQD66" s="6" t="s">
        <v>613</v>
      </c>
      <c r="AQE66" s="4">
        <f t="shared" si="292"/>
        <v>40502000000</v>
      </c>
      <c r="AQF66" s="4">
        <f t="shared" si="293"/>
        <v>121724000000</v>
      </c>
      <c r="AQG66" s="4">
        <f t="shared" si="294"/>
        <v>345700000000</v>
      </c>
      <c r="AQH66" s="4">
        <f t="shared" si="295"/>
        <v>259845000000</v>
      </c>
      <c r="AQI66" s="4">
        <f t="shared" si="296"/>
        <v>164239000000</v>
      </c>
      <c r="AQJ66" s="5">
        <f t="shared" si="297"/>
        <v>181724737558</v>
      </c>
      <c r="AQK66" s="4">
        <f t="shared" si="298"/>
        <v>94122916000</v>
      </c>
      <c r="AQL66" s="6" t="s">
        <v>613</v>
      </c>
      <c r="AQM66" s="7">
        <f t="shared" si="299"/>
        <v>-4.0438673038022455E-2</v>
      </c>
      <c r="AQN66" s="7">
        <f t="shared" si="300"/>
        <v>-0.60370882867869879</v>
      </c>
      <c r="AQO66" s="7">
        <f t="shared" si="301"/>
        <v>0.53046124195753552</v>
      </c>
      <c r="AQP66" s="7">
        <f t="shared" si="302"/>
        <v>0.5430793410608068</v>
      </c>
      <c r="AQQ66" s="7">
        <f t="shared" si="303"/>
        <v>10.078485517918507</v>
      </c>
      <c r="AQR66" s="20">
        <f t="shared" si="304"/>
        <v>0.4541488702567491</v>
      </c>
      <c r="AQS66" s="7">
        <f t="shared" si="305"/>
        <v>0.27926362966493706</v>
      </c>
      <c r="AQT66" s="6" t="s">
        <v>613</v>
      </c>
      <c r="AQU66" s="9">
        <f t="shared" si="321"/>
        <v>0.1561377337672229</v>
      </c>
      <c r="AQV66" s="9">
        <f t="shared" si="321"/>
        <v>6.6172789297600676E-2</v>
      </c>
      <c r="AQW66" s="9">
        <f t="shared" si="316"/>
        <v>4.6294528142743541E-2</v>
      </c>
      <c r="AQX66" s="9">
        <f t="shared" si="316"/>
        <v>5.7765925232551404E-2</v>
      </c>
      <c r="AQY66" s="9">
        <f t="shared" si="316"/>
        <v>6.4003139179253335E-2</v>
      </c>
      <c r="AQZ66" s="10" t="e">
        <f t="shared" si="316"/>
        <v>#VALUE!</v>
      </c>
      <c r="ARA66" s="9">
        <f t="shared" si="316"/>
        <v>0.1023348354620755</v>
      </c>
      <c r="ARB66" s="6" t="s">
        <v>613</v>
      </c>
      <c r="ARC66" s="17">
        <f t="shared" si="322"/>
        <v>6.9522388717591005E-2</v>
      </c>
      <c r="ARD66" s="17">
        <f t="shared" si="322"/>
        <v>8.1448156983332243E-2</v>
      </c>
      <c r="ARE66" s="17">
        <f t="shared" si="317"/>
        <v>4.0066219426270616E-2</v>
      </c>
      <c r="ARF66" s="17">
        <f t="shared" si="317"/>
        <v>4.9000969474250644E-2</v>
      </c>
      <c r="ARG66" s="17">
        <f t="shared" si="317"/>
        <v>-0.40010180944864526</v>
      </c>
      <c r="ARH66" s="21" t="e">
        <f t="shared" si="317"/>
        <v>#VALUE!</v>
      </c>
      <c r="ARI66" s="17">
        <f t="shared" si="317"/>
        <v>7.6166975741747425E-2</v>
      </c>
      <c r="ARJ66" s="6" t="s">
        <v>613</v>
      </c>
    </row>
    <row r="67" spans="1:1154" collapsed="1" x14ac:dyDescent="0.15">
      <c r="A67" s="26" t="s">
        <v>174</v>
      </c>
      <c r="B67" s="34">
        <v>41325</v>
      </c>
      <c r="C67" s="34">
        <v>41325</v>
      </c>
      <c r="D67" s="35">
        <v>292.89874639175298</v>
      </c>
      <c r="E67" s="26" t="s">
        <v>175</v>
      </c>
      <c r="F67" s="26" t="s">
        <v>42</v>
      </c>
      <c r="G67" s="26" t="s">
        <v>171</v>
      </c>
      <c r="H67" s="26" t="s">
        <v>23</v>
      </c>
      <c r="I67" s="56" t="s">
        <v>421</v>
      </c>
      <c r="J67" s="26" t="s">
        <v>530</v>
      </c>
      <c r="K67" s="26" t="s">
        <v>427</v>
      </c>
      <c r="L67" s="26" t="s">
        <v>42</v>
      </c>
      <c r="M67" s="26" t="s">
        <v>171</v>
      </c>
      <c r="N67" s="26" t="s">
        <v>23</v>
      </c>
      <c r="O67" s="26"/>
      <c r="P67" s="26"/>
      <c r="Q67" s="26" t="s">
        <v>25</v>
      </c>
      <c r="R67" s="26" t="s">
        <v>176</v>
      </c>
      <c r="S67" s="35" t="s">
        <v>177</v>
      </c>
      <c r="T67" s="26" t="s">
        <v>27</v>
      </c>
      <c r="U67" s="26" t="s">
        <v>23</v>
      </c>
      <c r="V67" s="36">
        <v>2013</v>
      </c>
      <c r="W67" s="3">
        <f t="shared" ref="W67:W87" si="323">IF(L67=F67,1,0)</f>
        <v>1</v>
      </c>
      <c r="AF67" s="35">
        <v>750879042000</v>
      </c>
      <c r="AG67" s="35">
        <v>628844923000</v>
      </c>
      <c r="AH67" s="35">
        <v>829557962000</v>
      </c>
      <c r="AI67" s="4">
        <v>233516750000</v>
      </c>
      <c r="AJ67" s="4">
        <v>454731888000</v>
      </c>
      <c r="AK67" s="4">
        <v>685721894000</v>
      </c>
      <c r="AL67" s="4">
        <v>1251164192000</v>
      </c>
      <c r="AM67" s="4">
        <v>1043282766000</v>
      </c>
      <c r="AN67" s="5">
        <v>1074760143000</v>
      </c>
      <c r="AO67" s="4">
        <v>716716772000</v>
      </c>
      <c r="AP67" s="4">
        <v>712211789000</v>
      </c>
      <c r="AQ67" s="4">
        <v>483127293000</v>
      </c>
      <c r="AR67" s="4">
        <v>405444854000</v>
      </c>
      <c r="AS67" s="4">
        <v>755684205000</v>
      </c>
      <c r="AT67" s="4">
        <v>283008945000</v>
      </c>
      <c r="AU67" s="4">
        <v>253970658000</v>
      </c>
      <c r="AV67" s="4">
        <v>343039012000</v>
      </c>
      <c r="AW67" s="4">
        <v>236299686000</v>
      </c>
      <c r="AX67" s="4">
        <v>251523148000</v>
      </c>
      <c r="AY67" s="4">
        <v>242459808000</v>
      </c>
      <c r="AZ67" s="4"/>
      <c r="BA67" s="4"/>
      <c r="BB67" s="6" t="s">
        <v>613</v>
      </c>
      <c r="BC67" s="4"/>
      <c r="BD67" s="4"/>
      <c r="BE67" s="4"/>
      <c r="BF67" s="4"/>
      <c r="BG67" s="4"/>
      <c r="BH67" s="4"/>
      <c r="BI67" s="4"/>
      <c r="BJ67" s="4"/>
      <c r="BK67" s="4">
        <v>1853229405000</v>
      </c>
      <c r="BL67" s="4">
        <v>1731157063000</v>
      </c>
      <c r="BM67" s="4">
        <v>1506015273000</v>
      </c>
      <c r="BN67" s="4">
        <v>1530461177000</v>
      </c>
      <c r="BO67" s="4">
        <v>1484303134000</v>
      </c>
      <c r="BP67" s="4">
        <v>1380266486000</v>
      </c>
      <c r="BQ67" s="4">
        <v>1269771119000</v>
      </c>
      <c r="BR67" s="4">
        <v>995301383000</v>
      </c>
      <c r="BS67" s="5">
        <v>1002929651000</v>
      </c>
      <c r="BT67" s="4">
        <v>601287935000</v>
      </c>
      <c r="BU67" s="4">
        <v>569271628000</v>
      </c>
      <c r="BV67" s="4">
        <v>544096452000</v>
      </c>
      <c r="BW67" s="4">
        <v>589899862000</v>
      </c>
      <c r="BX67" s="4">
        <v>480001826000</v>
      </c>
      <c r="BY67" s="4">
        <v>338781850000</v>
      </c>
      <c r="BZ67" s="4">
        <v>277381943000</v>
      </c>
      <c r="CA67" s="4">
        <v>253875194000</v>
      </c>
      <c r="CB67" s="4">
        <v>283009120000</v>
      </c>
      <c r="CC67" s="4">
        <v>236228825000</v>
      </c>
      <c r="CD67" s="4">
        <v>250025214000</v>
      </c>
      <c r="CE67" s="4"/>
      <c r="CF67" s="4"/>
      <c r="CG67" s="6" t="s">
        <v>613</v>
      </c>
      <c r="CH67" s="4"/>
      <c r="CI67" s="4"/>
      <c r="CJ67" s="4"/>
      <c r="CK67" s="4"/>
      <c r="CL67" s="4"/>
      <c r="CM67" s="4"/>
      <c r="CN67" s="4"/>
      <c r="CO67" s="4"/>
      <c r="CP67" s="4">
        <v>3609040737000</v>
      </c>
      <c r="CQ67" s="4">
        <v>3559331625000</v>
      </c>
      <c r="CR67" s="4">
        <v>3426795184000</v>
      </c>
      <c r="CS67" s="4">
        <v>2708606433000</v>
      </c>
      <c r="CT67" s="4">
        <v>2952180869000</v>
      </c>
      <c r="CU67" s="4">
        <v>2843499538000</v>
      </c>
      <c r="CV67" s="4">
        <v>3204742572000</v>
      </c>
      <c r="CW67" s="4">
        <v>2570167368000</v>
      </c>
      <c r="CX67" s="5">
        <v>2423638912000</v>
      </c>
      <c r="CY67" s="4">
        <v>1535526694000</v>
      </c>
      <c r="CZ67" s="4">
        <v>1516473203000</v>
      </c>
      <c r="DA67" s="4">
        <v>1269455761000</v>
      </c>
      <c r="DB67" s="4">
        <v>1212066489000</v>
      </c>
      <c r="DC67" s="4">
        <v>1478704816000</v>
      </c>
      <c r="DD67" s="4">
        <v>834940521000</v>
      </c>
      <c r="DE67" s="4">
        <v>902382486000</v>
      </c>
      <c r="DF67" s="4">
        <v>849941153000</v>
      </c>
      <c r="DG67" s="4">
        <v>829801120000</v>
      </c>
      <c r="DH67" s="4">
        <v>766708528000</v>
      </c>
      <c r="DI67" s="4">
        <v>712009279000</v>
      </c>
      <c r="DJ67" s="4"/>
      <c r="DK67" s="4"/>
      <c r="DL67" s="6" t="s">
        <v>613</v>
      </c>
      <c r="DM67" s="4"/>
      <c r="DN67" s="4"/>
      <c r="DO67" s="4"/>
      <c r="DP67" s="4"/>
      <c r="DQ67" s="4"/>
      <c r="DR67" s="4"/>
      <c r="DS67" s="4"/>
      <c r="DT67" s="4"/>
      <c r="DU67" s="4">
        <v>6766903494000</v>
      </c>
      <c r="DV67" s="4">
        <v>6716724073000</v>
      </c>
      <c r="DW67" s="4">
        <v>6138226584000</v>
      </c>
      <c r="DX67" s="4">
        <v>5385807878000</v>
      </c>
      <c r="DY67" s="4">
        <v>4820611941000</v>
      </c>
      <c r="DZ67" s="4">
        <v>4565963576000</v>
      </c>
      <c r="EA67" s="4">
        <v>4749409795000</v>
      </c>
      <c r="EB67" s="4">
        <v>4010166376000</v>
      </c>
      <c r="EC67" s="5">
        <v>3837486257000</v>
      </c>
      <c r="ED67" s="4">
        <v>2511221855000</v>
      </c>
      <c r="EE67" s="4">
        <v>2515567387000</v>
      </c>
      <c r="EF67" s="4">
        <v>2359836581000</v>
      </c>
      <c r="EG67" s="4">
        <v>2322301901000</v>
      </c>
      <c r="EH67" s="4">
        <v>2552198461000</v>
      </c>
      <c r="EI67" s="4">
        <v>1822206491000</v>
      </c>
      <c r="EJ67" s="4">
        <v>1900726324000</v>
      </c>
      <c r="EK67" s="4">
        <v>1930309197000</v>
      </c>
      <c r="EL67" s="4">
        <v>1899770168000</v>
      </c>
      <c r="EM67" s="4">
        <v>1827398244000</v>
      </c>
      <c r="EN67" s="4">
        <v>1519244343000</v>
      </c>
      <c r="EO67" s="4"/>
      <c r="EP67" s="4"/>
      <c r="EQ67" s="6" t="s">
        <v>613</v>
      </c>
      <c r="ER67" s="4"/>
      <c r="ES67" s="4"/>
      <c r="ET67" s="4"/>
      <c r="EU67" s="4"/>
      <c r="EV67" s="4"/>
      <c r="EW67" s="4"/>
      <c r="EX67" s="4"/>
      <c r="EY67" s="4"/>
      <c r="EZ67" s="4">
        <v>1542474950000</v>
      </c>
      <c r="FA67" s="4">
        <v>988970149000</v>
      </c>
      <c r="FB67" s="4">
        <v>804149297000</v>
      </c>
      <c r="FC67" s="4">
        <v>743336338000</v>
      </c>
      <c r="FD67" s="4">
        <v>990467600000</v>
      </c>
      <c r="FE67" s="4">
        <v>860469667000</v>
      </c>
      <c r="FF67" s="4">
        <v>818040442000</v>
      </c>
      <c r="FG67" s="4">
        <v>705699622000</v>
      </c>
      <c r="FH67" s="5">
        <v>642004710000</v>
      </c>
      <c r="FI67" s="4">
        <v>971756799000</v>
      </c>
      <c r="FJ67" s="4">
        <v>427559384000</v>
      </c>
      <c r="FK67" s="4">
        <v>369517648000</v>
      </c>
      <c r="FL67" s="4">
        <v>380737783000</v>
      </c>
      <c r="FM67" s="4">
        <v>721507224000</v>
      </c>
      <c r="FN67" s="4">
        <v>234613563000</v>
      </c>
      <c r="FO67" s="4">
        <v>274606934000</v>
      </c>
      <c r="FP67" s="4">
        <v>229733343000</v>
      </c>
      <c r="FQ67" s="4">
        <v>270258789000</v>
      </c>
      <c r="FR67" s="4">
        <v>502799593000</v>
      </c>
      <c r="FS67" s="4">
        <v>878801238000</v>
      </c>
      <c r="FT67" s="4"/>
      <c r="FU67" s="4"/>
      <c r="FV67" s="6" t="s">
        <v>613</v>
      </c>
      <c r="FW67" s="4"/>
      <c r="FX67" s="4"/>
      <c r="FY67" s="4"/>
      <c r="FZ67" s="4"/>
      <c r="GA67" s="4"/>
      <c r="GB67" s="4"/>
      <c r="GC67" s="4"/>
      <c r="GD67" s="4"/>
      <c r="GE67" s="4">
        <v>1324064548000</v>
      </c>
      <c r="GF67" s="4">
        <v>11574259000</v>
      </c>
      <c r="GG67" s="4">
        <v>16880154000</v>
      </c>
      <c r="GH67" s="4">
        <v>67024415000</v>
      </c>
      <c r="GI67" s="4">
        <v>207316290000</v>
      </c>
      <c r="GJ67" s="4">
        <v>356252935000</v>
      </c>
      <c r="GK67" s="4">
        <v>451530272000</v>
      </c>
      <c r="GL67" s="4">
        <v>500476155000</v>
      </c>
      <c r="GM67" s="5">
        <v>744036281000</v>
      </c>
      <c r="GN67" s="4">
        <v>574572025000</v>
      </c>
      <c r="GO67" s="4">
        <v>573801643000</v>
      </c>
      <c r="GP67" s="4">
        <v>573108274000</v>
      </c>
      <c r="GQ67" s="4">
        <v>572341740000</v>
      </c>
      <c r="GR67" s="4">
        <v>995953717000</v>
      </c>
      <c r="GS67" s="4">
        <v>423100020000</v>
      </c>
      <c r="GT67" s="4">
        <v>421821529000</v>
      </c>
      <c r="GU67" s="4">
        <v>420543038000</v>
      </c>
      <c r="GV67" s="4">
        <v>419264547000</v>
      </c>
      <c r="GW67" s="4">
        <v>169582963000</v>
      </c>
      <c r="GX67" s="4">
        <v>350848000000</v>
      </c>
      <c r="GY67" s="4"/>
      <c r="GZ67" s="4"/>
      <c r="HA67" s="6" t="s">
        <v>613</v>
      </c>
      <c r="HB67" s="4"/>
      <c r="HC67" s="4"/>
      <c r="HD67" s="4"/>
      <c r="HE67" s="4"/>
      <c r="HF67" s="4"/>
      <c r="HG67" s="4"/>
      <c r="HH67" s="4"/>
      <c r="HI67" s="4"/>
      <c r="HJ67" s="4">
        <v>3272203992000</v>
      </c>
      <c r="HK67" s="4">
        <v>4908127564000</v>
      </c>
      <c r="HL67" s="4">
        <v>4571476989000</v>
      </c>
      <c r="HM67" s="4">
        <v>3901139064000</v>
      </c>
      <c r="HN67" s="4">
        <v>3426553045000</v>
      </c>
      <c r="HO67" s="4">
        <v>3146363057000</v>
      </c>
      <c r="HP67" s="4">
        <v>3455656298000</v>
      </c>
      <c r="HQ67" s="4">
        <v>2737812190000</v>
      </c>
      <c r="HR67" s="5">
        <v>2363951700000</v>
      </c>
      <c r="HS67" s="4">
        <v>1503663320000</v>
      </c>
      <c r="HT67" s="4">
        <v>1486752263000</v>
      </c>
      <c r="HU67" s="4">
        <v>1395664398000</v>
      </c>
      <c r="HV67" s="4">
        <v>1355960452000</v>
      </c>
      <c r="HW67" s="4">
        <v>1238274220000</v>
      </c>
      <c r="HX67" s="4">
        <v>1140288808000</v>
      </c>
      <c r="HY67" s="4">
        <v>1172480817000</v>
      </c>
      <c r="HZ67" s="4">
        <v>1215580643000</v>
      </c>
      <c r="IA67" s="4">
        <v>1177771537000</v>
      </c>
      <c r="IB67" s="4">
        <v>1158892001000</v>
      </c>
      <c r="IC67" s="4">
        <v>583755233000</v>
      </c>
      <c r="ID67" s="4"/>
      <c r="IE67" s="4"/>
      <c r="IF67" s="6" t="s">
        <v>613</v>
      </c>
      <c r="IG67" s="4"/>
      <c r="IH67" s="4"/>
      <c r="II67" s="4"/>
      <c r="IJ67" s="4"/>
      <c r="IK67" s="4"/>
      <c r="IL67" s="4"/>
      <c r="IM67" s="4"/>
      <c r="IN67" s="4"/>
      <c r="IO67" s="4">
        <v>5101113259000</v>
      </c>
      <c r="IP67" s="4">
        <v>5523362497000</v>
      </c>
      <c r="IQ67" s="4">
        <v>5276794930000</v>
      </c>
      <c r="IR67" s="4">
        <v>4453848569000</v>
      </c>
      <c r="IS67" s="4">
        <v>4524135762000</v>
      </c>
      <c r="IT67" s="4">
        <v>4237979643000</v>
      </c>
      <c r="IU67" s="4">
        <v>4075227281000</v>
      </c>
      <c r="IV67" s="4">
        <v>3694747871000</v>
      </c>
      <c r="IW67" s="5">
        <v>3277282094000</v>
      </c>
      <c r="IX67" s="4">
        <v>2306734944000</v>
      </c>
      <c r="IY67" s="4">
        <v>1927997307000</v>
      </c>
      <c r="IZ67" s="4">
        <v>1614415100000</v>
      </c>
      <c r="JA67" s="4">
        <v>1723945532000</v>
      </c>
      <c r="JB67" s="4">
        <v>1308585743000</v>
      </c>
      <c r="JC67" s="4">
        <v>1201602119000</v>
      </c>
      <c r="JD67" s="4">
        <v>1050051847000</v>
      </c>
      <c r="JE67" s="4">
        <v>985020991000</v>
      </c>
      <c r="JF67" s="4">
        <v>828111715000</v>
      </c>
      <c r="JG67" s="4">
        <v>800101931000</v>
      </c>
      <c r="JH67" s="4">
        <v>728950175000</v>
      </c>
      <c r="JI67" s="4"/>
      <c r="JJ67" s="4"/>
      <c r="JK67" s="6" t="s">
        <v>613</v>
      </c>
      <c r="JL67" s="4"/>
      <c r="JM67" s="4"/>
      <c r="JN67" s="4"/>
      <c r="JO67" s="4"/>
      <c r="JP67" s="4"/>
      <c r="JQ67" s="4"/>
      <c r="JR67" s="4"/>
      <c r="JS67" s="4"/>
      <c r="JT67" s="4">
        <v>1459476632000</v>
      </c>
      <c r="JU67" s="4">
        <v>1330568612000</v>
      </c>
      <c r="JV67" s="4">
        <v>1824115475000</v>
      </c>
      <c r="JW67" s="4">
        <v>1772111079000</v>
      </c>
      <c r="JX67" s="4">
        <v>2003341864000</v>
      </c>
      <c r="JY67" s="4">
        <v>2014548221000</v>
      </c>
      <c r="JZ67" s="4">
        <v>1927995062000</v>
      </c>
      <c r="KA67" s="4">
        <v>1758786139000</v>
      </c>
      <c r="KB67" s="5">
        <v>1641785086000</v>
      </c>
      <c r="KC67" s="4">
        <v>1220850848000</v>
      </c>
      <c r="KD67" s="4">
        <v>749890907000</v>
      </c>
      <c r="KE67" s="4">
        <v>436969303000</v>
      </c>
      <c r="KF67" s="4">
        <v>418753887000</v>
      </c>
      <c r="KG67" s="4">
        <v>281302280000</v>
      </c>
      <c r="KH67" s="4">
        <v>188757820000</v>
      </c>
      <c r="KI67" s="4">
        <v>167273412000</v>
      </c>
      <c r="KJ67" s="4">
        <v>171384281000</v>
      </c>
      <c r="KK67" s="4">
        <v>135365212000</v>
      </c>
      <c r="KL67" s="4">
        <v>219355835000</v>
      </c>
      <c r="KM67" s="4">
        <v>239105745000</v>
      </c>
      <c r="KN67" s="4"/>
      <c r="KO67" s="4"/>
      <c r="KP67" s="6" t="s">
        <v>613</v>
      </c>
      <c r="KQ67" s="4"/>
      <c r="KR67" s="4"/>
      <c r="KS67" s="4"/>
      <c r="KT67" s="4"/>
      <c r="KU67" s="4"/>
      <c r="KV67" s="4"/>
      <c r="KW67" s="4"/>
      <c r="KX67" s="4"/>
      <c r="KY67" s="4">
        <v>1150063239000</v>
      </c>
      <c r="KZ67" s="4">
        <v>971618417000</v>
      </c>
      <c r="LA67" s="4">
        <v>1393354787000</v>
      </c>
      <c r="LB67" s="4">
        <v>1317748064000</v>
      </c>
      <c r="LC67" s="4">
        <v>1513628912000</v>
      </c>
      <c r="LD67" s="4">
        <v>1524996907000</v>
      </c>
      <c r="LE67" s="4">
        <v>1457696437000</v>
      </c>
      <c r="LF67" s="4">
        <v>1315955788000</v>
      </c>
      <c r="LG67" s="5">
        <v>1217221908000</v>
      </c>
      <c r="LH67" s="4">
        <v>912587591000</v>
      </c>
      <c r="LI67" s="4">
        <v>530127428000</v>
      </c>
      <c r="LJ67" s="4">
        <v>285453430000</v>
      </c>
      <c r="LK67" s="4">
        <v>207960589000</v>
      </c>
      <c r="LL67" s="4">
        <v>127001037000</v>
      </c>
      <c r="LM67" s="4">
        <v>72310491000</v>
      </c>
      <c r="LN67" s="4">
        <v>65406424000</v>
      </c>
      <c r="LO67" s="4">
        <v>52083832000</v>
      </c>
      <c r="LP67" s="4">
        <v>69035771000</v>
      </c>
      <c r="LQ67" s="4">
        <v>137562787000</v>
      </c>
      <c r="LR67" s="4">
        <v>157643650000</v>
      </c>
      <c r="LS67" s="4"/>
      <c r="LT67" s="4"/>
      <c r="LU67" s="6" t="s">
        <v>613</v>
      </c>
      <c r="LV67" s="4"/>
      <c r="LW67" s="4"/>
      <c r="LX67" s="4"/>
      <c r="LY67" s="4"/>
      <c r="LZ67" s="4"/>
      <c r="MA67" s="4"/>
      <c r="MB67" s="4"/>
      <c r="MC67" s="4"/>
      <c r="MD67" s="4">
        <v>1685150295000</v>
      </c>
      <c r="ME67" s="4">
        <v>1505158458000</v>
      </c>
      <c r="MF67" s="4">
        <v>2004641040000</v>
      </c>
      <c r="MO67" s="1">
        <v>1725634233000</v>
      </c>
      <c r="MP67" s="1">
        <v>1488100052000</v>
      </c>
      <c r="MQ67" s="1">
        <v>1373065504000</v>
      </c>
      <c r="MR67" s="4">
        <v>1859188000000</v>
      </c>
      <c r="MS67" s="4">
        <v>1782043501000</v>
      </c>
      <c r="MT67" s="4">
        <v>2023551865000</v>
      </c>
      <c r="MU67" s="4">
        <v>2038466687000</v>
      </c>
      <c r="MV67" s="4">
        <v>1927137613000</v>
      </c>
      <c r="MW67" s="5">
        <v>1764094660000</v>
      </c>
      <c r="MX67" s="4">
        <v>1607855866000</v>
      </c>
      <c r="MY67" s="1">
        <v>1203347251000</v>
      </c>
      <c r="MZ67" s="1">
        <v>721696248000</v>
      </c>
      <c r="NA67" s="1">
        <v>408510743000</v>
      </c>
      <c r="NB67" s="1">
        <v>348872211000</v>
      </c>
      <c r="NC67" s="1">
        <v>208683953000</v>
      </c>
      <c r="ND67" s="1">
        <v>131909904000</v>
      </c>
      <c r="NE67" s="1">
        <v>115510200000</v>
      </c>
      <c r="NF67" s="1">
        <v>101811125000</v>
      </c>
      <c r="NG67" s="1">
        <v>132205633000</v>
      </c>
      <c r="NH67" s="1">
        <v>216192429000</v>
      </c>
      <c r="NK67" s="6" t="s">
        <v>613</v>
      </c>
      <c r="NT67" s="35">
        <v>1337985791000</v>
      </c>
      <c r="NU67" s="35">
        <v>1150063239000</v>
      </c>
      <c r="NV67" s="35">
        <v>971618417000</v>
      </c>
      <c r="NW67" s="47">
        <v>1393354787000</v>
      </c>
      <c r="NX67" s="47">
        <v>1317748064000</v>
      </c>
      <c r="NY67" s="47">
        <v>1513628912000</v>
      </c>
      <c r="NZ67" s="47">
        <v>1524996907000</v>
      </c>
      <c r="OA67" s="47">
        <v>1457696437000</v>
      </c>
      <c r="OB67" s="48">
        <v>1315955788000</v>
      </c>
      <c r="OC67" s="47">
        <v>1217221908000</v>
      </c>
      <c r="OD67" s="35">
        <v>912587591000</v>
      </c>
      <c r="OE67" s="35">
        <v>530127428000</v>
      </c>
      <c r="OF67" s="35">
        <v>285453430000</v>
      </c>
      <c r="OG67" s="35">
        <v>207960589000</v>
      </c>
      <c r="OH67" s="35">
        <v>127001037000</v>
      </c>
      <c r="OI67" s="35">
        <v>72310491000</v>
      </c>
      <c r="OJ67" s="35">
        <v>65406424000</v>
      </c>
      <c r="OK67" s="35">
        <v>52083832000</v>
      </c>
      <c r="OL67" s="35">
        <v>69035771000</v>
      </c>
      <c r="OM67" s="35">
        <v>137562787000</v>
      </c>
      <c r="OP67" s="6" t="s">
        <v>613</v>
      </c>
      <c r="OQ67" s="4">
        <v>1919850344000</v>
      </c>
      <c r="OR67" s="4">
        <v>2140304407000</v>
      </c>
      <c r="OS67" s="4">
        <v>2134646162000</v>
      </c>
      <c r="OT67" s="4">
        <v>2028725525000</v>
      </c>
      <c r="OU67" s="4">
        <v>1859890755000</v>
      </c>
      <c r="OV67" s="5">
        <v>1735287135000</v>
      </c>
      <c r="OW67" s="4">
        <v>1281568338000</v>
      </c>
      <c r="OX67" s="4">
        <v>886692949000</v>
      </c>
      <c r="OY67" s="4">
        <v>573131345000</v>
      </c>
      <c r="OZ67" s="4">
        <v>550245929000</v>
      </c>
      <c r="PA67" s="4">
        <v>402114322000</v>
      </c>
      <c r="PB67" s="4">
        <v>309089862000</v>
      </c>
      <c r="PC67" s="4">
        <v>288275454000</v>
      </c>
      <c r="PD67" s="4">
        <v>293086323000</v>
      </c>
      <c r="PE67" s="4">
        <v>254445420000</v>
      </c>
      <c r="PF67" s="4">
        <v>321503969000</v>
      </c>
      <c r="PG67" s="4">
        <v>270264118000</v>
      </c>
      <c r="PH67" s="4"/>
      <c r="PI67" s="4"/>
      <c r="PJ67" s="6" t="s">
        <v>613</v>
      </c>
      <c r="PK67" s="4"/>
      <c r="PL67" s="4"/>
      <c r="PM67" s="4"/>
      <c r="PN67" s="4"/>
      <c r="PO67" s="4"/>
      <c r="PP67" s="4"/>
      <c r="PQ67" s="4"/>
      <c r="PR67" s="4"/>
      <c r="PS67" s="4">
        <v>-28736585000</v>
      </c>
      <c r="PT67" s="4">
        <v>-3377806000</v>
      </c>
      <c r="PU67" s="4">
        <v>-2356566000</v>
      </c>
      <c r="PV67" s="4">
        <v>-14392548000</v>
      </c>
      <c r="PW67" s="4">
        <v>-25993299000</v>
      </c>
      <c r="PX67" s="4">
        <v>-43594472000</v>
      </c>
      <c r="PY67" s="4">
        <v>-68056034000</v>
      </c>
      <c r="PZ67" s="4">
        <v>-45784591000</v>
      </c>
      <c r="QA67" s="5">
        <v>-96631187000</v>
      </c>
      <c r="QB67" s="4">
        <v>-63960423000</v>
      </c>
      <c r="QC67" s="4">
        <v>-63775415000</v>
      </c>
      <c r="QD67" s="4">
        <v>-63750573000</v>
      </c>
      <c r="QE67" s="4">
        <v>-92924283000</v>
      </c>
      <c r="QF67" s="4">
        <v>-91169337000</v>
      </c>
      <c r="QG67" s="4">
        <v>-58581751000</v>
      </c>
      <c r="QH67" s="4">
        <v>-59315101000</v>
      </c>
      <c r="QI67" s="4">
        <v>-60046460000</v>
      </c>
      <c r="QJ67" s="4">
        <v>-31675623000</v>
      </c>
      <c r="QK67" s="4">
        <v>-36989160000</v>
      </c>
      <c r="QL67" s="4"/>
      <c r="QM67" s="4"/>
      <c r="QN67" s="4"/>
      <c r="QO67" s="6" t="s">
        <v>613</v>
      </c>
      <c r="QP67" s="4"/>
      <c r="QQ67" s="4"/>
      <c r="QR67" s="4"/>
      <c r="QS67" s="4"/>
      <c r="QT67" s="4"/>
      <c r="QU67" s="4"/>
      <c r="QV67" s="4"/>
      <c r="QW67" s="4"/>
      <c r="QX67" s="4">
        <v>1844553753000</v>
      </c>
      <c r="QY67" s="4">
        <v>1193085922000</v>
      </c>
      <c r="QZ67" s="4">
        <v>1671725614000</v>
      </c>
      <c r="RA67" s="4">
        <v>1250519493000</v>
      </c>
      <c r="RB67" s="4">
        <v>1384727657000</v>
      </c>
      <c r="RC67" s="4">
        <v>1506974464000</v>
      </c>
      <c r="RD67" s="4">
        <v>1185275050000</v>
      </c>
      <c r="RE67" s="4">
        <v>1271006241000</v>
      </c>
      <c r="RF67" s="5">
        <v>1083015711000</v>
      </c>
      <c r="RG67" s="4">
        <v>927817944000</v>
      </c>
      <c r="RH67" s="4">
        <v>688684643000</v>
      </c>
      <c r="RI67" s="4">
        <v>383001433000</v>
      </c>
      <c r="RJ67" s="4">
        <v>343727954000</v>
      </c>
      <c r="RK67" s="4">
        <v>142122367000</v>
      </c>
      <c r="RL67" s="4">
        <v>201708136000</v>
      </c>
      <c r="RM67" s="4">
        <v>96177166000</v>
      </c>
      <c r="RN67" s="4">
        <v>160627956000</v>
      </c>
      <c r="RO67" s="4">
        <v>-174132064000</v>
      </c>
      <c r="RP67" s="4">
        <v>121870212000</v>
      </c>
      <c r="RQ67" s="4">
        <v>7294252000</v>
      </c>
      <c r="RR67" s="4"/>
      <c r="RS67" s="4"/>
      <c r="RT67" s="6" t="s">
        <v>613</v>
      </c>
      <c r="RU67" s="4"/>
      <c r="RV67" s="4"/>
      <c r="RW67" s="4"/>
      <c r="RX67" s="4"/>
      <c r="RY67" s="4"/>
      <c r="RZ67" s="4"/>
      <c r="SA67" s="4"/>
      <c r="SB67" s="4"/>
      <c r="SC67" s="4">
        <v>-228209548000</v>
      </c>
      <c r="SD67" s="4">
        <v>-1102474720000</v>
      </c>
      <c r="SE67" s="4">
        <v>-132706683000</v>
      </c>
      <c r="SF67" s="4">
        <v>-526488902000</v>
      </c>
      <c r="SG67" s="4">
        <v>-250323036000</v>
      </c>
      <c r="SH67" s="4">
        <v>-112018993000</v>
      </c>
      <c r="SI67" s="4">
        <v>-187259016000</v>
      </c>
      <c r="SJ67" s="4">
        <v>-357746186000</v>
      </c>
      <c r="SK67" s="5">
        <v>-139622166000</v>
      </c>
      <c r="SL67" s="4">
        <v>-27518544000</v>
      </c>
      <c r="SM67" s="4">
        <v>-18560584000</v>
      </c>
      <c r="SN67" s="4">
        <v>-59569510000</v>
      </c>
      <c r="SO67" s="4">
        <v>-148875890000</v>
      </c>
      <c r="SP67" s="4">
        <v>-136464824000</v>
      </c>
      <c r="SQ67" s="4">
        <v>-159019396000</v>
      </c>
      <c r="SR67" s="4">
        <v>-71620520000</v>
      </c>
      <c r="SS67" s="4">
        <v>-44419880000</v>
      </c>
      <c r="ST67" s="4">
        <v>-37101024000</v>
      </c>
      <c r="SU67" s="4">
        <v>-400548430000</v>
      </c>
      <c r="SV67" s="4">
        <v>-124971630000</v>
      </c>
      <c r="SW67" s="4"/>
      <c r="SX67" s="4"/>
      <c r="SY67" s="6" t="s">
        <v>613</v>
      </c>
      <c r="SZ67" s="4"/>
      <c r="TA67" s="4"/>
      <c r="TB67" s="4"/>
      <c r="TC67" s="4"/>
      <c r="TD67" s="4"/>
      <c r="TE67" s="4"/>
      <c r="TF67" s="4"/>
      <c r="TG67" s="4"/>
      <c r="TH67" s="4">
        <v>-1491737915000</v>
      </c>
      <c r="TI67" s="4">
        <v>-541315280000</v>
      </c>
      <c r="TJ67" s="4">
        <v>-854865787000</v>
      </c>
      <c r="TK67" s="4">
        <v>-1000202530000</v>
      </c>
      <c r="TL67" s="4">
        <v>-1367806881000</v>
      </c>
      <c r="TM67" s="4">
        <v>-1950529156000</v>
      </c>
      <c r="TN67" s="4">
        <v>-814116957000</v>
      </c>
      <c r="TO67" s="4">
        <v>-935737431000</v>
      </c>
      <c r="TP67" s="5">
        <v>-775523870000</v>
      </c>
      <c r="TQ67" s="4">
        <v>-895794417000</v>
      </c>
      <c r="TR67" s="35">
        <v>-441039563000</v>
      </c>
      <c r="TS67" s="35">
        <v>-245749484000</v>
      </c>
      <c r="TT67" s="35">
        <v>-515274357000</v>
      </c>
      <c r="TU67" s="35">
        <v>518550206000</v>
      </c>
      <c r="TV67" s="35">
        <v>-95000000000</v>
      </c>
      <c r="TW67" s="35">
        <v>-113625000000</v>
      </c>
      <c r="TX67" s="35">
        <v>-9468750000</v>
      </c>
      <c r="TY67" s="35">
        <v>196009626000</v>
      </c>
      <c r="TZ67" s="35">
        <v>287741558000</v>
      </c>
      <c r="UA67" s="35"/>
      <c r="UD67" s="6" t="s">
        <v>613</v>
      </c>
      <c r="UM67" s="37">
        <v>1.3631981753521601E-2</v>
      </c>
      <c r="UN67" s="37">
        <v>6.2782521303014001E-4</v>
      </c>
      <c r="UO67" s="37">
        <v>7.0076113818743995E-4</v>
      </c>
      <c r="UP67" s="9">
        <v>8.4376462656309003E-4</v>
      </c>
      <c r="UQ67" s="9">
        <v>3.4028960388219997E-3</v>
      </c>
      <c r="UR67" s="9">
        <v>6.2647359063736693E-3</v>
      </c>
      <c r="US67" s="9">
        <v>6.91713059856266E-3</v>
      </c>
      <c r="UT67" s="9"/>
      <c r="UU67" s="10"/>
      <c r="UV67" s="9"/>
      <c r="UW67" s="6" t="s">
        <v>613</v>
      </c>
      <c r="VF67" s="9">
        <v>2.2932122845340398E-2</v>
      </c>
      <c r="VG67" s="9">
        <v>4.6286805761560003E-2</v>
      </c>
      <c r="VH67" s="9">
        <v>2.1447967473982602E-2</v>
      </c>
      <c r="VI67" s="9">
        <v>6.4962083480125207E-2</v>
      </c>
      <c r="VJ67" s="9">
        <v>5.4773322529950999E-2</v>
      </c>
      <c r="VK67" s="9">
        <v>6.8759910691921305E-2</v>
      </c>
      <c r="VL67" s="9">
        <v>2.6700154207818398E-2</v>
      </c>
      <c r="VM67" s="9"/>
      <c r="VN67" s="10"/>
      <c r="VO67" s="9"/>
      <c r="VP67" s="6" t="s">
        <v>613</v>
      </c>
      <c r="VY67" s="9">
        <v>0.98636801824647802</v>
      </c>
      <c r="VZ67" s="9">
        <v>0.99937217478696994</v>
      </c>
      <c r="WA67" s="9">
        <v>0.99929923886181304</v>
      </c>
      <c r="WB67" s="52">
        <v>0.99915623537343701</v>
      </c>
      <c r="WC67" s="52">
        <v>0.99659710396117807</v>
      </c>
      <c r="WD67" s="52">
        <v>0.993735264093626</v>
      </c>
      <c r="WE67" s="52">
        <v>0.99308286940143697</v>
      </c>
      <c r="WG67" s="53"/>
      <c r="WI67" s="54" t="s">
        <v>613</v>
      </c>
      <c r="WR67" s="9">
        <v>0.18199857377764</v>
      </c>
      <c r="WS67" s="9">
        <v>0.16098458457128198</v>
      </c>
      <c r="WT67" s="9">
        <v>0.13449677479025801</v>
      </c>
      <c r="WU67" s="9">
        <v>0.13397530609000799</v>
      </c>
      <c r="WV67" s="9">
        <v>9.3615862394415703E-2</v>
      </c>
      <c r="WW67" s="9">
        <v>8.4172718173168889E-2</v>
      </c>
      <c r="WX67" s="9">
        <v>9.4173615316906004E-2</v>
      </c>
      <c r="WY67" s="9"/>
      <c r="WZ67" s="10"/>
      <c r="XA67" s="9"/>
      <c r="XB67" s="6" t="s">
        <v>613</v>
      </c>
      <c r="XK67" s="9">
        <v>0.251994</v>
      </c>
      <c r="XL67" s="9">
        <v>0.251994</v>
      </c>
      <c r="XM67" s="9">
        <v>0.25189020000000001</v>
      </c>
      <c r="XN67" s="9">
        <v>0.251994</v>
      </c>
      <c r="XO67" s="9">
        <v>0.25189020000000001</v>
      </c>
      <c r="XP67" s="9">
        <v>0.24359500000000001</v>
      </c>
      <c r="XQ67" s="9">
        <v>0.24454630000000002</v>
      </c>
      <c r="XR67" s="9"/>
      <c r="XS67" s="10"/>
      <c r="XT67" s="9"/>
      <c r="XU67" s="6" t="s">
        <v>613</v>
      </c>
      <c r="XV67" s="59">
        <f t="shared" si="318"/>
        <v>16066828367.525789</v>
      </c>
      <c r="XW67" s="59">
        <f t="shared" si="318"/>
        <v>28536787855.858402</v>
      </c>
      <c r="XX67" s="59">
        <f t="shared" si="313"/>
        <v>43041588802.318741</v>
      </c>
      <c r="XY67" s="59">
        <f t="shared" si="313"/>
        <v>68153042928.043205</v>
      </c>
      <c r="XZ67" s="59">
        <f t="shared" si="313"/>
        <v>46771363376.840332</v>
      </c>
      <c r="YA67" s="59">
        <f t="shared" si="313"/>
        <v>76717925466.395767</v>
      </c>
      <c r="YB67" s="59">
        <f t="shared" si="313"/>
        <v>63631584302.083153</v>
      </c>
      <c r="YC67" s="6" t="s">
        <v>613</v>
      </c>
      <c r="YD67" s="4"/>
      <c r="YE67" s="4"/>
      <c r="YF67" s="4"/>
      <c r="YG67" s="4"/>
      <c r="YH67" s="4"/>
      <c r="YI67" s="4"/>
      <c r="YJ67" s="4"/>
      <c r="YK67" s="4"/>
      <c r="YL67" s="4">
        <v>1844553753000</v>
      </c>
      <c r="YM67" s="4">
        <v>1193085922000</v>
      </c>
      <c r="YN67" s="4">
        <v>1671725614000</v>
      </c>
      <c r="YO67" s="4">
        <v>1250519493000</v>
      </c>
      <c r="YP67" s="4">
        <v>1384727657000</v>
      </c>
      <c r="YQ67" s="4">
        <v>1506974464000</v>
      </c>
      <c r="YR67" s="4">
        <v>1185275050000</v>
      </c>
      <c r="YS67" s="4">
        <v>1271006241000</v>
      </c>
      <c r="YT67" s="5">
        <v>1083015711000</v>
      </c>
      <c r="YU67" s="4">
        <v>927817944000</v>
      </c>
      <c r="YV67" s="4">
        <v>688684643000</v>
      </c>
      <c r="YW67" s="4">
        <v>383001433000</v>
      </c>
      <c r="YX67" s="4">
        <v>343727954000</v>
      </c>
      <c r="YY67" s="4">
        <v>142122367000</v>
      </c>
      <c r="YZ67" s="4">
        <v>201708136000</v>
      </c>
      <c r="ZA67" s="4">
        <v>96177166000</v>
      </c>
      <c r="ZB67" s="4">
        <v>160627956000</v>
      </c>
      <c r="ZC67" s="4">
        <v>-174132064000</v>
      </c>
      <c r="ZD67" s="4">
        <v>121870212000</v>
      </c>
      <c r="ZE67" s="4">
        <v>7294252000</v>
      </c>
      <c r="ZF67" s="4"/>
      <c r="ZG67" s="4"/>
      <c r="ZH67" s="6" t="s">
        <v>613</v>
      </c>
      <c r="ZI67" s="4"/>
      <c r="ZJ67" s="4"/>
      <c r="ZK67" s="4"/>
      <c r="ZL67" s="4"/>
      <c r="ZM67" s="4"/>
      <c r="ZN67" s="4"/>
      <c r="ZO67" s="4"/>
      <c r="ZP67" s="4"/>
      <c r="ZQ67" s="4">
        <v>-228209548000</v>
      </c>
      <c r="ZR67" s="4">
        <v>-1102474720000</v>
      </c>
      <c r="ZS67" s="4">
        <v>-132706683000</v>
      </c>
      <c r="ZT67" s="4">
        <v>-526488902000</v>
      </c>
      <c r="ZU67" s="4">
        <v>-250323036000</v>
      </c>
      <c r="ZV67" s="4">
        <v>-112018993000</v>
      </c>
      <c r="ZW67" s="4">
        <v>-187259016000</v>
      </c>
      <c r="ZX67" s="4">
        <v>-357746186000</v>
      </c>
      <c r="ZY67" s="5">
        <v>-139622166000</v>
      </c>
      <c r="ZZ67" s="4">
        <v>-27518544000</v>
      </c>
      <c r="AAA67" s="4">
        <v>-18560584000</v>
      </c>
      <c r="AAB67" s="4">
        <v>-59569510000</v>
      </c>
      <c r="AAC67" s="4">
        <v>-148875890000</v>
      </c>
      <c r="AAD67" s="4">
        <v>-136464824000</v>
      </c>
      <c r="AAE67" s="4">
        <v>-159019396000</v>
      </c>
      <c r="AAF67" s="4">
        <v>-71620520000</v>
      </c>
      <c r="AAG67" s="4">
        <v>-44419880000</v>
      </c>
      <c r="AAH67" s="4">
        <v>-37101024000</v>
      </c>
      <c r="AAI67" s="4">
        <v>-400548430000</v>
      </c>
      <c r="AAJ67" s="4">
        <v>-124971630000</v>
      </c>
      <c r="AAK67" s="4"/>
      <c r="AAL67" s="4"/>
      <c r="AAM67" s="6" t="s">
        <v>613</v>
      </c>
      <c r="AAN67" s="4"/>
      <c r="AAO67" s="4"/>
      <c r="AAP67" s="4"/>
      <c r="AAQ67" s="4"/>
      <c r="AAR67" s="4"/>
      <c r="AAS67" s="4"/>
      <c r="AAT67" s="4"/>
      <c r="AAU67" s="4"/>
      <c r="AAV67" s="4">
        <v>-1491737915000</v>
      </c>
      <c r="AAW67" s="4">
        <v>-541315280000</v>
      </c>
      <c r="AAX67" s="4">
        <v>-854865787000</v>
      </c>
      <c r="AAY67" s="4">
        <v>-1000202530000</v>
      </c>
      <c r="AAZ67" s="4">
        <v>-1367806881000</v>
      </c>
      <c r="ABA67" s="4">
        <v>-1950529156000</v>
      </c>
      <c r="ABB67" s="4">
        <v>-814116957000</v>
      </c>
      <c r="ABC67" s="4">
        <v>-935737431000</v>
      </c>
      <c r="ABD67" s="5">
        <v>-775523870000</v>
      </c>
      <c r="ABE67" s="4">
        <v>-895794417000</v>
      </c>
      <c r="ABF67" s="35">
        <v>-441039563000</v>
      </c>
      <c r="ABG67" s="35">
        <v>-245749484000</v>
      </c>
      <c r="ABH67" s="35">
        <v>-515274357000</v>
      </c>
      <c r="ABI67" s="35">
        <v>518550206000</v>
      </c>
      <c r="ABJ67" s="35">
        <v>-95000000000</v>
      </c>
      <c r="ABK67" s="35">
        <v>-113625000000</v>
      </c>
      <c r="ABL67" s="35">
        <v>-9468750000</v>
      </c>
      <c r="ABM67" s="35">
        <v>196009626000</v>
      </c>
      <c r="ABN67" s="35">
        <v>287741558000</v>
      </c>
      <c r="ABO67" s="35"/>
      <c r="ABR67" s="6" t="s">
        <v>613</v>
      </c>
      <c r="ACA67" s="37">
        <v>1.3631981753521601E-2</v>
      </c>
      <c r="ACB67" s="37">
        <v>6.2782521303014001E-4</v>
      </c>
      <c r="ACC67" s="37">
        <v>7.0076113818743995E-4</v>
      </c>
      <c r="ACD67" s="9">
        <v>8.4376462656309003E-4</v>
      </c>
      <c r="ACE67" s="9">
        <v>3.4028960388219997E-3</v>
      </c>
      <c r="ACF67" s="9">
        <v>6.2647359063736693E-3</v>
      </c>
      <c r="ACG67" s="9">
        <v>6.91713059856266E-3</v>
      </c>
      <c r="ACH67" s="9"/>
      <c r="ACI67" s="10"/>
      <c r="ACJ67" s="9"/>
      <c r="ACK67" s="6" t="s">
        <v>613</v>
      </c>
      <c r="ACT67" s="9">
        <v>2.2932122845340398E-2</v>
      </c>
      <c r="ACU67" s="9">
        <v>4.6286805761560003E-2</v>
      </c>
      <c r="ACV67" s="9">
        <v>2.1447967473982602E-2</v>
      </c>
      <c r="ACW67" s="9">
        <v>6.4962083480125207E-2</v>
      </c>
      <c r="ACX67" s="9">
        <v>5.4773322529950999E-2</v>
      </c>
      <c r="ACY67" s="9">
        <v>6.8759910691921305E-2</v>
      </c>
      <c r="ACZ67" s="9">
        <v>2.6700154207818398E-2</v>
      </c>
      <c r="ADA67" s="9"/>
      <c r="ADB67" s="10"/>
      <c r="ADC67" s="9"/>
      <c r="ADD67" s="6" t="s">
        <v>613</v>
      </c>
      <c r="ADM67" s="9">
        <v>0.98636801824647802</v>
      </c>
      <c r="ADN67" s="9">
        <v>0.99937217478696994</v>
      </c>
      <c r="ADO67" s="9">
        <v>0.99929923886181304</v>
      </c>
      <c r="ADP67" s="52">
        <v>0.99915623537343701</v>
      </c>
      <c r="ADQ67" s="52">
        <v>0.99659710396117807</v>
      </c>
      <c r="ADR67" s="52">
        <v>0.993735264093626</v>
      </c>
      <c r="ADS67" s="52">
        <v>0.99308286940143697</v>
      </c>
      <c r="ADU67" s="53"/>
      <c r="ADW67" s="54" t="s">
        <v>613</v>
      </c>
      <c r="AEF67" s="9">
        <v>0.18199857377764</v>
      </c>
      <c r="AEG67" s="9">
        <v>0.16098458457128198</v>
      </c>
      <c r="AEH67" s="9">
        <v>0.13449677479025801</v>
      </c>
      <c r="AEI67" s="9">
        <v>0.13397530609000799</v>
      </c>
      <c r="AEJ67" s="9">
        <v>9.3615862394415703E-2</v>
      </c>
      <c r="AEK67" s="9">
        <v>8.4172718173168889E-2</v>
      </c>
      <c r="AEL67" s="9">
        <v>9.4173615316906004E-2</v>
      </c>
      <c r="AEM67" s="9"/>
      <c r="AEN67" s="10"/>
      <c r="AEO67" s="9"/>
      <c r="AEP67" s="6" t="s">
        <v>613</v>
      </c>
      <c r="AEY67" s="9">
        <v>0.251994</v>
      </c>
      <c r="AEZ67" s="9">
        <v>0.251994</v>
      </c>
      <c r="AFA67" s="9">
        <v>0.25189020000000001</v>
      </c>
      <c r="AFB67" s="9">
        <v>0.251994</v>
      </c>
      <c r="AFC67" s="9">
        <v>0.25189020000000001</v>
      </c>
      <c r="AFD67" s="9">
        <v>0.24359500000000001</v>
      </c>
      <c r="AFE67" s="9">
        <v>0.24454630000000002</v>
      </c>
      <c r="AFF67" s="9"/>
      <c r="AFG67" s="10"/>
      <c r="AFH67" s="9"/>
      <c r="AFI67" s="6" t="s">
        <v>613</v>
      </c>
      <c r="AFJ67" s="7">
        <f t="shared" ref="AFJ67:AFJ87" si="324">LB67/DX67</f>
        <v>0.24467045499018819</v>
      </c>
      <c r="AFK67" s="7">
        <f t="shared" ref="AFK67:AFK87" si="325">LC67/DY67</f>
        <v>0.31399103070843926</v>
      </c>
      <c r="AFL67" s="7">
        <f t="shared" ref="AFL67:AFL87" si="326">LD67/DZ67</f>
        <v>0.33399235049000753</v>
      </c>
      <c r="AFM67" s="7">
        <f t="shared" ref="AFM67:AFM87" si="327">LE67/EA67</f>
        <v>0.30692159656018903</v>
      </c>
      <c r="AFN67" s="7">
        <f t="shared" ref="AFN67:AFN87" si="328">LF67/EB67</f>
        <v>0.32815491044853345</v>
      </c>
      <c r="AFO67" s="8">
        <f t="shared" ref="AFO67:AFO87" si="329">LG67/EC67</f>
        <v>0.31719251261933573</v>
      </c>
      <c r="AFP67" s="7">
        <f t="shared" ref="AFP67:AFP87" si="330">LH67/ED67</f>
        <v>0.36340381045305931</v>
      </c>
      <c r="AFQ67" s="6" t="s">
        <v>613</v>
      </c>
      <c r="AFR67" s="7">
        <f t="shared" ref="AFR67:AFR87" si="331">LB67/HM67</f>
        <v>0.33778546275375743</v>
      </c>
      <c r="AFS67" s="7">
        <f t="shared" ref="AFS67:AFS87" si="332">LC67/HN67</f>
        <v>0.4417351466975466</v>
      </c>
      <c r="AFT67" s="7">
        <f t="shared" ref="AFT67:AFT87" si="333">LD67/HO67</f>
        <v>0.48468561299917401</v>
      </c>
      <c r="AFU67" s="7">
        <f t="shared" ref="AFU67:AFU87" si="334">LE67/HP67</f>
        <v>0.42182911473101597</v>
      </c>
      <c r="AFV67" s="7">
        <f t="shared" ref="AFV67:AFV87" si="335">LF67/HQ67</f>
        <v>0.48065962771536935</v>
      </c>
      <c r="AFW67" s="8">
        <f t="shared" ref="AFW67:AFW87" si="336">LG67/HR67</f>
        <v>0.51490980462925706</v>
      </c>
      <c r="AFX67" s="7">
        <f t="shared" ref="AFX67:AFX87" si="337">LH67/HS67</f>
        <v>0.60690952479974036</v>
      </c>
      <c r="AFY67" s="6" t="s">
        <v>613</v>
      </c>
      <c r="AFZ67" s="1">
        <f t="shared" ref="AFZ67:AFZ87" si="338">GH67+HM67</f>
        <v>3968163479000</v>
      </c>
      <c r="AGA67" s="1">
        <f t="shared" ref="AGA67:AGA87" si="339">GI67+HN67</f>
        <v>3633869335000</v>
      </c>
      <c r="AGB67" s="1">
        <f t="shared" ref="AGB67:AGB87" si="340">GJ67+HO67</f>
        <v>3502615992000</v>
      </c>
      <c r="AGC67" s="1">
        <f t="shared" ref="AGC67:AGC87" si="341">GK67+HP67</f>
        <v>3907186570000</v>
      </c>
      <c r="AGD67" s="1">
        <f t="shared" ref="AGD67:AGD87" si="342">GL67+HQ67</f>
        <v>3238288345000</v>
      </c>
      <c r="AGE67" s="2">
        <f t="shared" ref="AGE67:AGE87" si="343">GM67+HR67</f>
        <v>3107987981000</v>
      </c>
      <c r="AGF67" s="1">
        <f t="shared" ref="AGF67:AGF87" si="344">GN67+HS67</f>
        <v>2078235345000</v>
      </c>
      <c r="AGG67" s="6" t="s">
        <v>613</v>
      </c>
      <c r="AGH67" s="7">
        <f t="shared" ref="AGH67:AGH87" si="345">JW67/AFZ67</f>
        <v>0.44658217545174883</v>
      </c>
      <c r="AGI67" s="7">
        <f t="shared" ref="AGI67:AGI87" si="346">JX67/AGA67</f>
        <v>0.55129716544967622</v>
      </c>
      <c r="AGJ67" s="7">
        <f t="shared" ref="AGJ67:AGJ87" si="347">JY67/AGB67</f>
        <v>0.5751553197956164</v>
      </c>
      <c r="AGK67" s="7">
        <f t="shared" ref="AGK67:AGK87" si="348">JZ67/AGC67</f>
        <v>0.49344842573002601</v>
      </c>
      <c r="AGL67" s="7">
        <f t="shared" ref="AGL67:AGL87" si="349">KA67/AGD67</f>
        <v>0.54312215331769664</v>
      </c>
      <c r="AGM67" s="8">
        <f t="shared" ref="AGM67:AGM87" si="350">KB67/AGE67</f>
        <v>0.52824692245809557</v>
      </c>
      <c r="AGN67" s="7">
        <f t="shared" ref="AGN67:AGN87" si="351">KC67/AGF67</f>
        <v>0.58744590738350666</v>
      </c>
      <c r="AGO67" s="6" t="s">
        <v>613</v>
      </c>
      <c r="AGP67" s="7">
        <f t="shared" ref="AGP67:AGP87" si="352">LB67/IR67</f>
        <v>0.29586728052944722</v>
      </c>
      <c r="AGQ67" s="7">
        <f t="shared" ref="AGQ67:AGQ87" si="353">LC67/IS67</f>
        <v>0.33456752662322076</v>
      </c>
      <c r="AGR67" s="7">
        <f t="shared" ref="AGR67:AGR87" si="354">LD67/IT67</f>
        <v>0.35984054560499928</v>
      </c>
      <c r="AGS67" s="7">
        <f t="shared" ref="AGS67:AGS87" si="355">LE67/IU67</f>
        <v>0.35769696669342649</v>
      </c>
      <c r="AGT67" s="7">
        <f t="shared" ref="AGT67:AGT87" si="356">LF67/IV67</f>
        <v>0.35616930679598191</v>
      </c>
      <c r="AGU67" s="8">
        <f t="shared" ref="AGU67:AGU87" si="357">LG67/IW67</f>
        <v>0.37141200332692509</v>
      </c>
      <c r="AGV67" s="7">
        <f t="shared" ref="AGV67:AGV87" si="358">LH67/IX67</f>
        <v>0.39561874821106452</v>
      </c>
      <c r="AGW67" s="6" t="s">
        <v>613</v>
      </c>
      <c r="AGX67" s="7">
        <f t="shared" ref="AGX67:AGX87" si="359">OQ67/IR67</f>
        <v>0.4310542476371293</v>
      </c>
      <c r="AGY67" s="7">
        <f t="shared" ref="AGY67:AGY87" si="360">OR67/IS67</f>
        <v>0.47308580458112254</v>
      </c>
      <c r="AGZ67" s="7">
        <f t="shared" ref="AGZ67:AGZ87" si="361">OS67/IT67</f>
        <v>0.5036942934650146</v>
      </c>
      <c r="AHA67" s="7">
        <f t="shared" ref="AHA67:AHA87" si="362">OT67/IU67</f>
        <v>0.49781898900671401</v>
      </c>
      <c r="AHB67" s="7">
        <f t="shared" ref="AHB67:AHB87" si="363">OU67/IV67</f>
        <v>0.50338773305703599</v>
      </c>
      <c r="AHC67" s="8">
        <f t="shared" ref="AHC67:AHC87" si="364">OV67/IW67</f>
        <v>0.52948970678384333</v>
      </c>
      <c r="AHD67" s="7">
        <f t="shared" ref="AHD67:AHD87" si="365">OW67/IX67</f>
        <v>0.55557676504336162</v>
      </c>
      <c r="AHE67" s="6" t="s">
        <v>613</v>
      </c>
      <c r="AHF67" s="15">
        <f t="shared" si="306"/>
        <v>2.910134955354049</v>
      </c>
      <c r="AHG67" s="15">
        <f t="shared" si="307"/>
        <v>3.0479863973661865</v>
      </c>
      <c r="AHH67" s="15">
        <f t="shared" si="308"/>
        <v>3.0704068279464116</v>
      </c>
      <c r="AHI67" s="15">
        <f t="shared" si="309"/>
        <v>3.2094187842368149</v>
      </c>
      <c r="AHJ67" s="15">
        <f t="shared" si="310"/>
        <v>3.7121900301830486</v>
      </c>
      <c r="AHK67" s="16">
        <f t="shared" si="311"/>
        <v>3.2677088475071918</v>
      </c>
      <c r="AHL67" s="15">
        <f t="shared" si="312"/>
        <v>3.8363233481476722</v>
      </c>
      <c r="AHM67" s="6" t="s">
        <v>613</v>
      </c>
      <c r="AHN67" s="12">
        <f t="shared" ref="AHN67:AHN87" si="366">365/AHF67</f>
        <v>125.42373656193338</v>
      </c>
      <c r="AHO67" s="12">
        <f t="shared" ref="AHO67:AHO87" si="367">365/AHG67</f>
        <v>119.75119059435511</v>
      </c>
      <c r="AHP67" s="12">
        <f t="shared" ref="AHP67:AHP87" si="368">365/AHH67</f>
        <v>118.87675492310051</v>
      </c>
      <c r="AHQ67" s="12">
        <f t="shared" ref="AHQ67:AHQ87" si="369">365/AHI67</f>
        <v>113.72775712310019</v>
      </c>
      <c r="AHR67" s="12">
        <f t="shared" ref="AHR67:AHR87" si="370">365/AHJ67</f>
        <v>98.324707795737979</v>
      </c>
      <c r="AHS67" s="13">
        <f t="shared" ref="AHS67:AHS87" si="371">365/AHK67</f>
        <v>111.69905797404328</v>
      </c>
      <c r="AHT67" s="12">
        <f t="shared" ref="AHT67:AHT87" si="372">365/AHL67</f>
        <v>95.143179256836206</v>
      </c>
      <c r="AHU67" s="6" t="s">
        <v>613</v>
      </c>
      <c r="AHV67" s="15">
        <f t="shared" ref="AHV67:AHV87" si="373">IR67/DX67</f>
        <v>0.82696016454525301</v>
      </c>
      <c r="AHW67" s="15">
        <f t="shared" ref="AHW67:AHW87" si="374">IS67/DY67</f>
        <v>0.93849822748053469</v>
      </c>
      <c r="AHX67" s="15">
        <f t="shared" ref="AHX67:AHX87" si="375">IT67/DZ67</f>
        <v>0.92816764138812302</v>
      </c>
      <c r="AHY67" s="15">
        <f t="shared" ref="AHY67:AHY87" si="376">IU67/EA67</f>
        <v>0.85804920124817319</v>
      </c>
      <c r="AHZ67" s="15">
        <f t="shared" ref="AHZ67:AHZ87" si="377">IV67/EB67</f>
        <v>0.9213452821090633</v>
      </c>
      <c r="AIA67" s="16">
        <f t="shared" ref="AIA67:AIA87" si="378">IW67/EC67</f>
        <v>0.85401793635661216</v>
      </c>
      <c r="AIB67" s="15">
        <f t="shared" ref="AIB67:AIB87" si="379">IX67/ED67</f>
        <v>0.91857075049229375</v>
      </c>
      <c r="AIC67" s="6" t="s">
        <v>613</v>
      </c>
      <c r="AID67" s="4">
        <f t="shared" ref="AID67:AID87" si="380">CS67-FC67</f>
        <v>1965270095000</v>
      </c>
      <c r="AIE67" s="4">
        <f t="shared" ref="AIE67:AIE87" si="381">CT67-FD67</f>
        <v>1961713269000</v>
      </c>
      <c r="AIF67" s="4">
        <f t="shared" ref="AIF67:AIF87" si="382">CU67-FE67</f>
        <v>1983029871000</v>
      </c>
      <c r="AIG67" s="4">
        <f t="shared" ref="AIG67:AIG87" si="383">CV67-FF67</f>
        <v>2386702130000</v>
      </c>
      <c r="AIH67" s="4">
        <f t="shared" ref="AIH67:AIH87" si="384">CW67-FG67</f>
        <v>1864467746000</v>
      </c>
      <c r="AII67" s="14">
        <f t="shared" ref="AII67:AII87" si="385">CX67-FH67</f>
        <v>1781634202000</v>
      </c>
      <c r="AIJ67" s="4">
        <f t="shared" ref="AIJ67:AIJ87" si="386">CY67-FI67</f>
        <v>563769895000</v>
      </c>
      <c r="AIK67" s="6" t="s">
        <v>613</v>
      </c>
      <c r="AIL67" s="15">
        <f t="shared" ref="AIL67:AIL87" si="387">IR67/AID67</f>
        <v>2.2662780959886328</v>
      </c>
      <c r="AIM67" s="15">
        <f t="shared" ref="AIM67:AIM87" si="388">IS67/AIE67</f>
        <v>2.3062166288482193</v>
      </c>
      <c r="AIN67" s="15">
        <f t="shared" ref="AIN67:AIN87" si="389">IT67/AIF67</f>
        <v>2.137123451833268</v>
      </c>
      <c r="AIO67" s="15">
        <f t="shared" ref="AIO67:AIO87" si="390">IU67/AIG67</f>
        <v>1.7074720928832456</v>
      </c>
      <c r="AIP67" s="15">
        <f t="shared" ref="AIP67:AIP87" si="391">IV67/AIH67</f>
        <v>1.9816636028843375</v>
      </c>
      <c r="AIQ67" s="16">
        <f t="shared" ref="AIQ67:AIQ87" si="392">IW67/AII67</f>
        <v>1.8394809048462575</v>
      </c>
      <c r="AIR67" s="15">
        <f t="shared" ref="AIR67:AIR87" si="393">IX67/AIJ67</f>
        <v>4.0916249066474188</v>
      </c>
      <c r="AIS67" s="6" t="s">
        <v>613</v>
      </c>
      <c r="AIT67" s="15">
        <f t="shared" ref="AIT67:AIT87" si="394">CS67/FC67</f>
        <v>3.6438504275032497</v>
      </c>
      <c r="AIU67" s="15">
        <f t="shared" ref="AIU67:AIU87" si="395">CT67/FD67</f>
        <v>2.9805930744226261</v>
      </c>
      <c r="AIV67" s="15">
        <f t="shared" ref="AIV67:AIV87" si="396">CU67/FE67</f>
        <v>3.3045900942839395</v>
      </c>
      <c r="AIW67" s="15">
        <f t="shared" ref="AIW67:AIW87" si="397">CV67/FF67</f>
        <v>3.9175845196171855</v>
      </c>
      <c r="AIX67" s="15">
        <f t="shared" ref="AIX67:AIX87" si="398">CW67/FG67</f>
        <v>3.6420132417188684</v>
      </c>
      <c r="AIY67" s="16">
        <f t="shared" ref="AIY67:AIY87" si="399">CX67/FH67</f>
        <v>3.7751107963055288</v>
      </c>
      <c r="AIZ67" s="15">
        <f t="shared" ref="AIZ67:AIZ87" si="400">CY67/FI67</f>
        <v>1.5801553388462579</v>
      </c>
      <c r="AJA67" s="6" t="s">
        <v>613</v>
      </c>
      <c r="AJB67" s="15">
        <f t="shared" ref="AJB67:AJB87" si="401">(AI67+BN67)/FC67</f>
        <v>2.3730548835351031</v>
      </c>
      <c r="AJC67" s="15">
        <f t="shared" ref="AJC67:AJC87" si="402">(AJ67+BO67)/FD67</f>
        <v>1.9576965687721637</v>
      </c>
      <c r="AJD67" s="15">
        <f t="shared" ref="AJD67:AJD87" si="403">(AK67+BP67)/FE67</f>
        <v>2.4010008245880443</v>
      </c>
      <c r="AJE67" s="15">
        <f t="shared" ref="AJE67:AJE87" si="404">(AL67+BQ67)/FF67</f>
        <v>3.0816756502119245</v>
      </c>
      <c r="AJF67" s="15">
        <f t="shared" ref="AJF67:AJF87" si="405">(AM67+BR67)/FG67</f>
        <v>2.888742016358909</v>
      </c>
      <c r="AJG67" s="16">
        <f t="shared" ref="AJG67:AJG87" si="406">(AN67+BS67)/FH67</f>
        <v>3.2362531950894877</v>
      </c>
      <c r="AJH67" s="15">
        <f t="shared" ref="AJH67:AJH87" si="407">(AO67+BT67)/FI67</f>
        <v>1.3563112790734382</v>
      </c>
      <c r="AJI67" s="6" t="s">
        <v>613</v>
      </c>
      <c r="AJJ67" s="15">
        <f t="shared" si="319"/>
        <v>123.12698759107839</v>
      </c>
      <c r="AJK67" s="15">
        <f t="shared" si="319"/>
        <v>77.071473844085745</v>
      </c>
      <c r="AJL67" s="15">
        <f t="shared" si="314"/>
        <v>46.211093484513356</v>
      </c>
      <c r="AJM67" s="15">
        <f t="shared" si="314"/>
        <v>28.329524197663353</v>
      </c>
      <c r="AJN67" s="15">
        <f t="shared" si="314"/>
        <v>38.414368253284167</v>
      </c>
      <c r="AJO67" s="16">
        <f t="shared" si="314"/>
        <v>16.990219586146655</v>
      </c>
      <c r="AJP67" s="15">
        <f t="shared" si="314"/>
        <v>19.087598091713684</v>
      </c>
      <c r="AJQ67" s="6" t="s">
        <v>613</v>
      </c>
      <c r="AJZ67" s="1">
        <v>185.70039</v>
      </c>
      <c r="AKA67" s="1">
        <v>576.94358</v>
      </c>
      <c r="AKB67" s="1">
        <v>541.42736000000002</v>
      </c>
      <c r="AKC67" s="1">
        <v>110.29626</v>
      </c>
      <c r="AKD67" s="1">
        <v>70.202079999999995</v>
      </c>
      <c r="AKE67" s="1">
        <v>46.804690000000001</v>
      </c>
      <c r="AKF67" s="1">
        <v>28.289200000000001</v>
      </c>
      <c r="AKG67" s="1">
        <v>37.603909999999999</v>
      </c>
      <c r="AKH67" s="2">
        <v>21.400279999999999</v>
      </c>
      <c r="AKI67" s="1">
        <v>19.186240000000002</v>
      </c>
      <c r="AKJ67" s="6" t="s">
        <v>613</v>
      </c>
      <c r="AKK67" s="15">
        <f t="shared" ref="AKK67:AKK87" si="408">DX67/HM67</f>
        <v>1.3805731581579939</v>
      </c>
      <c r="AKL67" s="15">
        <f t="shared" ref="AKL67:AKL87" si="409">DY67/HN67</f>
        <v>1.4068400161013705</v>
      </c>
      <c r="AKM67" s="15">
        <f t="shared" ref="AKM67:AKM87" si="410">DZ67/HO67</f>
        <v>1.4511877660912924</v>
      </c>
      <c r="AKN67" s="15">
        <f t="shared" ref="AKN67:AKN87" si="411">EA67/HP67</f>
        <v>1.3743872033074511</v>
      </c>
      <c r="AKO67" s="15">
        <f t="shared" ref="AKO67:AKO87" si="412">EB67/HQ67</f>
        <v>1.4647339180705452</v>
      </c>
      <c r="AKP67" s="16">
        <f t="shared" ref="AKP67:AKP87" si="413">EC67/HR67</f>
        <v>1.623335306300886</v>
      </c>
      <c r="AKQ67" s="15">
        <f t="shared" ref="AKQ67:AKQ87" si="414">ED67/HS67</f>
        <v>1.6700692379727664</v>
      </c>
      <c r="AKR67" s="6" t="s">
        <v>613</v>
      </c>
      <c r="AKS67" s="15">
        <f t="shared" ref="AKS67:AKS87" si="415">GH67/HM67</f>
        <v>1.7180729499880244E-2</v>
      </c>
      <c r="AKT67" s="15">
        <f t="shared" ref="AKT67:AKT87" si="416">GI67/HN67</f>
        <v>6.0502868999070175E-2</v>
      </c>
      <c r="AKU67" s="15">
        <f t="shared" ref="AKU67:AKU87" si="417">GJ67/HO67</f>
        <v>0.11322689993051237</v>
      </c>
      <c r="AKV67" s="15">
        <f t="shared" ref="AKV67:AKV87" si="418">GK67/HP67</f>
        <v>0.13066411502247149</v>
      </c>
      <c r="AKW67" s="15">
        <f t="shared" ref="AKW67:AKW87" si="419">GL67/HQ67</f>
        <v>0.18280149267653015</v>
      </c>
      <c r="AKX67" s="16">
        <f t="shared" ref="AKX67:AKX87" si="420">GM67/HR67</f>
        <v>0.3147425901299083</v>
      </c>
      <c r="AKY67" s="15">
        <f t="shared" ref="AKY67:AKY87" si="421">GN67/HS67</f>
        <v>0.38211481078091336</v>
      </c>
      <c r="AKZ67" s="6" t="s">
        <v>613</v>
      </c>
      <c r="ALA67" s="7">
        <f t="shared" ref="ALA67:ALA87" si="422">GH67/(GH67+HM67)</f>
        <v>1.6890537739864118E-2</v>
      </c>
      <c r="ALB67" s="7">
        <f t="shared" ref="ALB67:ALB87" si="423">GI67/(GI67+HN67)</f>
        <v>5.7051112983951033E-2</v>
      </c>
      <c r="ALC67" s="7">
        <f t="shared" ref="ALC67:ALC87" si="424">GJ67/(GJ67+HO67)</f>
        <v>0.10171053173219224</v>
      </c>
      <c r="ALD67" s="7">
        <f t="shared" ref="ALD67:ALD87" si="425">GK67/(GK67+HP67)</f>
        <v>0.11556404177546095</v>
      </c>
      <c r="ALE67" s="7">
        <f t="shared" ref="ALE67:ALE87" si="426">GL67/(GL67+HQ67)</f>
        <v>0.15454959586064904</v>
      </c>
      <c r="ALF67" s="8">
        <f t="shared" ref="ALF67:ALF87" si="427">GM67/(GM67+HR67)</f>
        <v>0.2393948385735408</v>
      </c>
      <c r="ALG67" s="7">
        <f t="shared" ref="ALG67:ALG87" si="428">GN67/(GN67+HS67)</f>
        <v>0.27647110630774108</v>
      </c>
      <c r="ALH67" s="6" t="s">
        <v>613</v>
      </c>
      <c r="ALI67" s="7">
        <f t="shared" si="320"/>
        <v>0.23971605522444006</v>
      </c>
      <c r="ALJ67" s="7">
        <f t="shared" si="320"/>
        <v>0.13764855552768382</v>
      </c>
      <c r="ALK67" s="7">
        <f t="shared" si="315"/>
        <v>0.12081749951707413</v>
      </c>
      <c r="ALL67" s="7">
        <f t="shared" si="315"/>
        <v>0.15093792632367117</v>
      </c>
      <c r="ALM67" s="7">
        <f t="shared" si="315"/>
        <v>9.3453729832224136E-2</v>
      </c>
      <c r="ALN67" s="20">
        <f t="shared" si="315"/>
        <v>0.10311046305871711</v>
      </c>
      <c r="ALO67" s="7">
        <f t="shared" si="315"/>
        <v>0.11074605364241873</v>
      </c>
      <c r="ALP67" s="6" t="s">
        <v>613</v>
      </c>
      <c r="ALQ67" s="17">
        <f t="shared" ref="ALQ67:ALQ87" si="429">ALA67</f>
        <v>1.6890537739864118E-2</v>
      </c>
      <c r="ALR67" s="17">
        <f t="shared" ref="ALR67:ALR87" si="430">ALB67</f>
        <v>5.7051112983951033E-2</v>
      </c>
      <c r="ALS67" s="17">
        <f t="shared" ref="ALS67:ALS87" si="431">ALC67</f>
        <v>0.10171053173219224</v>
      </c>
      <c r="ALT67" s="17">
        <f t="shared" ref="ALT67:ALT87" si="432">ALD67</f>
        <v>0.11556404177546095</v>
      </c>
      <c r="ALU67" s="17">
        <f t="shared" ref="ALU67:ALU87" si="433">ALE67</f>
        <v>0.15454959586064904</v>
      </c>
      <c r="ALV67" s="21">
        <f t="shared" ref="ALV67:ALV87" si="434">ALF67</f>
        <v>0.2393948385735408</v>
      </c>
      <c r="ALW67" s="17">
        <f t="shared" ref="ALW67:ALW87" si="435">ALG67</f>
        <v>0.27647110630774108</v>
      </c>
      <c r="ALX67" s="6" t="s">
        <v>613</v>
      </c>
      <c r="ALY67" s="17">
        <f t="shared" ref="ALY67:ALY87" si="436">HM67/(GH67+HM67)</f>
        <v>0.98310946226013585</v>
      </c>
      <c r="ALZ67" s="17">
        <f t="shared" ref="ALZ67:ALZ87" si="437">HN67/(GI67+HN67)</f>
        <v>0.94294888701604895</v>
      </c>
      <c r="AMA67" s="17">
        <f t="shared" ref="AMA67:AMA87" si="438">HO67/(GJ67+HO67)</f>
        <v>0.89828946826780776</v>
      </c>
      <c r="AMB67" s="17">
        <f t="shared" ref="AMB67:AMB87" si="439">HP67/(GK67+HP67)</f>
        <v>0.88443595822453902</v>
      </c>
      <c r="AMC67" s="17">
        <f t="shared" ref="AMC67:AMC87" si="440">HQ67/(GL67+HQ67)</f>
        <v>0.84545040413935102</v>
      </c>
      <c r="AMD67" s="21">
        <f t="shared" ref="AMD67:AMD87" si="441">HR67/(GM67+HR67)</f>
        <v>0.76060516142645918</v>
      </c>
      <c r="AME67" s="17">
        <f t="shared" ref="AME67:AME87" si="442">HS67/(GN67+HS67)</f>
        <v>0.72352889369225892</v>
      </c>
      <c r="AMF67" s="6" t="s">
        <v>613</v>
      </c>
      <c r="AMO67" s="18">
        <v>4.5713591950970072</v>
      </c>
      <c r="AMP67" s="18">
        <v>6.1982279139587186</v>
      </c>
      <c r="AMQ67" s="18">
        <v>6.218300505319057</v>
      </c>
      <c r="AMR67" s="18">
        <v>6.0281565269948612</v>
      </c>
      <c r="AMS67" s="18">
        <v>6.8453170762465918</v>
      </c>
      <c r="AMT67" s="18">
        <v>7.4264531209904705</v>
      </c>
      <c r="AMU67" s="18">
        <v>7.1765482946952046</v>
      </c>
      <c r="AMV67" s="19">
        <v>5.8431999502304244</v>
      </c>
      <c r="AMW67" s="18">
        <v>4.5730186003318511</v>
      </c>
      <c r="AMX67" s="18">
        <v>11.291457076820459</v>
      </c>
      <c r="AMY67" s="18">
        <v>10.072101709964384</v>
      </c>
      <c r="AMZ67" s="18">
        <v>8.1036149396627639</v>
      </c>
      <c r="ANH67" s="6" t="s">
        <v>613</v>
      </c>
      <c r="ANI67" s="7">
        <f t="shared" ref="ANI67:ANI87" si="443">AMQ67/100</f>
        <v>6.218300505319057E-2</v>
      </c>
      <c r="ANJ67" s="7">
        <f t="shared" ref="ANJ67:ANJ87" si="444">AMR67/100</f>
        <v>6.0281565269948614E-2</v>
      </c>
      <c r="ANK67" s="7">
        <f t="shared" ref="ANK67:ANK87" si="445">AMS67/100</f>
        <v>6.8453170762465917E-2</v>
      </c>
      <c r="ANL67" s="7">
        <f t="shared" ref="ANL67:ANL87" si="446">AMT67/100</f>
        <v>7.4264531209904699E-2</v>
      </c>
      <c r="ANM67" s="7">
        <f t="shared" ref="ANM67:ANM87" si="447">AMU67/100</f>
        <v>7.176548294695205E-2</v>
      </c>
      <c r="ANN67" s="20">
        <f t="shared" ref="ANN67:ANN87" si="448">AMV67/100</f>
        <v>5.8431999502304245E-2</v>
      </c>
      <c r="ANO67" s="7">
        <f t="shared" ref="ANO67:ANO87" si="449">AMW67/100</f>
        <v>4.5730186003318511E-2</v>
      </c>
      <c r="ANP67" s="6" t="s">
        <v>613</v>
      </c>
      <c r="ANY67" s="7">
        <v>-1.5137246404285265E-2</v>
      </c>
      <c r="ANZ67" s="7">
        <v>2.5564672332883953E-2</v>
      </c>
      <c r="AOA67" s="7">
        <v>-1.0702546631930043E-2</v>
      </c>
      <c r="AOB67" s="7">
        <v>0.20954451611318192</v>
      </c>
      <c r="AOC67" s="7">
        <v>0.18215498634196114</v>
      </c>
      <c r="AOD67" s="7">
        <v>-0.11152965043334617</v>
      </c>
      <c r="AOE67" s="7">
        <v>0.2194132077705182</v>
      </c>
      <c r="AOF67" s="20">
        <v>5.1688907023796915E-3</v>
      </c>
      <c r="AOG67" s="7">
        <v>0.14404568362117454</v>
      </c>
      <c r="AOH67" s="7">
        <v>0.57657229599624027</v>
      </c>
      <c r="AOI67" s="7">
        <v>0.18054832872882143</v>
      </c>
      <c r="AOJ67" s="7">
        <v>0.45513802777357104</v>
      </c>
      <c r="AOR67" s="6" t="s">
        <v>613</v>
      </c>
      <c r="APA67" s="1">
        <v>185.70039</v>
      </c>
      <c r="APB67" s="1">
        <v>576.94358</v>
      </c>
      <c r="APC67" s="1">
        <v>541.42736000000002</v>
      </c>
      <c r="APD67" s="1">
        <v>110.29626</v>
      </c>
      <c r="APE67" s="1">
        <v>70.202079999999995</v>
      </c>
      <c r="APF67" s="1">
        <v>46.804690000000001</v>
      </c>
      <c r="APG67" s="1">
        <v>28.289200000000001</v>
      </c>
      <c r="APH67" s="1">
        <v>37.603909999999999</v>
      </c>
      <c r="API67" s="2">
        <v>21.400279999999999</v>
      </c>
      <c r="APJ67" s="1">
        <v>19.186240000000002</v>
      </c>
      <c r="APK67" s="1">
        <v>13.05336</v>
      </c>
      <c r="APL67" s="1">
        <v>8.0531900000000007</v>
      </c>
      <c r="APM67" s="1">
        <v>5.1005200000000004</v>
      </c>
      <c r="APN67" s="1">
        <v>3.6027999999999998</v>
      </c>
      <c r="APO67" s="1">
        <v>3.8696600000000001</v>
      </c>
      <c r="APP67" s="1">
        <v>3.50705</v>
      </c>
      <c r="APQ67" s="1">
        <v>3.5666600000000002</v>
      </c>
      <c r="APR67" s="1">
        <v>3.7949799999999998</v>
      </c>
      <c r="APS67" s="1">
        <v>6.83134</v>
      </c>
      <c r="APT67" s="1">
        <v>28.563580000000002</v>
      </c>
      <c r="APW67" s="25">
        <v>0.30402292161079075</v>
      </c>
      <c r="APX67" s="25">
        <v>-5.6450940294123474E-2</v>
      </c>
      <c r="APY67" s="25">
        <v>0.34555426123031274</v>
      </c>
      <c r="APZ67" s="25">
        <v>0.13004337136785538</v>
      </c>
      <c r="AQA67" s="25">
        <v>0.34008660008636615</v>
      </c>
      <c r="AQB67" s="38" t="s">
        <v>613</v>
      </c>
      <c r="AQC67" s="25">
        <v>0.34526181161391167</v>
      </c>
      <c r="AQD67" s="6" t="s">
        <v>613</v>
      </c>
      <c r="AQE67" s="4">
        <f t="shared" ref="AQE67:AQE87" si="450">JW67-LB67</f>
        <v>454363015000</v>
      </c>
      <c r="AQF67" s="4">
        <f t="shared" ref="AQF67:AQF87" si="451">JX67-LC67</f>
        <v>489712952000</v>
      </c>
      <c r="AQG67" s="4">
        <f t="shared" ref="AQG67:AQG87" si="452">JY67-LD67</f>
        <v>489551314000</v>
      </c>
      <c r="AQH67" s="4">
        <f t="shared" ref="AQH67:AQH87" si="453">JZ67-LE67</f>
        <v>470298625000</v>
      </c>
      <c r="AQI67" s="4">
        <f t="shared" ref="AQI67:AQI87" si="454">KA67-LF67</f>
        <v>442830351000</v>
      </c>
      <c r="AQJ67" s="5">
        <f t="shared" ref="AQJ67:AQJ87" si="455">KB67-LG67</f>
        <v>424563178000</v>
      </c>
      <c r="AQK67" s="4">
        <f t="shared" ref="AQK67:AQK87" si="456">KC67-LH67</f>
        <v>308263257000</v>
      </c>
      <c r="AQL67" s="6" t="s">
        <v>613</v>
      </c>
      <c r="AQM67" s="7">
        <f t="shared" ref="AQM67:AQM87" si="457">AQE67/JW67</f>
        <v>0.25639646429861296</v>
      </c>
      <c r="AQN67" s="7">
        <f t="shared" ref="AQN67:AQN87" si="458">AQF67/JX67</f>
        <v>0.24444801998107699</v>
      </c>
      <c r="AQO67" s="7">
        <f t="shared" ref="AQO67:AQO87" si="459">AQG67/JY67</f>
        <v>0.24300799002815232</v>
      </c>
      <c r="AQP67" s="7">
        <f t="shared" ref="AQP67:AQP87" si="460">AQH67/JZ67</f>
        <v>0.2439314468534671</v>
      </c>
      <c r="AQQ67" s="7">
        <f t="shared" ref="AQQ67:AQQ87" si="461">AQI67/KA67</f>
        <v>0.25178180631545222</v>
      </c>
      <c r="AQR67" s="20">
        <f t="shared" ref="AQR67:AQR87" si="462">AQJ67/KB67</f>
        <v>0.2585985106213835</v>
      </c>
      <c r="AQS67" s="7">
        <f t="shared" ref="AQS67:AQS87" si="463">AQK67/KC67</f>
        <v>0.25249870408412084</v>
      </c>
      <c r="AQT67" s="6" t="s">
        <v>613</v>
      </c>
      <c r="AQU67" s="9">
        <f t="shared" si="321"/>
        <v>4.0024126686665905E-2</v>
      </c>
      <c r="AQV67" s="9">
        <f t="shared" si="321"/>
        <v>5.1855531343772562E-2</v>
      </c>
      <c r="AQW67" s="9">
        <f t="shared" si="316"/>
        <v>0.10774331764558365</v>
      </c>
      <c r="AQX67" s="9">
        <f t="shared" si="316"/>
        <v>5.0103229448484651E-2</v>
      </c>
      <c r="AQY67" s="9">
        <f t="shared" si="316"/>
        <v>0.12197849569268603</v>
      </c>
      <c r="AQZ67" s="10" t="e">
        <f t="shared" si="316"/>
        <v>#VALUE!</v>
      </c>
      <c r="ARA67" s="9">
        <f t="shared" si="316"/>
        <v>7.967477282058269E-2</v>
      </c>
      <c r="ARB67" s="6" t="s">
        <v>613</v>
      </c>
      <c r="ARC67" s="17">
        <f t="shared" si="322"/>
        <v>4.235889861669602E-2</v>
      </c>
      <c r="ARD67" s="17">
        <f t="shared" si="322"/>
        <v>5.4830467753725819E-2</v>
      </c>
      <c r="ARE67" s="17">
        <f t="shared" si="317"/>
        <v>0.10608691730615773</v>
      </c>
      <c r="ARF67" s="17">
        <f t="shared" si="317"/>
        <v>5.7501199118048317E-2</v>
      </c>
      <c r="ARG67" s="17">
        <f t="shared" si="317"/>
        <v>0.11393346056318571</v>
      </c>
      <c r="ARH67" s="21" t="e">
        <f t="shared" si="317"/>
        <v>#VALUE!</v>
      </c>
      <c r="ARI67" s="17">
        <f t="shared" si="317"/>
        <v>8.0534057679897075E-2</v>
      </c>
      <c r="ARJ67" s="6" t="s">
        <v>613</v>
      </c>
    </row>
    <row r="68" spans="1:1154" collapsed="1" x14ac:dyDescent="0.15">
      <c r="A68" s="26" t="s">
        <v>422</v>
      </c>
      <c r="B68" s="34">
        <v>38400</v>
      </c>
      <c r="C68" s="34">
        <v>38400</v>
      </c>
      <c r="D68" s="35">
        <v>1.0046999569058399</v>
      </c>
      <c r="E68" s="26" t="s">
        <v>423</v>
      </c>
      <c r="F68" s="26" t="s">
        <v>28</v>
      </c>
      <c r="G68" s="26" t="s">
        <v>29</v>
      </c>
      <c r="H68" s="26" t="s">
        <v>23</v>
      </c>
      <c r="I68" s="56" t="s">
        <v>459</v>
      </c>
      <c r="J68" s="26" t="s">
        <v>535</v>
      </c>
      <c r="K68" s="26" t="s">
        <v>427</v>
      </c>
      <c r="L68" s="26" t="s">
        <v>21</v>
      </c>
      <c r="M68" s="26" t="s">
        <v>22</v>
      </c>
      <c r="N68" s="26" t="s">
        <v>23</v>
      </c>
      <c r="O68" s="26"/>
      <c r="P68" s="26"/>
      <c r="Q68" s="26" t="s">
        <v>25</v>
      </c>
      <c r="R68" s="26" t="s">
        <v>424</v>
      </c>
      <c r="S68" s="35"/>
      <c r="T68" s="26" t="s">
        <v>27</v>
      </c>
      <c r="U68" s="26" t="s">
        <v>63</v>
      </c>
      <c r="V68" s="3">
        <v>2005</v>
      </c>
      <c r="W68" s="3">
        <f t="shared" si="323"/>
        <v>0</v>
      </c>
      <c r="X68" s="35">
        <v>2717223000000</v>
      </c>
      <c r="Y68" s="35">
        <v>4660115000000</v>
      </c>
      <c r="Z68" s="35">
        <v>969288000000</v>
      </c>
      <c r="AA68" s="35">
        <v>648644000000</v>
      </c>
      <c r="AB68" s="35">
        <v>615915000000</v>
      </c>
      <c r="AC68" s="35">
        <v>350467000000</v>
      </c>
      <c r="AD68" s="35">
        <v>1549281000000</v>
      </c>
      <c r="AE68" s="35">
        <v>1617503000000</v>
      </c>
      <c r="AF68" s="35">
        <v>409488000000</v>
      </c>
      <c r="AG68" s="35">
        <v>1183482000000</v>
      </c>
      <c r="AH68" s="35">
        <v>486225000000</v>
      </c>
      <c r="AI68" s="4">
        <v>315449000000</v>
      </c>
      <c r="AJ68" s="4">
        <v>572777000000</v>
      </c>
      <c r="AK68" s="4">
        <v>1995266884160</v>
      </c>
      <c r="AL68" s="4">
        <v>1017407754210</v>
      </c>
      <c r="AM68" s="4">
        <v>336642770310</v>
      </c>
      <c r="AN68" s="5">
        <v>385262865000</v>
      </c>
      <c r="AO68" s="4">
        <v>241509334000</v>
      </c>
      <c r="AP68" s="4">
        <v>96313865000</v>
      </c>
      <c r="AQ68" s="4">
        <v>135574762000</v>
      </c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6" t="s">
        <v>613</v>
      </c>
      <c r="BC68" s="4">
        <v>7801043000000</v>
      </c>
      <c r="BD68" s="4">
        <v>5495406000000</v>
      </c>
      <c r="BE68" s="4">
        <v>3392664000000</v>
      </c>
      <c r="BF68" s="4">
        <v>4014508000000</v>
      </c>
      <c r="BG68" s="4">
        <v>3830731000000</v>
      </c>
      <c r="BH68" s="4">
        <v>3048205000000</v>
      </c>
      <c r="BI68" s="4">
        <v>2899662000000</v>
      </c>
      <c r="BJ68" s="4">
        <v>1863701000000</v>
      </c>
      <c r="BK68" s="4">
        <v>2010482000000</v>
      </c>
      <c r="BL68" s="4">
        <v>2596271000000</v>
      </c>
      <c r="BM68" s="4">
        <v>3259146000000</v>
      </c>
      <c r="BN68" s="4">
        <v>1915243000000</v>
      </c>
      <c r="BO68" s="4">
        <v>1065314000000</v>
      </c>
      <c r="BP68" s="4">
        <v>820388736440</v>
      </c>
      <c r="BQ68" s="4">
        <v>909693166920</v>
      </c>
      <c r="BR68" s="4">
        <v>285893045630</v>
      </c>
      <c r="BS68" s="5">
        <v>270217108000</v>
      </c>
      <c r="BT68" s="4">
        <v>195361119000</v>
      </c>
      <c r="BU68" s="4">
        <v>159929244000</v>
      </c>
      <c r="BV68" s="4">
        <v>246503897000</v>
      </c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6" t="s">
        <v>613</v>
      </c>
      <c r="CH68" s="4">
        <v>22418032000000</v>
      </c>
      <c r="CI68" s="4">
        <v>18611747000000</v>
      </c>
      <c r="CJ68" s="4">
        <v>11477624000000</v>
      </c>
      <c r="CK68" s="4">
        <v>12602204000000</v>
      </c>
      <c r="CL68" s="4">
        <v>11473165000000</v>
      </c>
      <c r="CM68" s="4">
        <v>11246586000000</v>
      </c>
      <c r="CN68" s="4">
        <v>10680145000000</v>
      </c>
      <c r="CO68" s="4">
        <v>9712926000000</v>
      </c>
      <c r="CP68" s="4">
        <v>7661950000000</v>
      </c>
      <c r="CQ68" s="4">
        <v>7345444000000</v>
      </c>
      <c r="CR68" s="4">
        <v>7943544000000</v>
      </c>
      <c r="CS68" s="4">
        <v>6237108000000</v>
      </c>
      <c r="CT68" s="4">
        <v>4548670000000</v>
      </c>
      <c r="CU68" s="4">
        <v>4709462064880</v>
      </c>
      <c r="CV68" s="4">
        <v>3766817852450</v>
      </c>
      <c r="CW68" s="4">
        <v>1672733413220</v>
      </c>
      <c r="CX68" s="5">
        <v>1490234301000</v>
      </c>
      <c r="CY68" s="4">
        <v>1051210466000</v>
      </c>
      <c r="CZ68" s="4">
        <v>953938798000</v>
      </c>
      <c r="DA68" s="4">
        <v>912088069000</v>
      </c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6" t="s">
        <v>613</v>
      </c>
      <c r="DM68" s="4">
        <v>40345003000000</v>
      </c>
      <c r="DN68" s="4">
        <v>35026171000000</v>
      </c>
      <c r="DO68" s="4">
        <v>27787527000000</v>
      </c>
      <c r="DP68" s="4">
        <v>29310310000000</v>
      </c>
      <c r="DQ68" s="4">
        <v>27356355000000</v>
      </c>
      <c r="DR68" s="4">
        <v>26141410000000</v>
      </c>
      <c r="DS68" s="4">
        <v>23957015000000</v>
      </c>
      <c r="DT68" s="4">
        <v>21292886000000</v>
      </c>
      <c r="DU68" s="4">
        <v>18381114000000</v>
      </c>
      <c r="DV68" s="4">
        <v>16247395000000</v>
      </c>
      <c r="DW68" s="4">
        <v>14721899000000</v>
      </c>
      <c r="DX68" s="4">
        <v>12475642000000</v>
      </c>
      <c r="DY68" s="4">
        <v>10210595000000</v>
      </c>
      <c r="DZ68" s="4">
        <v>10025915920420</v>
      </c>
      <c r="EA68" s="4">
        <v>8063168750740</v>
      </c>
      <c r="EB68" s="4">
        <v>5311930882580</v>
      </c>
      <c r="EC68" s="5">
        <v>4597226953000</v>
      </c>
      <c r="ED68" s="4">
        <v>3972684494000</v>
      </c>
      <c r="EE68" s="4">
        <v>3629992940000</v>
      </c>
      <c r="EF68" s="4">
        <v>3570086561000</v>
      </c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6" t="s">
        <v>613</v>
      </c>
      <c r="ER68" s="4">
        <v>15408950000000</v>
      </c>
      <c r="ES68" s="4">
        <v>14358630000000</v>
      </c>
      <c r="ET68" s="4">
        <v>10675761000000</v>
      </c>
      <c r="EU68" s="4">
        <v>8452099000000</v>
      </c>
      <c r="EV68" s="4">
        <v>8465263000000</v>
      </c>
      <c r="EW68" s="4">
        <v>8356807000000</v>
      </c>
      <c r="EX68" s="4">
        <v>9897188000000</v>
      </c>
      <c r="EY68" s="4">
        <v>8996931000000</v>
      </c>
      <c r="EZ68" s="4">
        <v>7318180000000</v>
      </c>
      <c r="FA68" s="4">
        <v>3498527000000</v>
      </c>
      <c r="FB68" s="4">
        <v>4248861000000</v>
      </c>
      <c r="FC68" s="4">
        <v>4106205000000</v>
      </c>
      <c r="FD68" s="4">
        <v>2764944000000</v>
      </c>
      <c r="FE68" s="4">
        <v>2734319617730</v>
      </c>
      <c r="FF68" s="4">
        <v>2189600301940</v>
      </c>
      <c r="FG68" s="4">
        <v>1089632903100</v>
      </c>
      <c r="FH68" s="5">
        <v>1030548465000</v>
      </c>
      <c r="FI68" s="4">
        <v>725434294000</v>
      </c>
      <c r="FJ68" s="4">
        <v>1699496113000</v>
      </c>
      <c r="FK68" s="4">
        <v>1493092485000</v>
      </c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6" t="s">
        <v>613</v>
      </c>
      <c r="FW68" s="4">
        <v>19738622000000</v>
      </c>
      <c r="FX68" s="4">
        <v>17976921000000</v>
      </c>
      <c r="FY68" s="4">
        <v>13004354000000</v>
      </c>
      <c r="FZ68" s="4">
        <v>13601728000000</v>
      </c>
      <c r="GA68" s="4">
        <v>12311635000000</v>
      </c>
      <c r="GB68" s="4">
        <v>11861793000000</v>
      </c>
      <c r="GC68" s="4">
        <v>10602969000000</v>
      </c>
      <c r="GD68" s="4">
        <v>7877621000000</v>
      </c>
      <c r="GE68" s="4">
        <v>6266926000000</v>
      </c>
      <c r="GF68" s="4">
        <v>3149080000000</v>
      </c>
      <c r="GG68" s="4">
        <v>2927226000000</v>
      </c>
      <c r="GH68" s="4">
        <v>3183575000000</v>
      </c>
      <c r="GI68" s="4">
        <v>2351329000000</v>
      </c>
      <c r="GJ68" s="4">
        <v>2187611145350</v>
      </c>
      <c r="GK68" s="4">
        <v>1387632797640</v>
      </c>
      <c r="GL68" s="4">
        <v>1034133390710</v>
      </c>
      <c r="GM68" s="5">
        <v>827029041000</v>
      </c>
      <c r="GN68" s="4">
        <v>990690426000</v>
      </c>
      <c r="GO68" s="4">
        <v>1095567536000</v>
      </c>
      <c r="GP68" s="4">
        <v>1462409705000</v>
      </c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6" t="s">
        <v>613</v>
      </c>
      <c r="HB68" s="4">
        <v>14407128000000</v>
      </c>
      <c r="HC68" s="4">
        <v>12515668000000</v>
      </c>
      <c r="HD68" s="4">
        <v>10926179000000</v>
      </c>
      <c r="HE68" s="4">
        <v>12242180000000</v>
      </c>
      <c r="HF68" s="4">
        <v>11525986000000</v>
      </c>
      <c r="HG68" s="4">
        <v>10194108000000</v>
      </c>
      <c r="HH68" s="4">
        <v>7615936000000</v>
      </c>
      <c r="HI68" s="4">
        <v>7925731000000</v>
      </c>
      <c r="HJ68" s="4">
        <v>6479166000000</v>
      </c>
      <c r="HK68" s="4">
        <v>8934088000000</v>
      </c>
      <c r="HL68" s="4">
        <v>7330869000000</v>
      </c>
      <c r="HM68" s="4">
        <v>5829703000000</v>
      </c>
      <c r="HN68" s="4">
        <v>4795879000000</v>
      </c>
      <c r="HO68" s="4">
        <v>4615204234190</v>
      </c>
      <c r="HP68" s="4">
        <v>3528245914590</v>
      </c>
      <c r="HQ68" s="4">
        <v>2577214731210</v>
      </c>
      <c r="HR68" s="5">
        <v>1928570380000</v>
      </c>
      <c r="HS68" s="4">
        <v>-348599124000</v>
      </c>
      <c r="HT68" s="4">
        <v>-253293628000</v>
      </c>
      <c r="HU68" s="4">
        <v>-334626998000</v>
      </c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6" t="s">
        <v>613</v>
      </c>
      <c r="IG68" s="4">
        <v>57004234000000</v>
      </c>
      <c r="IH68" s="4">
        <v>40434346000000</v>
      </c>
      <c r="II68" s="4">
        <v>36198102000000</v>
      </c>
      <c r="IJ68" s="4">
        <v>37391643000000</v>
      </c>
      <c r="IK68" s="4">
        <v>35318102000000</v>
      </c>
      <c r="IL68" s="4">
        <v>29752126000000</v>
      </c>
      <c r="IM68" s="4">
        <v>36230113000000</v>
      </c>
      <c r="IN68" s="4">
        <v>32340665000000</v>
      </c>
      <c r="IO68" s="4">
        <v>23935214000000</v>
      </c>
      <c r="IP68" s="4">
        <v>27526306000000</v>
      </c>
      <c r="IQ68" s="4">
        <v>31676219000000</v>
      </c>
      <c r="IR68" s="4">
        <v>20265425000000</v>
      </c>
      <c r="IS68" s="4">
        <v>14201230455620</v>
      </c>
      <c r="IT68" s="4">
        <v>16101565153940</v>
      </c>
      <c r="IU68" s="4">
        <v>8079714530630</v>
      </c>
      <c r="IV68" s="4">
        <v>4708250428000</v>
      </c>
      <c r="IW68" s="5">
        <v>4656674037000</v>
      </c>
      <c r="IX68" s="4">
        <v>4274568896000</v>
      </c>
      <c r="IY68" s="4">
        <v>3332321822000</v>
      </c>
      <c r="IZ68" s="4">
        <v>3078926429000</v>
      </c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6" t="s">
        <v>613</v>
      </c>
      <c r="JL68" s="4">
        <v>3881950000000</v>
      </c>
      <c r="JM68" s="4">
        <v>2323027000000</v>
      </c>
      <c r="JN68" s="4">
        <v>1074556000000</v>
      </c>
      <c r="JO68" s="4">
        <v>1581335000000</v>
      </c>
      <c r="JP68" s="4">
        <v>1567268000000</v>
      </c>
      <c r="JQ68" s="4">
        <v>1445448000000</v>
      </c>
      <c r="JR68" s="4">
        <v>1017019000000</v>
      </c>
      <c r="JS68" s="4">
        <v>2134428000000</v>
      </c>
      <c r="JT68" s="4">
        <v>1947915000000</v>
      </c>
      <c r="JU68" s="4">
        <v>3261655000000</v>
      </c>
      <c r="JV68" s="4">
        <v>2263421000000</v>
      </c>
      <c r="JW68" s="4">
        <v>1667451000000</v>
      </c>
      <c r="JX68" s="4">
        <v>1110205588640</v>
      </c>
      <c r="JY68" s="4">
        <v>2140511067700</v>
      </c>
      <c r="JZ68" s="4">
        <v>1663241896490</v>
      </c>
      <c r="KA68" s="4">
        <v>615936023000</v>
      </c>
      <c r="KB68" s="5">
        <v>300425987000</v>
      </c>
      <c r="KC68" s="4">
        <v>278955236000</v>
      </c>
      <c r="KD68" s="4">
        <v>77489140000</v>
      </c>
      <c r="KE68" s="4">
        <v>238286189000</v>
      </c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6" t="s">
        <v>613</v>
      </c>
      <c r="KQ68" s="4">
        <v>2771535000000</v>
      </c>
      <c r="KR68" s="4">
        <v>1523088000000</v>
      </c>
      <c r="KS68" s="4">
        <v>900927000000</v>
      </c>
      <c r="KT68" s="4">
        <v>807998000000</v>
      </c>
      <c r="KU68" s="4">
        <v>1169965000000</v>
      </c>
      <c r="KV68" s="4">
        <v>2605018000000</v>
      </c>
      <c r="KW68" s="4">
        <v>-369999000000</v>
      </c>
      <c r="KX68" s="4">
        <v>1474748000000</v>
      </c>
      <c r="KY68" s="4">
        <v>894299000000</v>
      </c>
      <c r="KZ68" s="4">
        <v>2153636000000</v>
      </c>
      <c r="LA68" s="4">
        <v>1784638000000</v>
      </c>
      <c r="LB68" s="4">
        <v>1260495000000</v>
      </c>
      <c r="LC68" s="4">
        <v>747791725810</v>
      </c>
      <c r="LD68" s="4">
        <v>1055199616342</v>
      </c>
      <c r="LE68" s="4">
        <v>988943863120</v>
      </c>
      <c r="LF68" s="4">
        <v>626693652000</v>
      </c>
      <c r="LG68" s="5">
        <v>304203349000</v>
      </c>
      <c r="LH68" s="4">
        <v>-115823291000</v>
      </c>
      <c r="LI68" s="4">
        <v>73146951000</v>
      </c>
      <c r="LJ68" s="4">
        <v>281425844000</v>
      </c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6" t="s">
        <v>613</v>
      </c>
      <c r="LV68" s="4">
        <v>5294293000000</v>
      </c>
      <c r="LW68" s="4">
        <v>3544063000000</v>
      </c>
      <c r="LX68" s="4">
        <v>2455713000000</v>
      </c>
      <c r="LY68" s="4">
        <v>2577857000000</v>
      </c>
      <c r="LZ68" s="4">
        <v>2380879000000</v>
      </c>
      <c r="MA68" s="4">
        <v>2168265000000</v>
      </c>
      <c r="MB68" s="4">
        <v>1631961000000</v>
      </c>
      <c r="MC68" s="4">
        <v>2648859000000</v>
      </c>
      <c r="MD68" s="4">
        <v>2302499000000</v>
      </c>
      <c r="ME68" s="4">
        <v>3641397000000</v>
      </c>
      <c r="MF68" s="4">
        <v>2580847000000</v>
      </c>
      <c r="MG68" s="1">
        <v>3593740000000</v>
      </c>
      <c r="MH68" s="1">
        <v>2087780000000</v>
      </c>
      <c r="MI68" s="1">
        <v>1166053000000</v>
      </c>
      <c r="MJ68" s="1">
        <v>701504000000</v>
      </c>
      <c r="MK68" s="1">
        <v>1198394000000</v>
      </c>
      <c r="ML68" s="1">
        <v>1430802000000</v>
      </c>
      <c r="MM68" s="1">
        <v>-206650000000</v>
      </c>
      <c r="MN68" s="1">
        <v>1965180000000</v>
      </c>
      <c r="MO68" s="1">
        <v>1204196000000</v>
      </c>
      <c r="MP68" s="1">
        <v>2882834000000</v>
      </c>
      <c r="MQ68" s="1">
        <v>2386835000000</v>
      </c>
      <c r="MR68" s="4">
        <v>1654948000000</v>
      </c>
      <c r="MS68" s="4">
        <v>992721741240</v>
      </c>
      <c r="MT68" s="4">
        <v>1478928428030</v>
      </c>
      <c r="MU68" s="4">
        <v>1512323443930</v>
      </c>
      <c r="MV68" s="4">
        <v>630758282000</v>
      </c>
      <c r="MW68" s="5">
        <v>237687081000</v>
      </c>
      <c r="MX68" s="4">
        <v>-64826594000</v>
      </c>
      <c r="MY68" s="1">
        <v>56569326000</v>
      </c>
      <c r="MZ68" s="1">
        <v>312390956000</v>
      </c>
      <c r="NK68" s="6" t="s">
        <v>613</v>
      </c>
      <c r="NL68" s="35">
        <v>2829418000000</v>
      </c>
      <c r="NM68" s="35">
        <v>1539798000000</v>
      </c>
      <c r="NN68" s="35">
        <v>898698000000</v>
      </c>
      <c r="NO68" s="35">
        <v>805235000000</v>
      </c>
      <c r="NP68" s="35">
        <v>1177371000000</v>
      </c>
      <c r="NQ68" s="35">
        <v>2599539000000</v>
      </c>
      <c r="NR68" s="35">
        <v>-385509000000</v>
      </c>
      <c r="NS68" s="35">
        <v>1477751000000</v>
      </c>
      <c r="NT68" s="35">
        <v>892772000000</v>
      </c>
      <c r="NU68" s="35">
        <v>2152309000000</v>
      </c>
      <c r="NV68" s="35">
        <v>1785737000000</v>
      </c>
      <c r="NW68" s="47">
        <v>1260495000000</v>
      </c>
      <c r="NX68" s="47">
        <v>747791725810</v>
      </c>
      <c r="NY68" s="47">
        <v>1055199616340</v>
      </c>
      <c r="NZ68" s="47">
        <v>988943863120</v>
      </c>
      <c r="OA68" s="47">
        <v>626693652000</v>
      </c>
      <c r="OB68" s="48">
        <v>304203349000</v>
      </c>
      <c r="OC68" s="47">
        <v>-115823291000</v>
      </c>
      <c r="OD68" s="35">
        <v>73146951000</v>
      </c>
      <c r="OE68" s="35">
        <v>281425844000</v>
      </c>
      <c r="OP68" s="6" t="s">
        <v>613</v>
      </c>
      <c r="OQ68" s="4">
        <v>1890642000000</v>
      </c>
      <c r="OR68" s="4">
        <v>1316510100660</v>
      </c>
      <c r="OS68" s="4">
        <v>2307143675400</v>
      </c>
      <c r="OT68" s="4">
        <v>1789969454720</v>
      </c>
      <c r="OU68" s="4">
        <v>725504903000</v>
      </c>
      <c r="OV68" s="5">
        <v>391293159000</v>
      </c>
      <c r="OW68" s="4">
        <v>364788030000</v>
      </c>
      <c r="OX68" s="4">
        <v>186416086000</v>
      </c>
      <c r="OY68" s="4">
        <v>305323623000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6" t="s">
        <v>613</v>
      </c>
      <c r="PK68" s="4">
        <v>-1048832000000</v>
      </c>
      <c r="PL68" s="4">
        <v>-717505000000</v>
      </c>
      <c r="PM68" s="4">
        <v>-640343000000</v>
      </c>
      <c r="PN68" s="4">
        <v>-558118000000</v>
      </c>
      <c r="PO68" s="4">
        <v>-478036000000</v>
      </c>
      <c r="PP68" s="4">
        <v>-506030000000</v>
      </c>
      <c r="PQ68" s="4">
        <v>-501046000000</v>
      </c>
      <c r="PR68" s="4">
        <v>-362828000000</v>
      </c>
      <c r="PS68" s="4">
        <v>-296370000000</v>
      </c>
      <c r="PT68" s="4">
        <v>-282029000000</v>
      </c>
      <c r="PU68" s="4">
        <v>-275993000000</v>
      </c>
      <c r="PV68" s="4">
        <v>-293496000000</v>
      </c>
      <c r="PW68" s="4">
        <v>-359653019190</v>
      </c>
      <c r="PX68" s="4">
        <v>-232301232740</v>
      </c>
      <c r="PY68" s="4">
        <v>-91605390380</v>
      </c>
      <c r="PZ68" s="4">
        <v>-141418047000</v>
      </c>
      <c r="QA68" s="5">
        <v>-121001655000</v>
      </c>
      <c r="QB68" s="4">
        <v>-195859143000</v>
      </c>
      <c r="QC68" s="4">
        <v>-56404997000</v>
      </c>
      <c r="QD68" s="4">
        <v>-159688814000</v>
      </c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6" t="s">
        <v>613</v>
      </c>
      <c r="QP68" s="4">
        <v>650500000000</v>
      </c>
      <c r="QQ68" s="4">
        <v>623480000000</v>
      </c>
      <c r="QR68" s="4">
        <v>4105867000000</v>
      </c>
      <c r="QS68" s="4">
        <v>772851000000</v>
      </c>
      <c r="QT68" s="4">
        <v>2346166000000</v>
      </c>
      <c r="QU68" s="4">
        <v>-1312751000000</v>
      </c>
      <c r="QV68" s="4">
        <v>489083000000</v>
      </c>
      <c r="QW68" s="4">
        <v>1569191000000</v>
      </c>
      <c r="QX68" s="4">
        <v>2164992000000</v>
      </c>
      <c r="QY68" s="4">
        <v>3405968000000</v>
      </c>
      <c r="QZ68" s="4">
        <v>1068266000000</v>
      </c>
      <c r="RA68" s="4">
        <v>-224478000000</v>
      </c>
      <c r="RB68" s="4">
        <v>125471359040</v>
      </c>
      <c r="RC68" s="4">
        <v>2182654656600</v>
      </c>
      <c r="RD68" s="4">
        <v>183590150310</v>
      </c>
      <c r="RE68" s="4">
        <v>375602309000</v>
      </c>
      <c r="RF68" s="5">
        <v>150007451000</v>
      </c>
      <c r="RG68" s="4">
        <v>282225800000</v>
      </c>
      <c r="RH68" s="4">
        <v>184377579000</v>
      </c>
      <c r="RI68" s="4">
        <v>175543261000</v>
      </c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6" t="s">
        <v>613</v>
      </c>
      <c r="RU68" s="4">
        <v>-1360899000000</v>
      </c>
      <c r="RV68" s="4">
        <v>-3126875000000</v>
      </c>
      <c r="RW68" s="4">
        <v>-1520457000000</v>
      </c>
      <c r="RX68" s="4">
        <v>-1219534000000</v>
      </c>
      <c r="RY68" s="4">
        <v>-1295064000000</v>
      </c>
      <c r="RZ68" s="4">
        <v>-1172977000000</v>
      </c>
      <c r="SA68" s="4">
        <v>-2232052000000</v>
      </c>
      <c r="SB68" s="4">
        <v>-1565348000000</v>
      </c>
      <c r="SC68" s="4">
        <v>-2298119000000</v>
      </c>
      <c r="SD68" s="4">
        <v>-1687779000000</v>
      </c>
      <c r="SE68" s="4">
        <v>-864499000000</v>
      </c>
      <c r="SF68" s="4">
        <v>-870535000000</v>
      </c>
      <c r="SG68" s="4">
        <v>491772525390</v>
      </c>
      <c r="SH68" s="4">
        <v>-2080763334130</v>
      </c>
      <c r="SI68" s="4">
        <v>-1069096003670</v>
      </c>
      <c r="SJ68" s="4">
        <v>-621220991000</v>
      </c>
      <c r="SK68" s="5">
        <v>-124918226000</v>
      </c>
      <c r="SL68" s="4">
        <v>-235412826000</v>
      </c>
      <c r="SM68" s="4">
        <v>-207162152000</v>
      </c>
      <c r="SN68" s="4">
        <v>160486885000</v>
      </c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6" t="s">
        <v>613</v>
      </c>
      <c r="SZ68" s="4">
        <v>585553000000</v>
      </c>
      <c r="TA68" s="4">
        <v>4349064000000</v>
      </c>
      <c r="TB68" s="4">
        <v>-2247827000000</v>
      </c>
      <c r="TC68" s="4">
        <v>463011000000</v>
      </c>
      <c r="TD68" s="4">
        <v>-786687000000</v>
      </c>
      <c r="TE68" s="4">
        <v>1290227000000</v>
      </c>
      <c r="TF68" s="4">
        <v>1551237000000</v>
      </c>
      <c r="TG68" s="4">
        <v>1200866000000</v>
      </c>
      <c r="TH68" s="4">
        <v>-674047000000</v>
      </c>
      <c r="TI68" s="4">
        <v>-1038298000000</v>
      </c>
      <c r="TJ68" s="4">
        <v>-11553000000</v>
      </c>
      <c r="TK68" s="4">
        <v>895930000000</v>
      </c>
      <c r="TL68" s="4">
        <v>-599943686580</v>
      </c>
      <c r="TM68" s="4">
        <v>48762937320</v>
      </c>
      <c r="TN68" s="4">
        <v>891364399460</v>
      </c>
      <c r="TO68" s="4">
        <v>186028667000</v>
      </c>
      <c r="TP68" s="5">
        <v>137032792000</v>
      </c>
      <c r="TQ68" s="4">
        <v>80211634000</v>
      </c>
      <c r="TR68" s="35">
        <v>-16476323000</v>
      </c>
      <c r="TS68" s="35">
        <v>-301412784000</v>
      </c>
      <c r="UD68" s="6" t="s">
        <v>613</v>
      </c>
      <c r="UE68" s="37">
        <v>0.59407469080380904</v>
      </c>
      <c r="UF68" s="37">
        <v>0.67112603071700705</v>
      </c>
      <c r="UG68" s="37">
        <v>0.51871583855827508</v>
      </c>
      <c r="UH68" s="37">
        <v>0.55793251470732896</v>
      </c>
      <c r="UI68" s="37">
        <v>0.48145409015631202</v>
      </c>
      <c r="UJ68" s="37">
        <v>0.47587356292745198</v>
      </c>
      <c r="UK68" s="37">
        <v>0.315056621013728</v>
      </c>
      <c r="UL68" s="37"/>
      <c r="UM68" s="37"/>
      <c r="UN68" s="37"/>
      <c r="UO68" s="37"/>
      <c r="UP68" s="9"/>
      <c r="UQ68" s="9"/>
      <c r="UR68" s="9"/>
      <c r="US68" s="9"/>
      <c r="UT68" s="9"/>
      <c r="UU68" s="10"/>
      <c r="UV68" s="9"/>
      <c r="UW68" s="6" t="s">
        <v>613</v>
      </c>
      <c r="UX68" s="9">
        <v>1.7235931678519001E-2</v>
      </c>
      <c r="UY68" s="9">
        <v>1.54027581608213E-2</v>
      </c>
      <c r="UZ68" s="9">
        <v>2.0488194544247801E-2</v>
      </c>
      <c r="VA68" s="9">
        <v>3.3282919026658302E-2</v>
      </c>
      <c r="VB68" s="9">
        <v>2.5904235455220199E-2</v>
      </c>
      <c r="VC68" s="9">
        <v>6.3237433178093799E-2</v>
      </c>
      <c r="VD68" s="9">
        <v>4.9159656644175202E-2</v>
      </c>
      <c r="VE68" s="9"/>
      <c r="VF68" s="9"/>
      <c r="VG68" s="9"/>
      <c r="VH68" s="9"/>
      <c r="VI68" s="9"/>
      <c r="VJ68" s="9"/>
      <c r="VK68" s="9"/>
      <c r="VL68" s="9"/>
      <c r="VM68" s="9"/>
      <c r="VN68" s="10"/>
      <c r="VO68" s="9"/>
      <c r="VP68" s="6" t="s">
        <v>613</v>
      </c>
      <c r="VQ68" s="9">
        <v>0.40592530919619102</v>
      </c>
      <c r="VR68" s="9">
        <v>0.32887396928299301</v>
      </c>
      <c r="VS68" s="9">
        <v>0.48128416144172498</v>
      </c>
      <c r="VT68" s="9">
        <v>0.44206748529267104</v>
      </c>
      <c r="VU68" s="9">
        <v>0.51854590984368798</v>
      </c>
      <c r="VV68" s="9">
        <v>0.52412643707254802</v>
      </c>
      <c r="VW68" s="9">
        <v>0.68494337898627189</v>
      </c>
      <c r="VX68" s="9"/>
      <c r="VY68" s="9"/>
      <c r="VZ68" s="9"/>
      <c r="WA68" s="9"/>
      <c r="WG68" s="53"/>
      <c r="WI68" s="54" t="s">
        <v>613</v>
      </c>
      <c r="WJ68" s="9">
        <v>0.11500136856987099</v>
      </c>
      <c r="WK68" s="9">
        <v>8.8351235281339202E-2</v>
      </c>
      <c r="WL68" s="9">
        <v>3.4269781271107601E-2</v>
      </c>
      <c r="WM68" s="9">
        <v>2.3881054459757398E-2</v>
      </c>
      <c r="WN68" s="9">
        <v>5.0408654086102303E-2</v>
      </c>
      <c r="WO68" s="9">
        <v>4.1928510056958995E-2</v>
      </c>
      <c r="WP68" s="9">
        <v>4.5874316727205003E-2</v>
      </c>
      <c r="WQ68" s="9"/>
      <c r="WR68" s="9"/>
      <c r="WS68" s="9"/>
      <c r="WT68" s="9"/>
      <c r="WU68" s="9"/>
      <c r="WV68" s="9"/>
      <c r="WW68" s="9"/>
      <c r="WX68" s="9"/>
      <c r="WY68" s="9"/>
      <c r="WZ68" s="10"/>
      <c r="XA68" s="9"/>
      <c r="XB68" s="6" t="s">
        <v>613</v>
      </c>
      <c r="XC68" s="9">
        <v>0.2282508</v>
      </c>
      <c r="XD68" s="9">
        <v>0.24821459999999998</v>
      </c>
      <c r="XE68" s="9">
        <v>0.24713225000000003</v>
      </c>
      <c r="XF68" s="9">
        <v>0.24582789999999999</v>
      </c>
      <c r="XG68" s="9">
        <v>0.24660084999999998</v>
      </c>
      <c r="XH68" s="9">
        <v>0.25261515000000001</v>
      </c>
      <c r="XI68" s="9">
        <v>0.25183890000000003</v>
      </c>
      <c r="XJ68" s="9"/>
      <c r="XK68" s="9"/>
      <c r="XL68" s="9"/>
      <c r="XM68" s="9"/>
      <c r="XN68" s="9"/>
      <c r="XO68" s="9"/>
      <c r="XP68" s="9"/>
      <c r="XQ68" s="9"/>
      <c r="XR68" s="9"/>
      <c r="XS68" s="10"/>
      <c r="XT68" s="9"/>
      <c r="XU68" s="6" t="s">
        <v>613</v>
      </c>
      <c r="XV68" s="59">
        <f t="shared" si="318"/>
        <v>293565316901.40845</v>
      </c>
      <c r="XW68" s="59">
        <f t="shared" si="318"/>
        <v>359289834511.3269</v>
      </c>
      <c r="XX68" s="59">
        <f t="shared" si="313"/>
        <v>232411625157.43756</v>
      </c>
      <c r="XY68" s="59">
        <f t="shared" si="313"/>
        <v>91588210159.140976</v>
      </c>
      <c r="XZ68" s="59">
        <f t="shared" si="313"/>
        <v>141269730045.87155</v>
      </c>
      <c r="YA68" s="59" t="e">
        <f t="shared" si="313"/>
        <v>#DIV/0!</v>
      </c>
      <c r="YB68" s="59">
        <f t="shared" si="313"/>
        <v>196447349295.77466</v>
      </c>
      <c r="YC68" s="6" t="s">
        <v>613</v>
      </c>
      <c r="YD68" s="4">
        <v>650500000000</v>
      </c>
      <c r="YE68" s="4">
        <v>623480000000</v>
      </c>
      <c r="YF68" s="4">
        <v>4105867000000</v>
      </c>
      <c r="YG68" s="4">
        <v>772851000000</v>
      </c>
      <c r="YH68" s="4">
        <v>2346166000000</v>
      </c>
      <c r="YI68" s="4">
        <v>-1312751000000</v>
      </c>
      <c r="YJ68" s="4">
        <v>489083000000</v>
      </c>
      <c r="YK68" s="4">
        <v>1569191000000</v>
      </c>
      <c r="YL68" s="4">
        <v>2164992000000</v>
      </c>
      <c r="YM68" s="4">
        <v>3405968000000</v>
      </c>
      <c r="YN68" s="4">
        <v>1068266000000</v>
      </c>
      <c r="YO68" s="4">
        <v>-224478000000</v>
      </c>
      <c r="YP68" s="4">
        <v>125471359040</v>
      </c>
      <c r="YQ68" s="4">
        <v>2182654656600</v>
      </c>
      <c r="YR68" s="4">
        <v>183590150310</v>
      </c>
      <c r="YS68" s="4">
        <v>375602309000</v>
      </c>
      <c r="YT68" s="5">
        <v>150007451000</v>
      </c>
      <c r="YU68" s="4">
        <v>282225800000</v>
      </c>
      <c r="YV68" s="4">
        <v>184377579000</v>
      </c>
      <c r="YW68" s="4">
        <v>175543261000</v>
      </c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6" t="s">
        <v>613</v>
      </c>
      <c r="ZI68" s="4">
        <v>-1360899000000</v>
      </c>
      <c r="ZJ68" s="4">
        <v>-3126875000000</v>
      </c>
      <c r="ZK68" s="4">
        <v>-1520457000000</v>
      </c>
      <c r="ZL68" s="4">
        <v>-1219534000000</v>
      </c>
      <c r="ZM68" s="4">
        <v>-1295064000000</v>
      </c>
      <c r="ZN68" s="4">
        <v>-1172977000000</v>
      </c>
      <c r="ZO68" s="4">
        <v>-2232052000000</v>
      </c>
      <c r="ZP68" s="4">
        <v>-1565348000000</v>
      </c>
      <c r="ZQ68" s="4">
        <v>-2298119000000</v>
      </c>
      <c r="ZR68" s="4">
        <v>-1687779000000</v>
      </c>
      <c r="ZS68" s="4">
        <v>-864499000000</v>
      </c>
      <c r="ZT68" s="4">
        <v>-870535000000</v>
      </c>
      <c r="ZU68" s="4">
        <v>491772525390</v>
      </c>
      <c r="ZV68" s="4">
        <v>-2080763334130</v>
      </c>
      <c r="ZW68" s="4">
        <v>-1069096003670</v>
      </c>
      <c r="ZX68" s="4">
        <v>-621220991000</v>
      </c>
      <c r="ZY68" s="5">
        <v>-124918226000</v>
      </c>
      <c r="ZZ68" s="4">
        <v>-235412826000</v>
      </c>
      <c r="AAA68" s="4">
        <v>-207162152000</v>
      </c>
      <c r="AAB68" s="4">
        <v>160486885000</v>
      </c>
      <c r="AAC68" s="4"/>
      <c r="AAD68" s="4"/>
      <c r="AAE68" s="4"/>
      <c r="AAF68" s="4"/>
      <c r="AAG68" s="4"/>
      <c r="AAH68" s="4"/>
      <c r="AAI68" s="4"/>
      <c r="AAJ68" s="4"/>
      <c r="AAK68" s="4"/>
      <c r="AAL68" s="4"/>
      <c r="AAM68" s="6" t="s">
        <v>613</v>
      </c>
      <c r="AAN68" s="4">
        <v>585553000000</v>
      </c>
      <c r="AAO68" s="4">
        <v>4349064000000</v>
      </c>
      <c r="AAP68" s="4">
        <v>-2247827000000</v>
      </c>
      <c r="AAQ68" s="4">
        <v>463011000000</v>
      </c>
      <c r="AAR68" s="4">
        <v>-786687000000</v>
      </c>
      <c r="AAS68" s="4">
        <v>1290227000000</v>
      </c>
      <c r="AAT68" s="4">
        <v>1551237000000</v>
      </c>
      <c r="AAU68" s="4">
        <v>1200866000000</v>
      </c>
      <c r="AAV68" s="4">
        <v>-674047000000</v>
      </c>
      <c r="AAW68" s="4">
        <v>-1038298000000</v>
      </c>
      <c r="AAX68" s="4">
        <v>-11553000000</v>
      </c>
      <c r="AAY68" s="4">
        <v>895930000000</v>
      </c>
      <c r="AAZ68" s="4">
        <v>-599943686580</v>
      </c>
      <c r="ABA68" s="4">
        <v>48762937320</v>
      </c>
      <c r="ABB68" s="4">
        <v>891364399460</v>
      </c>
      <c r="ABC68" s="4">
        <v>186028667000</v>
      </c>
      <c r="ABD68" s="5">
        <v>137032792000</v>
      </c>
      <c r="ABE68" s="4">
        <v>80211634000</v>
      </c>
      <c r="ABF68" s="35">
        <v>-16476323000</v>
      </c>
      <c r="ABG68" s="35">
        <v>-301412784000</v>
      </c>
      <c r="ABR68" s="6" t="s">
        <v>613</v>
      </c>
      <c r="ABS68" s="37">
        <v>0.59407469080380904</v>
      </c>
      <c r="ABT68" s="37">
        <v>0.67112603071700705</v>
      </c>
      <c r="ABU68" s="37">
        <v>0.51871583855827508</v>
      </c>
      <c r="ABV68" s="37">
        <v>0.55793251470732896</v>
      </c>
      <c r="ABW68" s="37">
        <v>0.48145409015631202</v>
      </c>
      <c r="ABX68" s="37">
        <v>0.47587356292745198</v>
      </c>
      <c r="ABY68" s="37">
        <v>0.315056621013728</v>
      </c>
      <c r="ABZ68" s="37"/>
      <c r="ACA68" s="37"/>
      <c r="ACB68" s="37"/>
      <c r="ACC68" s="37"/>
      <c r="ACD68" s="9"/>
      <c r="ACE68" s="9"/>
      <c r="ACF68" s="9"/>
      <c r="ACG68" s="9"/>
      <c r="ACH68" s="9"/>
      <c r="ACI68" s="10"/>
      <c r="ACJ68" s="9"/>
      <c r="ACK68" s="6" t="s">
        <v>613</v>
      </c>
      <c r="ACL68" s="9">
        <v>1.7235931678519001E-2</v>
      </c>
      <c r="ACM68" s="9">
        <v>1.54027581608213E-2</v>
      </c>
      <c r="ACN68" s="9">
        <v>2.0488194544247801E-2</v>
      </c>
      <c r="ACO68" s="9">
        <v>3.3282919026658302E-2</v>
      </c>
      <c r="ACP68" s="9">
        <v>2.5904235455220199E-2</v>
      </c>
      <c r="ACQ68" s="9">
        <v>6.3237433178093799E-2</v>
      </c>
      <c r="ACR68" s="9">
        <v>4.9159656644175202E-2</v>
      </c>
      <c r="ACS68" s="9"/>
      <c r="ACT68" s="9"/>
      <c r="ACU68" s="9"/>
      <c r="ACV68" s="9"/>
      <c r="ACW68" s="9"/>
      <c r="ACX68" s="9"/>
      <c r="ACY68" s="9"/>
      <c r="ACZ68" s="9"/>
      <c r="ADA68" s="9"/>
      <c r="ADB68" s="10"/>
      <c r="ADC68" s="9"/>
      <c r="ADD68" s="6" t="s">
        <v>613</v>
      </c>
      <c r="ADE68" s="9">
        <v>0.40592530919619102</v>
      </c>
      <c r="ADF68" s="9">
        <v>0.32887396928299301</v>
      </c>
      <c r="ADG68" s="9">
        <v>0.48128416144172498</v>
      </c>
      <c r="ADH68" s="9">
        <v>0.44206748529267104</v>
      </c>
      <c r="ADI68" s="9">
        <v>0.51854590984368798</v>
      </c>
      <c r="ADJ68" s="9">
        <v>0.52412643707254802</v>
      </c>
      <c r="ADK68" s="9">
        <v>0.68494337898627189</v>
      </c>
      <c r="ADL68" s="9"/>
      <c r="ADM68" s="9"/>
      <c r="ADN68" s="9"/>
      <c r="ADO68" s="9"/>
      <c r="ADU68" s="53"/>
      <c r="ADW68" s="54" t="s">
        <v>613</v>
      </c>
      <c r="ADX68" s="9">
        <v>0.11500136856987099</v>
      </c>
      <c r="ADY68" s="9">
        <v>8.8351235281339202E-2</v>
      </c>
      <c r="ADZ68" s="9">
        <v>3.4269781271107601E-2</v>
      </c>
      <c r="AEA68" s="9">
        <v>2.3881054459757398E-2</v>
      </c>
      <c r="AEB68" s="9">
        <v>5.0408654086102303E-2</v>
      </c>
      <c r="AEC68" s="9">
        <v>4.1928510056958995E-2</v>
      </c>
      <c r="AED68" s="9">
        <v>4.5874316727205003E-2</v>
      </c>
      <c r="AEE68" s="9"/>
      <c r="AEF68" s="9"/>
      <c r="AEG68" s="9"/>
      <c r="AEH68" s="9"/>
      <c r="AEI68" s="9"/>
      <c r="AEJ68" s="9"/>
      <c r="AEK68" s="9"/>
      <c r="AEL68" s="9"/>
      <c r="AEM68" s="9"/>
      <c r="AEN68" s="10"/>
      <c r="AEO68" s="9"/>
      <c r="AEP68" s="6" t="s">
        <v>613</v>
      </c>
      <c r="AEQ68" s="9">
        <v>0.2282508</v>
      </c>
      <c r="AER68" s="9">
        <v>0.24821459999999998</v>
      </c>
      <c r="AES68" s="9">
        <v>0.24713225000000003</v>
      </c>
      <c r="AET68" s="9">
        <v>0.24582789999999999</v>
      </c>
      <c r="AEU68" s="9">
        <v>0.24660084999999998</v>
      </c>
      <c r="AEV68" s="9">
        <v>0.25261515000000001</v>
      </c>
      <c r="AEW68" s="9">
        <v>0.25183890000000003</v>
      </c>
      <c r="AEX68" s="9"/>
      <c r="AEY68" s="9"/>
      <c r="AEZ68" s="9"/>
      <c r="AFA68" s="9"/>
      <c r="AFB68" s="9"/>
      <c r="AFC68" s="9"/>
      <c r="AFD68" s="9"/>
      <c r="AFE68" s="9"/>
      <c r="AFF68" s="9"/>
      <c r="AFG68" s="10"/>
      <c r="AFH68" s="9"/>
      <c r="AFI68" s="6" t="s">
        <v>613</v>
      </c>
      <c r="AFJ68" s="7">
        <f t="shared" si="324"/>
        <v>0.10103648373366277</v>
      </c>
      <c r="AFK68" s="7">
        <f t="shared" si="325"/>
        <v>7.3236841321196261E-2</v>
      </c>
      <c r="AFL68" s="7">
        <f t="shared" si="326"/>
        <v>0.10524720381834163</v>
      </c>
      <c r="AFM68" s="7">
        <f t="shared" si="327"/>
        <v>0.12264953068596504</v>
      </c>
      <c r="AFN68" s="7">
        <f t="shared" si="328"/>
        <v>0.11797850270514353</v>
      </c>
      <c r="AFO68" s="8">
        <f t="shared" si="329"/>
        <v>6.6171053139216202E-2</v>
      </c>
      <c r="AFP68" s="7">
        <f t="shared" si="330"/>
        <v>-2.9154918084969877E-2</v>
      </c>
      <c r="AFQ68" s="6" t="s">
        <v>613</v>
      </c>
      <c r="AFR68" s="7">
        <f t="shared" si="331"/>
        <v>0.21621941975431683</v>
      </c>
      <c r="AFS68" s="7">
        <f t="shared" si="332"/>
        <v>0.15592380996476349</v>
      </c>
      <c r="AFT68" s="7">
        <f t="shared" si="333"/>
        <v>0.22863551920951874</v>
      </c>
      <c r="AFU68" s="7">
        <f t="shared" si="334"/>
        <v>0.28029334889343172</v>
      </c>
      <c r="AFV68" s="7">
        <f t="shared" si="335"/>
        <v>0.2431670300540956</v>
      </c>
      <c r="AFW68" s="8">
        <f t="shared" si="336"/>
        <v>0.15773515561304016</v>
      </c>
      <c r="AFX68" s="7">
        <f t="shared" si="337"/>
        <v>0.33225353429172705</v>
      </c>
      <c r="AFY68" s="6" t="s">
        <v>613</v>
      </c>
      <c r="AFZ68" s="1">
        <f t="shared" si="338"/>
        <v>9013278000000</v>
      </c>
      <c r="AGA68" s="1">
        <f t="shared" si="339"/>
        <v>7147208000000</v>
      </c>
      <c r="AGB68" s="1">
        <f t="shared" si="340"/>
        <v>6802815379540</v>
      </c>
      <c r="AGC68" s="1">
        <f t="shared" si="341"/>
        <v>4915878712230</v>
      </c>
      <c r="AGD68" s="1">
        <f t="shared" si="342"/>
        <v>3611348121920</v>
      </c>
      <c r="AGE68" s="2">
        <f t="shared" si="343"/>
        <v>2755599421000</v>
      </c>
      <c r="AGF68" s="1">
        <f t="shared" si="344"/>
        <v>642091302000</v>
      </c>
      <c r="AGG68" s="6" t="s">
        <v>613</v>
      </c>
      <c r="AGH68" s="7">
        <f t="shared" si="345"/>
        <v>0.18499939755547315</v>
      </c>
      <c r="AGI68" s="7">
        <f t="shared" si="346"/>
        <v>0.1553341652628551</v>
      </c>
      <c r="AGJ68" s="7">
        <f t="shared" si="347"/>
        <v>0.31465076564296524</v>
      </c>
      <c r="AGK68" s="7">
        <f t="shared" si="348"/>
        <v>0.33834071055335296</v>
      </c>
      <c r="AGL68" s="7">
        <f t="shared" si="349"/>
        <v>0.1705557044643298</v>
      </c>
      <c r="AGM68" s="8">
        <f t="shared" si="350"/>
        <v>0.1090238242578002</v>
      </c>
      <c r="AGN68" s="7">
        <f t="shared" si="351"/>
        <v>0.43444792840380198</v>
      </c>
      <c r="AGO68" s="6" t="s">
        <v>613</v>
      </c>
      <c r="AGP68" s="7">
        <f t="shared" si="352"/>
        <v>6.2199287703070621E-2</v>
      </c>
      <c r="AGQ68" s="7">
        <f t="shared" si="353"/>
        <v>5.2656826332542803E-2</v>
      </c>
      <c r="AGR68" s="7">
        <f t="shared" si="354"/>
        <v>6.5533977986220557E-2</v>
      </c>
      <c r="AGS68" s="7">
        <f t="shared" si="355"/>
        <v>0.12239836684463765</v>
      </c>
      <c r="AGT68" s="7">
        <f t="shared" si="356"/>
        <v>0.13310542027948391</v>
      </c>
      <c r="AGU68" s="8">
        <f t="shared" si="357"/>
        <v>6.5326313712947559E-2</v>
      </c>
      <c r="AGV68" s="7">
        <f t="shared" si="358"/>
        <v>-2.709589991832477E-2</v>
      </c>
      <c r="AGW68" s="6" t="s">
        <v>613</v>
      </c>
      <c r="AGX68" s="7">
        <f t="shared" si="359"/>
        <v>9.3293972369195316E-2</v>
      </c>
      <c r="AGY68" s="7">
        <f t="shared" si="360"/>
        <v>9.2703945955542447E-2</v>
      </c>
      <c r="AGZ68" s="7">
        <f t="shared" si="361"/>
        <v>0.14328691983309769</v>
      </c>
      <c r="AHA68" s="7">
        <f t="shared" si="362"/>
        <v>0.2215387001526192</v>
      </c>
      <c r="AHB68" s="7">
        <f t="shared" si="363"/>
        <v>0.15409225020942321</v>
      </c>
      <c r="AHC68" s="8">
        <f t="shared" si="364"/>
        <v>8.4028462351228989E-2</v>
      </c>
      <c r="AHD68" s="7">
        <f t="shared" si="365"/>
        <v>8.5339139191640254E-2</v>
      </c>
      <c r="AHE68" s="6" t="s">
        <v>613</v>
      </c>
      <c r="AHF68" s="15">
        <f t="shared" si="306"/>
        <v>10.581124692793551</v>
      </c>
      <c r="AHG68" s="15">
        <f t="shared" si="307"/>
        <v>13.330558366472232</v>
      </c>
      <c r="AHH68" s="15">
        <f t="shared" si="308"/>
        <v>19.626750635084573</v>
      </c>
      <c r="AHI68" s="15">
        <f t="shared" si="309"/>
        <v>8.8818019354657238</v>
      </c>
      <c r="AHJ68" s="15">
        <f t="shared" si="310"/>
        <v>16.468572775615439</v>
      </c>
      <c r="AHK68" s="16">
        <f t="shared" si="311"/>
        <v>17.233083691355322</v>
      </c>
      <c r="AHL68" s="15">
        <f t="shared" si="312"/>
        <v>21.880346088721982</v>
      </c>
      <c r="AHM68" s="6" t="s">
        <v>613</v>
      </c>
      <c r="AHN68" s="12">
        <f t="shared" si="366"/>
        <v>34.495387834205303</v>
      </c>
      <c r="AHO68" s="12">
        <f t="shared" si="367"/>
        <v>27.380698539831137</v>
      </c>
      <c r="AHP68" s="12">
        <f t="shared" si="368"/>
        <v>18.597067175629665</v>
      </c>
      <c r="AHQ68" s="12">
        <f t="shared" si="369"/>
        <v>41.09526452538045</v>
      </c>
      <c r="AHR68" s="12">
        <f t="shared" si="370"/>
        <v>22.16342636202485</v>
      </c>
      <c r="AHS68" s="13">
        <f t="shared" si="371"/>
        <v>21.180190761975812</v>
      </c>
      <c r="AHT68" s="12">
        <f t="shared" si="372"/>
        <v>16.681637416518555</v>
      </c>
      <c r="AHU68" s="6" t="s">
        <v>613</v>
      </c>
      <c r="AHV68" s="15">
        <f t="shared" si="373"/>
        <v>1.6243993695875532</v>
      </c>
      <c r="AHW68" s="15">
        <f t="shared" si="374"/>
        <v>1.3908328021648102</v>
      </c>
      <c r="AHX68" s="15">
        <f t="shared" si="375"/>
        <v>1.6059944330019358</v>
      </c>
      <c r="AHY68" s="15">
        <f t="shared" si="376"/>
        <v>1.0020520195473375</v>
      </c>
      <c r="AHZ68" s="15">
        <f t="shared" si="377"/>
        <v>0.88635385739680539</v>
      </c>
      <c r="AIA68" s="16">
        <f t="shared" si="378"/>
        <v>1.0129310744515685</v>
      </c>
      <c r="AIB68" s="15">
        <f t="shared" si="379"/>
        <v>1.0759900270096807</v>
      </c>
      <c r="AIC68" s="6" t="s">
        <v>613</v>
      </c>
      <c r="AID68" s="4">
        <f t="shared" si="380"/>
        <v>2130903000000</v>
      </c>
      <c r="AIE68" s="4">
        <f t="shared" si="381"/>
        <v>1783726000000</v>
      </c>
      <c r="AIF68" s="4">
        <f t="shared" si="382"/>
        <v>1975142447150</v>
      </c>
      <c r="AIG68" s="4">
        <f t="shared" si="383"/>
        <v>1577217550510</v>
      </c>
      <c r="AIH68" s="4">
        <f t="shared" si="384"/>
        <v>583100510120</v>
      </c>
      <c r="AII68" s="14">
        <f t="shared" si="385"/>
        <v>459685836000</v>
      </c>
      <c r="AIJ68" s="4">
        <f t="shared" si="386"/>
        <v>325776172000</v>
      </c>
      <c r="AIK68" s="6" t="s">
        <v>613</v>
      </c>
      <c r="AIL68" s="15">
        <f t="shared" si="387"/>
        <v>9.5102522264035478</v>
      </c>
      <c r="AIM68" s="15">
        <f t="shared" si="388"/>
        <v>7.9615537675741681</v>
      </c>
      <c r="AIN68" s="15">
        <f t="shared" si="389"/>
        <v>8.1521032456031186</v>
      </c>
      <c r="AIO68" s="15">
        <f t="shared" si="390"/>
        <v>5.1227647879123523</v>
      </c>
      <c r="AIP68" s="15">
        <f t="shared" si="391"/>
        <v>8.0745091905871575</v>
      </c>
      <c r="AIQ68" s="16">
        <f t="shared" si="392"/>
        <v>10.130122949883537</v>
      </c>
      <c r="AIR68" s="15">
        <f t="shared" si="393"/>
        <v>13.121183387224526</v>
      </c>
      <c r="AIS68" s="6" t="s">
        <v>613</v>
      </c>
      <c r="AIT68" s="15">
        <f t="shared" si="394"/>
        <v>1.5189470569540489</v>
      </c>
      <c r="AIU68" s="15">
        <f t="shared" si="395"/>
        <v>1.6451219265200308</v>
      </c>
      <c r="AIV68" s="15">
        <f t="shared" si="396"/>
        <v>1.7223524398328167</v>
      </c>
      <c r="AIW68" s="15">
        <f t="shared" si="397"/>
        <v>1.720322128706584</v>
      </c>
      <c r="AIX68" s="15">
        <f t="shared" si="398"/>
        <v>1.5351348224352275</v>
      </c>
      <c r="AIY68" s="16">
        <f t="shared" si="399"/>
        <v>1.4460594058523972</v>
      </c>
      <c r="AIZ68" s="15">
        <f t="shared" si="400"/>
        <v>1.4490774349854489</v>
      </c>
      <c r="AJA68" s="6" t="s">
        <v>613</v>
      </c>
      <c r="AJB68" s="15">
        <f t="shared" si="401"/>
        <v>0.54324905843717008</v>
      </c>
      <c r="AJC68" s="15">
        <f t="shared" si="402"/>
        <v>0.59244997367035279</v>
      </c>
      <c r="AJD68" s="15">
        <f t="shared" si="403"/>
        <v>1.0297463406774385</v>
      </c>
      <c r="AJE68" s="15">
        <f t="shared" si="404"/>
        <v>0.88011538883264495</v>
      </c>
      <c r="AJF68" s="15">
        <f t="shared" si="405"/>
        <v>0.57132619083811509</v>
      </c>
      <c r="AJG68" s="16">
        <f t="shared" si="406"/>
        <v>0.63604963304661266</v>
      </c>
      <c r="AJH68" s="15">
        <f t="shared" si="407"/>
        <v>0.60221919009525071</v>
      </c>
      <c r="AJI68" s="6" t="s">
        <v>613</v>
      </c>
      <c r="AJJ68" s="15">
        <f t="shared" si="319"/>
        <v>5.681341483359228</v>
      </c>
      <c r="AJK68" s="15">
        <f t="shared" si="319"/>
        <v>3.0868796573441051</v>
      </c>
      <c r="AJL68" s="15">
        <f t="shared" si="314"/>
        <v>9.2143767058513113</v>
      </c>
      <c r="AJM68" s="15">
        <f t="shared" si="314"/>
        <v>18.156594165370556</v>
      </c>
      <c r="AJN68" s="15">
        <f t="shared" si="314"/>
        <v>4.3554273027119379</v>
      </c>
      <c r="AJO68" s="16">
        <f t="shared" si="314"/>
        <v>2.4828254373876124</v>
      </c>
      <c r="AJP68" s="15">
        <f t="shared" si="314"/>
        <v>1.4242645593522278</v>
      </c>
      <c r="AJQ68" s="6" t="s">
        <v>613</v>
      </c>
      <c r="AJR68" s="1">
        <v>3.5835900000000001</v>
      </c>
      <c r="AJS68" s="1">
        <v>3.2289500000000002</v>
      </c>
      <c r="AJT68" s="1">
        <v>1.95963</v>
      </c>
      <c r="AJU68" s="1">
        <v>2.86938</v>
      </c>
      <c r="AJV68" s="1">
        <v>3.5017499999999999</v>
      </c>
      <c r="AJW68" s="1">
        <v>3.2044100000000002</v>
      </c>
      <c r="AJX68" s="1">
        <v>2.5811899999999999</v>
      </c>
      <c r="AJY68" s="1">
        <v>7.2705200000000003</v>
      </c>
      <c r="AJZ68" s="1">
        <v>7.3419499999999998</v>
      </c>
      <c r="AKA68" s="1">
        <v>12.189959999999999</v>
      </c>
      <c r="AKB68" s="1">
        <v>7.7079700000000004</v>
      </c>
      <c r="AKC68" s="1">
        <v>5.68</v>
      </c>
      <c r="AKD68" s="1">
        <v>3.09</v>
      </c>
      <c r="AKE68" s="1">
        <v>9.2100000000000009</v>
      </c>
      <c r="AKF68" s="1">
        <v>18.16</v>
      </c>
      <c r="AKG68" s="1">
        <v>4.3600000000000003</v>
      </c>
      <c r="AKH68" s="2"/>
      <c r="AKI68" s="1">
        <v>1.42</v>
      </c>
      <c r="AKJ68" s="6" t="s">
        <v>613</v>
      </c>
      <c r="AKK68" s="15">
        <f t="shared" si="408"/>
        <v>2.1400133077105301</v>
      </c>
      <c r="AKL68" s="15">
        <f t="shared" si="409"/>
        <v>2.1290351570587998</v>
      </c>
      <c r="AKM68" s="15">
        <f t="shared" si="410"/>
        <v>2.1723666844788325</v>
      </c>
      <c r="AKN68" s="15">
        <f t="shared" si="411"/>
        <v>2.2853193756697032</v>
      </c>
      <c r="AKO68" s="15">
        <f t="shared" si="412"/>
        <v>2.0611130373626465</v>
      </c>
      <c r="AKP68" s="16">
        <f t="shared" si="413"/>
        <v>2.3837486050159082</v>
      </c>
      <c r="AKQ68" s="15">
        <f t="shared" si="414"/>
        <v>-11.396140209463063</v>
      </c>
      <c r="AKR68" s="6" t="s">
        <v>613</v>
      </c>
      <c r="AKS68" s="15">
        <f t="shared" si="415"/>
        <v>0.54609557296486633</v>
      </c>
      <c r="AKT68" s="15">
        <f t="shared" si="416"/>
        <v>0.49028113511621124</v>
      </c>
      <c r="AKU68" s="15">
        <f t="shared" si="417"/>
        <v>0.47400094001125842</v>
      </c>
      <c r="AKV68" s="15">
        <f t="shared" si="418"/>
        <v>0.39329254004145853</v>
      </c>
      <c r="AKW68" s="15">
        <f t="shared" si="419"/>
        <v>0.40126008057717227</v>
      </c>
      <c r="AKX68" s="16">
        <f t="shared" si="420"/>
        <v>0.42883010626762813</v>
      </c>
      <c r="AKY68" s="15">
        <f t="shared" si="421"/>
        <v>-2.8419188626532521</v>
      </c>
      <c r="AKZ68" s="6" t="s">
        <v>613</v>
      </c>
      <c r="ALA68" s="7">
        <f t="shared" si="422"/>
        <v>0.35320945387460589</v>
      </c>
      <c r="ALB68" s="7">
        <f t="shared" si="423"/>
        <v>0.32898566824975572</v>
      </c>
      <c r="ALC68" s="7">
        <f t="shared" si="424"/>
        <v>0.32157438109071895</v>
      </c>
      <c r="ALD68" s="7">
        <f t="shared" si="425"/>
        <v>0.28227563755545249</v>
      </c>
      <c r="ALE68" s="7">
        <f t="shared" si="426"/>
        <v>0.28635660584286049</v>
      </c>
      <c r="ALF68" s="8">
        <f t="shared" si="427"/>
        <v>0.30012672912373933</v>
      </c>
      <c r="ALG68" s="7">
        <f t="shared" si="428"/>
        <v>1.5429120795036093</v>
      </c>
      <c r="ALH68" s="6" t="s">
        <v>613</v>
      </c>
      <c r="ALI68" s="7">
        <f t="shared" si="320"/>
        <v>9.2212470854749276E-2</v>
      </c>
      <c r="ALJ68" s="7">
        <f t="shared" si="320"/>
        <v>0.15280287637813633</v>
      </c>
      <c r="ALK68" s="7">
        <f t="shared" si="315"/>
        <v>0.1062399163815988</v>
      </c>
      <c r="ALL68" s="7">
        <f t="shared" si="315"/>
        <v>6.6003203668080296E-2</v>
      </c>
      <c r="ALM68" s="7">
        <f t="shared" si="315"/>
        <v>0.13660687423397158</v>
      </c>
      <c r="ALN68" s="20" t="e">
        <f t="shared" si="315"/>
        <v>#DIV/0!</v>
      </c>
      <c r="ALO68" s="7">
        <f t="shared" si="315"/>
        <v>0.19829337615479758</v>
      </c>
      <c r="ALP68" s="6" t="s">
        <v>613</v>
      </c>
      <c r="ALQ68" s="17">
        <f t="shared" si="429"/>
        <v>0.35320945387460589</v>
      </c>
      <c r="ALR68" s="17">
        <f t="shared" si="430"/>
        <v>0.32898566824975572</v>
      </c>
      <c r="ALS68" s="17">
        <f t="shared" si="431"/>
        <v>0.32157438109071895</v>
      </c>
      <c r="ALT68" s="17">
        <f t="shared" si="432"/>
        <v>0.28227563755545249</v>
      </c>
      <c r="ALU68" s="17">
        <f t="shared" si="433"/>
        <v>0.28635660584286049</v>
      </c>
      <c r="ALV68" s="21">
        <f t="shared" si="434"/>
        <v>0.30012672912373933</v>
      </c>
      <c r="ALW68" s="17">
        <f t="shared" si="435"/>
        <v>1.5429120795036093</v>
      </c>
      <c r="ALX68" s="6" t="s">
        <v>613</v>
      </c>
      <c r="ALY68" s="17">
        <f t="shared" si="436"/>
        <v>0.64679054612539411</v>
      </c>
      <c r="ALZ68" s="17">
        <f t="shared" si="437"/>
        <v>0.67101433175024428</v>
      </c>
      <c r="AMA68" s="17">
        <f t="shared" si="438"/>
        <v>0.67842561890928099</v>
      </c>
      <c r="AMB68" s="17">
        <f t="shared" si="439"/>
        <v>0.71772436244454751</v>
      </c>
      <c r="AMC68" s="17">
        <f t="shared" si="440"/>
        <v>0.71364339415713951</v>
      </c>
      <c r="AMD68" s="21">
        <f t="shared" si="441"/>
        <v>0.69987327087626061</v>
      </c>
      <c r="AME68" s="17">
        <f t="shared" si="442"/>
        <v>-0.54291207950360931</v>
      </c>
      <c r="AMF68" s="6" t="s">
        <v>613</v>
      </c>
      <c r="AMG68" s="18">
        <v>4.5713591950970072</v>
      </c>
      <c r="AMH68" s="18">
        <v>6.1982279139587186</v>
      </c>
      <c r="AMI68" s="18">
        <v>6.218300505319057</v>
      </c>
      <c r="AMJ68" s="18">
        <v>6.0281565269948612</v>
      </c>
      <c r="AMK68" s="18">
        <v>6.8453170762465918</v>
      </c>
      <c r="AML68" s="18">
        <v>7.4264531209904705</v>
      </c>
      <c r="AMM68" s="18">
        <v>7.1765482946952046</v>
      </c>
      <c r="AMN68" s="18">
        <v>5.8431999502304244</v>
      </c>
      <c r="AMO68" s="18">
        <v>4.5730186003318511</v>
      </c>
      <c r="AMP68" s="18">
        <v>5.7790687746391765</v>
      </c>
      <c r="AMQ68" s="18">
        <v>6.1667526536031421</v>
      </c>
      <c r="AMR68" s="18">
        <v>8.2581800191838628</v>
      </c>
      <c r="AMS68" s="18">
        <v>10.561990087171512</v>
      </c>
      <c r="AMT68" s="18">
        <v>8.0313813664126421</v>
      </c>
      <c r="AMU68" s="18">
        <v>11.291457076820459</v>
      </c>
      <c r="AMV68" s="19">
        <v>10.072101709964384</v>
      </c>
      <c r="AMW68" s="18">
        <v>8.1036149396627639</v>
      </c>
      <c r="AMX68" s="18">
        <v>11.291457076820459</v>
      </c>
      <c r="AMY68" s="18">
        <v>10.072101709964384</v>
      </c>
      <c r="AMZ68" s="18">
        <v>8.1036149396627639</v>
      </c>
      <c r="ANH68" s="6" t="s">
        <v>613</v>
      </c>
      <c r="ANI68" s="7">
        <f t="shared" si="443"/>
        <v>6.1667526536031421E-2</v>
      </c>
      <c r="ANJ68" s="7">
        <f t="shared" si="444"/>
        <v>8.2581800191838625E-2</v>
      </c>
      <c r="ANK68" s="7">
        <f t="shared" si="445"/>
        <v>0.10561990087171512</v>
      </c>
      <c r="ANL68" s="7">
        <f t="shared" si="446"/>
        <v>8.0313813664126418E-2</v>
      </c>
      <c r="ANM68" s="7">
        <f t="shared" si="447"/>
        <v>0.11291457076820459</v>
      </c>
      <c r="ANN68" s="20">
        <f t="shared" si="448"/>
        <v>0.10072101709964384</v>
      </c>
      <c r="ANO68" s="7">
        <f t="shared" si="449"/>
        <v>8.1036149396627635E-2</v>
      </c>
      <c r="ANP68" s="6" t="s">
        <v>613</v>
      </c>
      <c r="ANQ68" s="7">
        <v>-1.5137246404285265E-2</v>
      </c>
      <c r="ANR68" s="7">
        <v>2.5564672332883953E-2</v>
      </c>
      <c r="ANS68" s="7">
        <v>-1.0702546631930043E-2</v>
      </c>
      <c r="ANT68" s="7">
        <v>0.20954451611318192</v>
      </c>
      <c r="ANU68" s="7">
        <v>0.18215498634196114</v>
      </c>
      <c r="ANV68" s="7">
        <v>-0.11152965043334617</v>
      </c>
      <c r="ANW68" s="7">
        <v>0.2194132077705182</v>
      </c>
      <c r="ANX68" s="7">
        <v>5.1688907023796915E-3</v>
      </c>
      <c r="ANY68" s="7">
        <v>0.14404568362117454</v>
      </c>
      <c r="ANZ68" s="7">
        <v>5.3476746432414846E-2</v>
      </c>
      <c r="AOA68" s="7">
        <v>0.46856062067014981</v>
      </c>
      <c r="AOB68" s="7">
        <v>0.81701072071858527</v>
      </c>
      <c r="AOC68" s="7">
        <v>-0.46667980509208173</v>
      </c>
      <c r="AOD68" s="7">
        <v>0.53919448848064833</v>
      </c>
      <c r="AOE68" s="7">
        <v>0.57657229599624027</v>
      </c>
      <c r="AOF68" s="20">
        <v>0.18054832872882143</v>
      </c>
      <c r="AOG68" s="7">
        <v>0.45513802777357104</v>
      </c>
      <c r="AOH68" s="7">
        <v>0.57657229599624027</v>
      </c>
      <c r="AOI68" s="7">
        <v>0.18054832872882143</v>
      </c>
      <c r="AOJ68" s="7">
        <v>0.45513802777357104</v>
      </c>
      <c r="AOR68" s="6" t="s">
        <v>613</v>
      </c>
      <c r="AOS68" s="1">
        <v>3.5835900000000001</v>
      </c>
      <c r="AOT68" s="1">
        <v>3.2289500000000002</v>
      </c>
      <c r="AOU68" s="1">
        <v>1.95963</v>
      </c>
      <c r="AOV68" s="1">
        <v>2.86938</v>
      </c>
      <c r="AOW68" s="1">
        <v>3.5017499999999999</v>
      </c>
      <c r="AOX68" s="1">
        <v>3.2044100000000002</v>
      </c>
      <c r="AOY68" s="1">
        <v>2.5811899999999999</v>
      </c>
      <c r="AOZ68" s="1">
        <v>7.2705200000000003</v>
      </c>
      <c r="APA68" s="1">
        <v>7.3419499999999998</v>
      </c>
      <c r="APB68" s="1">
        <v>12.189959999999999</v>
      </c>
      <c r="APC68" s="1">
        <v>7.7079700000000004</v>
      </c>
      <c r="APD68" s="1"/>
      <c r="APE68" s="1"/>
      <c r="APF68" s="1"/>
      <c r="APG68" s="1"/>
      <c r="APH68" s="1"/>
      <c r="API68" s="2"/>
      <c r="APJ68" s="1"/>
      <c r="APK68" s="1"/>
      <c r="APL68" s="1"/>
      <c r="APW68" s="22">
        <v>0.57928432799463658</v>
      </c>
      <c r="APX68" s="22">
        <v>0.2182908509308677</v>
      </c>
      <c r="APY68" s="22">
        <v>0.57499588202270513</v>
      </c>
      <c r="APZ68" s="22">
        <v>1.7212884136985018E-2</v>
      </c>
      <c r="AQA68" s="22">
        <v>0.37876015794108769</v>
      </c>
      <c r="AQB68" s="39" t="s">
        <v>613</v>
      </c>
      <c r="AQC68" s="22">
        <v>0.26771729285105167</v>
      </c>
      <c r="AQD68" s="6" t="s">
        <v>613</v>
      </c>
      <c r="AQE68" s="4">
        <f t="shared" si="450"/>
        <v>406956000000</v>
      </c>
      <c r="AQF68" s="4">
        <f t="shared" si="451"/>
        <v>362413862830</v>
      </c>
      <c r="AQG68" s="4">
        <f t="shared" si="452"/>
        <v>1085311451358</v>
      </c>
      <c r="AQH68" s="4">
        <f t="shared" si="453"/>
        <v>674298033370</v>
      </c>
      <c r="AQI68" s="4">
        <f t="shared" si="454"/>
        <v>-10757629000</v>
      </c>
      <c r="AQJ68" s="5">
        <f t="shared" si="455"/>
        <v>-3777362000</v>
      </c>
      <c r="AQK68" s="4">
        <f t="shared" si="456"/>
        <v>394778527000</v>
      </c>
      <c r="AQL68" s="6" t="s">
        <v>613</v>
      </c>
      <c r="AQM68" s="7">
        <f t="shared" si="457"/>
        <v>0.24405874595415397</v>
      </c>
      <c r="AQN68" s="7">
        <f t="shared" si="458"/>
        <v>0.32643851421605291</v>
      </c>
      <c r="AQO68" s="7">
        <f t="shared" si="459"/>
        <v>0.50703379568327933</v>
      </c>
      <c r="AQP68" s="7">
        <f t="shared" si="460"/>
        <v>0.40541188554292418</v>
      </c>
      <c r="AQQ68" s="7">
        <f t="shared" si="461"/>
        <v>-1.7465497386568669E-2</v>
      </c>
      <c r="AQR68" s="20">
        <f t="shared" si="462"/>
        <v>-1.2573353050180709E-2</v>
      </c>
      <c r="AQS68" s="7">
        <f t="shared" si="463"/>
        <v>1.4152038608803887</v>
      </c>
      <c r="AQT68" s="6" t="s">
        <v>613</v>
      </c>
      <c r="AQU68" s="9">
        <f t="shared" si="321"/>
        <v>0.2973743191371726</v>
      </c>
      <c r="AQV68" s="9">
        <f t="shared" si="321"/>
        <v>0.24290091420186077</v>
      </c>
      <c r="AQW68" s="9">
        <f t="shared" si="316"/>
        <v>-0.22345007334027306</v>
      </c>
      <c r="AQX68" s="9">
        <f t="shared" si="316"/>
        <v>8.8212473552444715E-2</v>
      </c>
      <c r="AQY68" s="9">
        <f t="shared" si="316"/>
        <v>0.28852964400618081</v>
      </c>
      <c r="AQZ68" s="10" t="e">
        <f t="shared" si="316"/>
        <v>#VALUE!</v>
      </c>
      <c r="ARA68" s="9">
        <f t="shared" si="316"/>
        <v>0.18118969152619629</v>
      </c>
      <c r="ARB68" s="6" t="s">
        <v>613</v>
      </c>
      <c r="ARC68" s="17">
        <f t="shared" si="322"/>
        <v>0.21696014415618264</v>
      </c>
      <c r="ARD68" s="17">
        <f t="shared" si="322"/>
        <v>0.19684990114489792</v>
      </c>
      <c r="ARE68" s="17">
        <f t="shared" si="317"/>
        <v>-0.13475253946684906</v>
      </c>
      <c r="ARF68" s="17">
        <f t="shared" si="317"/>
        <v>7.4390069816515803E-2</v>
      </c>
      <c r="ARG68" s="17">
        <f t="shared" si="317"/>
        <v>0.24570877553575046</v>
      </c>
      <c r="ARH68" s="21" t="e">
        <f t="shared" si="317"/>
        <v>#VALUE!</v>
      </c>
      <c r="ARI68" s="17">
        <f t="shared" si="317"/>
        <v>-0.22540138011585498</v>
      </c>
      <c r="ARJ68" s="6" t="s">
        <v>613</v>
      </c>
    </row>
    <row r="69" spans="1:1154" collapsed="1" x14ac:dyDescent="0.15">
      <c r="A69" s="26" t="s">
        <v>385</v>
      </c>
      <c r="B69" s="34">
        <v>39577</v>
      </c>
      <c r="C69" s="34">
        <v>39577</v>
      </c>
      <c r="D69" s="35">
        <v>0</v>
      </c>
      <c r="E69" s="26" t="s">
        <v>386</v>
      </c>
      <c r="F69" s="26" t="s">
        <v>28</v>
      </c>
      <c r="G69" s="26" t="s">
        <v>104</v>
      </c>
      <c r="H69" s="26" t="s">
        <v>23</v>
      </c>
      <c r="I69" s="56" t="s">
        <v>438</v>
      </c>
      <c r="J69" s="26" t="s">
        <v>439</v>
      </c>
      <c r="K69" s="26" t="s">
        <v>427</v>
      </c>
      <c r="L69" s="26" t="s">
        <v>28</v>
      </c>
      <c r="M69" s="26" t="s">
        <v>104</v>
      </c>
      <c r="N69" s="26" t="s">
        <v>23</v>
      </c>
      <c r="O69" s="26"/>
      <c r="P69" s="26"/>
      <c r="Q69" s="26" t="s">
        <v>25</v>
      </c>
      <c r="R69" s="26" t="s">
        <v>141</v>
      </c>
      <c r="S69" s="35"/>
      <c r="T69" s="26" t="s">
        <v>27</v>
      </c>
      <c r="U69" s="26" t="s">
        <v>23</v>
      </c>
      <c r="V69" s="3">
        <v>2008</v>
      </c>
      <c r="W69" s="3">
        <f t="shared" si="323"/>
        <v>1</v>
      </c>
      <c r="AA69" s="35">
        <v>290567000000</v>
      </c>
      <c r="AB69" s="35">
        <v>526813000000</v>
      </c>
      <c r="AC69" s="35">
        <v>386751000000</v>
      </c>
      <c r="AD69" s="35">
        <v>336606000000</v>
      </c>
      <c r="AE69" s="35">
        <v>547818000000</v>
      </c>
      <c r="AF69" s="35">
        <v>323829000000</v>
      </c>
      <c r="AG69" s="35">
        <v>638335000000</v>
      </c>
      <c r="AH69" s="35">
        <v>214570000000</v>
      </c>
      <c r="AI69" s="4">
        <v>375565000000</v>
      </c>
      <c r="AJ69" s="4">
        <v>555785000000</v>
      </c>
      <c r="AK69" s="4">
        <v>1127482000000</v>
      </c>
      <c r="AL69" s="4">
        <v>1070427000000</v>
      </c>
      <c r="AM69" s="4">
        <v>380248000000</v>
      </c>
      <c r="AN69" s="5">
        <v>893807000000</v>
      </c>
      <c r="AO69" s="4">
        <v>681794000000</v>
      </c>
      <c r="AP69" s="4">
        <v>287284000000</v>
      </c>
      <c r="AQ69" s="4">
        <v>266808000000</v>
      </c>
      <c r="AR69" s="4">
        <v>288839000000</v>
      </c>
      <c r="AS69" s="4">
        <v>311390000000</v>
      </c>
      <c r="AT69" s="4">
        <v>109593000000</v>
      </c>
      <c r="AU69" s="4"/>
      <c r="AV69" s="4"/>
      <c r="AW69" s="4"/>
      <c r="AX69" s="4"/>
      <c r="AY69" s="4"/>
      <c r="AZ69" s="4"/>
      <c r="BA69" s="4"/>
      <c r="BB69" s="6" t="s">
        <v>613</v>
      </c>
      <c r="BC69" s="4"/>
      <c r="BD69" s="4"/>
      <c r="BE69" s="4"/>
      <c r="BF69" s="4">
        <v>3280042000000</v>
      </c>
      <c r="BG69" s="4">
        <v>2337542000000</v>
      </c>
      <c r="BH69" s="4">
        <v>1360891000000</v>
      </c>
      <c r="BI69" s="4">
        <v>1021383000000</v>
      </c>
      <c r="BJ69" s="4">
        <v>1208291000000</v>
      </c>
      <c r="BK69" s="4">
        <v>1040587000000</v>
      </c>
      <c r="BL69" s="4">
        <v>1113648000000</v>
      </c>
      <c r="BM69" s="4">
        <v>1037399000000</v>
      </c>
      <c r="BN69" s="4">
        <v>957856000000</v>
      </c>
      <c r="BO69" s="4">
        <v>810169000000</v>
      </c>
      <c r="BP69" s="4">
        <v>651035000000</v>
      </c>
      <c r="BQ69" s="4">
        <v>591531000000</v>
      </c>
      <c r="BR69" s="4">
        <v>604020000000</v>
      </c>
      <c r="BS69" s="5">
        <v>628837000000</v>
      </c>
      <c r="BT69" s="4">
        <v>470721000000</v>
      </c>
      <c r="BU69" s="4">
        <v>397158000000</v>
      </c>
      <c r="BV69" s="4">
        <v>358571000000</v>
      </c>
      <c r="BW69" s="4">
        <v>329239000000</v>
      </c>
      <c r="BX69" s="4">
        <v>252045000000</v>
      </c>
      <c r="BY69" s="4">
        <v>239296000000</v>
      </c>
      <c r="BZ69" s="4"/>
      <c r="CA69" s="4"/>
      <c r="CB69" s="4"/>
      <c r="CC69" s="4"/>
      <c r="CD69" s="4"/>
      <c r="CE69" s="4"/>
      <c r="CF69" s="4"/>
      <c r="CG69" s="6" t="s">
        <v>613</v>
      </c>
      <c r="CH69" s="4"/>
      <c r="CI69" s="4"/>
      <c r="CJ69" s="4"/>
      <c r="CK69" s="4">
        <v>5238269000000</v>
      </c>
      <c r="CL69" s="4">
        <v>4216215000000</v>
      </c>
      <c r="CM69" s="4">
        <v>3206838000000</v>
      </c>
      <c r="CN69" s="4">
        <v>2597672000000</v>
      </c>
      <c r="CO69" s="4">
        <v>2920318000000</v>
      </c>
      <c r="CP69" s="4">
        <v>2439964000000</v>
      </c>
      <c r="CQ69" s="4">
        <v>2631084000000</v>
      </c>
      <c r="CR69" s="4">
        <v>2266189000000</v>
      </c>
      <c r="CS69" s="4">
        <v>2085055000000</v>
      </c>
      <c r="CT69" s="4">
        <v>2186797000000</v>
      </c>
      <c r="CU69" s="4">
        <v>2468172000000</v>
      </c>
      <c r="CV69" s="4">
        <v>2253237000000</v>
      </c>
      <c r="CW69" s="4">
        <v>1476338000000</v>
      </c>
      <c r="CX69" s="5">
        <v>2097090000000</v>
      </c>
      <c r="CY69" s="4">
        <v>1460971000000</v>
      </c>
      <c r="CZ69" s="4">
        <v>1049572000000</v>
      </c>
      <c r="DA69" s="4">
        <v>1113944000000</v>
      </c>
      <c r="DB69" s="4">
        <v>977219000000</v>
      </c>
      <c r="DC69" s="4">
        <v>855764000000</v>
      </c>
      <c r="DD69" s="4">
        <v>623542000000</v>
      </c>
      <c r="DE69" s="4"/>
      <c r="DF69" s="4"/>
      <c r="DG69" s="4"/>
      <c r="DH69" s="4"/>
      <c r="DI69" s="4"/>
      <c r="DJ69" s="4"/>
      <c r="DK69" s="4"/>
      <c r="DL69" s="6" t="s">
        <v>613</v>
      </c>
      <c r="DM69" s="4"/>
      <c r="DN69" s="4"/>
      <c r="DO69" s="4"/>
      <c r="DP69" s="4">
        <v>21491716000000</v>
      </c>
      <c r="DQ69" s="4">
        <v>20738125000000</v>
      </c>
      <c r="DR69" s="4">
        <v>19567498000000</v>
      </c>
      <c r="DS69" s="4">
        <v>18667187000000</v>
      </c>
      <c r="DT69" s="4">
        <v>19626403000000</v>
      </c>
      <c r="DU69" s="4">
        <v>19763133000000</v>
      </c>
      <c r="DV69" s="4">
        <v>17370875000000</v>
      </c>
      <c r="DW69" s="4">
        <v>17199304000000</v>
      </c>
      <c r="DX69" s="4">
        <v>14894990000000</v>
      </c>
      <c r="DY69" s="4">
        <v>12168517000000</v>
      </c>
      <c r="DZ69" s="4">
        <v>10950501000000</v>
      </c>
      <c r="EA69" s="4">
        <v>10437249000000</v>
      </c>
      <c r="EB69" s="4">
        <v>7265366000000</v>
      </c>
      <c r="EC69" s="5">
        <v>8208985000000</v>
      </c>
      <c r="ED69" s="4">
        <v>7208250000000</v>
      </c>
      <c r="EE69" s="4">
        <v>7065846000000</v>
      </c>
      <c r="EF69" s="4">
        <v>7324210000000</v>
      </c>
      <c r="EG69" s="4">
        <v>7520403000000</v>
      </c>
      <c r="EH69" s="4">
        <v>7647642000000</v>
      </c>
      <c r="EI69" s="4">
        <v>7713791000000</v>
      </c>
      <c r="EJ69" s="4"/>
      <c r="EK69" s="4"/>
      <c r="EL69" s="4"/>
      <c r="EM69" s="4"/>
      <c r="EN69" s="4"/>
      <c r="EO69" s="4"/>
      <c r="EP69" s="4"/>
      <c r="EQ69" s="6" t="s">
        <v>613</v>
      </c>
      <c r="ER69" s="4"/>
      <c r="ES69" s="4"/>
      <c r="ET69" s="4"/>
      <c r="EU69" s="4">
        <v>3899406000000</v>
      </c>
      <c r="EV69" s="4">
        <v>4141265000000</v>
      </c>
      <c r="EW69" s="4">
        <v>2963506000000</v>
      </c>
      <c r="EX69" s="4">
        <v>9739775000000</v>
      </c>
      <c r="EY69" s="4">
        <v>5384803000000</v>
      </c>
      <c r="EZ69" s="4">
        <v>5311358000000</v>
      </c>
      <c r="FA69" s="4">
        <v>4006751000000</v>
      </c>
      <c r="FB69" s="4">
        <v>3807545000000</v>
      </c>
      <c r="FC69" s="4">
        <v>3262054000000</v>
      </c>
      <c r="FD69" s="4">
        <v>1556875000000</v>
      </c>
      <c r="FE69" s="4">
        <v>1683799000000</v>
      </c>
      <c r="FF69" s="4">
        <v>1355830000000</v>
      </c>
      <c r="FG69" s="4">
        <v>1162542000000</v>
      </c>
      <c r="FH69" s="5">
        <v>1269636000000</v>
      </c>
      <c r="FI69" s="4">
        <v>1098383000000</v>
      </c>
      <c r="FJ69" s="4">
        <v>855818000000</v>
      </c>
      <c r="FK69" s="4">
        <v>667346000000</v>
      </c>
      <c r="FL69" s="4">
        <v>353632000000</v>
      </c>
      <c r="FM69" s="4">
        <v>340183000000</v>
      </c>
      <c r="FN69" s="4">
        <v>269195000000</v>
      </c>
      <c r="FO69" s="4"/>
      <c r="FP69" s="4"/>
      <c r="FQ69" s="4"/>
      <c r="FR69" s="4"/>
      <c r="FS69" s="4"/>
      <c r="FT69" s="4"/>
      <c r="FU69" s="4"/>
      <c r="FV69" s="6" t="s">
        <v>613</v>
      </c>
      <c r="FW69" s="4"/>
      <c r="FX69" s="4"/>
      <c r="FY69" s="4"/>
      <c r="FZ69" s="4">
        <v>4707874000000</v>
      </c>
      <c r="GA69" s="4">
        <v>8933126000000</v>
      </c>
      <c r="GB69" s="4">
        <v>8662460000000</v>
      </c>
      <c r="GC69" s="4">
        <v>8253488000000</v>
      </c>
      <c r="GD69" s="4">
        <v>8335248000000</v>
      </c>
      <c r="GE69" s="4">
        <v>8249789000000</v>
      </c>
      <c r="GF69" s="4">
        <v>6161650000000</v>
      </c>
      <c r="GG69" s="4">
        <v>5422210000000</v>
      </c>
      <c r="GH69" s="4">
        <v>3719054000000</v>
      </c>
      <c r="GI69" s="4">
        <v>1719767000000</v>
      </c>
      <c r="GJ69" s="4">
        <v>1516703000000</v>
      </c>
      <c r="GK69" s="4">
        <v>2124123000000</v>
      </c>
      <c r="GL69" s="4">
        <v>2114901000000</v>
      </c>
      <c r="GM69" s="5">
        <v>4052622000000</v>
      </c>
      <c r="GN69" s="4">
        <v>3876447000000</v>
      </c>
      <c r="GO69" s="4">
        <v>4046801000000</v>
      </c>
      <c r="GP69" s="4">
        <v>4769583000000</v>
      </c>
      <c r="GQ69" s="4">
        <v>4683650000000</v>
      </c>
      <c r="GR69" s="4">
        <v>4280792000000</v>
      </c>
      <c r="GS69" s="4">
        <v>4493731000000</v>
      </c>
      <c r="GT69" s="4"/>
      <c r="GU69" s="4"/>
      <c r="GV69" s="4"/>
      <c r="GW69" s="4"/>
      <c r="GX69" s="4"/>
      <c r="GY69" s="4"/>
      <c r="GZ69" s="4"/>
      <c r="HA69" s="6" t="s">
        <v>613</v>
      </c>
      <c r="HB69" s="4"/>
      <c r="HC69" s="4"/>
      <c r="HD69" s="4"/>
      <c r="HE69" s="4">
        <v>11182197000000</v>
      </c>
      <c r="HF69" s="4">
        <v>7566179000000</v>
      </c>
      <c r="HG69" s="4">
        <v>6982612000000</v>
      </c>
      <c r="HH69" s="4">
        <v>6416350000000</v>
      </c>
      <c r="HI69" s="4">
        <v>7196951000000</v>
      </c>
      <c r="HJ69" s="4">
        <v>8060595000000</v>
      </c>
      <c r="HK69" s="4">
        <v>8449857000000</v>
      </c>
      <c r="HL69" s="4">
        <v>8577957000000</v>
      </c>
      <c r="HM69" s="4">
        <v>8769204000000</v>
      </c>
      <c r="HN69" s="4">
        <v>8414784000000</v>
      </c>
      <c r="HO69" s="4">
        <v>7524765000000</v>
      </c>
      <c r="HP69" s="4">
        <v>6822608000000</v>
      </c>
      <c r="HQ69" s="4">
        <v>3314890000000</v>
      </c>
      <c r="HR69" s="5">
        <v>2804264000000</v>
      </c>
      <c r="HS69" s="4">
        <v>2257357000000</v>
      </c>
      <c r="HT69" s="4">
        <v>2098668000000</v>
      </c>
      <c r="HU69" s="4">
        <v>1842429000000</v>
      </c>
      <c r="HV69" s="4">
        <v>2153557000000</v>
      </c>
      <c r="HW69" s="4">
        <v>2657050000000</v>
      </c>
      <c r="HX69" s="4">
        <v>2508495000000</v>
      </c>
      <c r="HY69" s="4"/>
      <c r="HZ69" s="4"/>
      <c r="IA69" s="4"/>
      <c r="IB69" s="4"/>
      <c r="IC69" s="4"/>
      <c r="ID69" s="4"/>
      <c r="IE69" s="4"/>
      <c r="IF69" s="6" t="s">
        <v>613</v>
      </c>
      <c r="IG69" s="4"/>
      <c r="IH69" s="4"/>
      <c r="II69" s="4"/>
      <c r="IJ69" s="4">
        <v>11218181000000</v>
      </c>
      <c r="IK69" s="4">
        <v>10108220000000</v>
      </c>
      <c r="IL69" s="4">
        <v>11057843000000</v>
      </c>
      <c r="IM69" s="4">
        <v>10377729000000</v>
      </c>
      <c r="IN69" s="4">
        <v>9382120000000</v>
      </c>
      <c r="IO69" s="4">
        <v>9458403000000</v>
      </c>
      <c r="IP69" s="4">
        <v>9239022000000</v>
      </c>
      <c r="IQ69" s="4">
        <v>10528723000000</v>
      </c>
      <c r="IR69" s="4">
        <v>9686262000000</v>
      </c>
      <c r="IS69" s="4">
        <v>9011076000000</v>
      </c>
      <c r="IT69" s="4">
        <v>7523964000000</v>
      </c>
      <c r="IU69" s="4">
        <v>5960589000000</v>
      </c>
      <c r="IV69" s="4">
        <v>5943881000000</v>
      </c>
      <c r="IW69" s="5">
        <v>5341054000000</v>
      </c>
      <c r="IX69" s="4">
        <v>3754906000000</v>
      </c>
      <c r="IY69" s="4">
        <v>2993197000000</v>
      </c>
      <c r="IZ69" s="4">
        <v>3017599000000</v>
      </c>
      <c r="JA69" s="4">
        <v>2368489000000</v>
      </c>
      <c r="JB69" s="4">
        <v>2240296000000</v>
      </c>
      <c r="JC69" s="4">
        <v>1978932000000</v>
      </c>
      <c r="JD69" s="4"/>
      <c r="JE69" s="4"/>
      <c r="JF69" s="4"/>
      <c r="JG69" s="4"/>
      <c r="JH69" s="4"/>
      <c r="JI69" s="4"/>
      <c r="JJ69" s="4"/>
      <c r="JK69" s="6" t="s">
        <v>613</v>
      </c>
      <c r="JL69" s="4"/>
      <c r="JM69" s="4"/>
      <c r="JN69" s="4"/>
      <c r="JO69" s="4">
        <v>1539590000000</v>
      </c>
      <c r="JP69" s="4">
        <v>1644852000000</v>
      </c>
      <c r="JQ69" s="4">
        <v>1246125000000</v>
      </c>
      <c r="JR69" s="4">
        <v>39163000000</v>
      </c>
      <c r="JS69" s="4">
        <v>218902000000</v>
      </c>
      <c r="JT69" s="4">
        <v>205872000000</v>
      </c>
      <c r="JU69" s="4">
        <v>326191000000</v>
      </c>
      <c r="JV69" s="4">
        <v>1291965000000</v>
      </c>
      <c r="JW69" s="4">
        <v>1848668000000</v>
      </c>
      <c r="JX69" s="4">
        <v>2038457000000</v>
      </c>
      <c r="JY69" s="4">
        <v>1689046000000</v>
      </c>
      <c r="JZ69" s="4">
        <v>1311902000000</v>
      </c>
      <c r="KA69" s="4">
        <v>1376299000000</v>
      </c>
      <c r="KB69" s="5">
        <v>983661000000</v>
      </c>
      <c r="KC69" s="4">
        <v>536260000000</v>
      </c>
      <c r="KD69" s="4">
        <v>8704000000</v>
      </c>
      <c r="KE69" s="4">
        <v>142455000000</v>
      </c>
      <c r="KF69" s="4">
        <v>-72263000000</v>
      </c>
      <c r="KG69" s="4">
        <v>-13395000000</v>
      </c>
      <c r="KH69" s="4">
        <v>-210589000000</v>
      </c>
      <c r="KI69" s="4"/>
      <c r="KJ69" s="4"/>
      <c r="KK69" s="4"/>
      <c r="KL69" s="4"/>
      <c r="KM69" s="4"/>
      <c r="KN69" s="4"/>
      <c r="KO69" s="4"/>
      <c r="KP69" s="6" t="s">
        <v>613</v>
      </c>
      <c r="KQ69" s="4"/>
      <c r="KR69" s="4"/>
      <c r="KS69" s="4"/>
      <c r="KT69" s="4">
        <v>720933000000</v>
      </c>
      <c r="KU69" s="4">
        <v>650988000000</v>
      </c>
      <c r="KV69" s="4">
        <v>499052000000</v>
      </c>
      <c r="KW69" s="4">
        <v>-827985000000</v>
      </c>
      <c r="KX69" s="4">
        <v>-758045000000</v>
      </c>
      <c r="KY69" s="4">
        <v>-284584000000</v>
      </c>
      <c r="KZ69" s="4">
        <v>-383810000000</v>
      </c>
      <c r="LA69" s="4">
        <v>668869000000</v>
      </c>
      <c r="LB69" s="4">
        <v>952305000000</v>
      </c>
      <c r="LC69" s="4">
        <v>1350791000000</v>
      </c>
      <c r="LD69" s="4">
        <v>1063560000000</v>
      </c>
      <c r="LE69" s="4">
        <v>830382000000</v>
      </c>
      <c r="LF69" s="4">
        <v>912305000000</v>
      </c>
      <c r="LG69" s="5">
        <v>281296000000</v>
      </c>
      <c r="LH69" s="4">
        <v>169410000000</v>
      </c>
      <c r="LI69" s="4">
        <v>175945000000</v>
      </c>
      <c r="LJ69" s="4">
        <v>-334081000000</v>
      </c>
      <c r="LK69" s="4">
        <v>-533130000000</v>
      </c>
      <c r="LL69" s="4">
        <v>174117000000</v>
      </c>
      <c r="LM69" s="4">
        <v>502455000000</v>
      </c>
      <c r="LN69" s="4"/>
      <c r="LO69" s="4"/>
      <c r="LP69" s="4"/>
      <c r="LQ69" s="4"/>
      <c r="LR69" s="4"/>
      <c r="LS69" s="4"/>
      <c r="LT69" s="4"/>
      <c r="LU69" s="6" t="s">
        <v>613</v>
      </c>
      <c r="LV69" s="4"/>
      <c r="LW69" s="4"/>
      <c r="LX69" s="4"/>
      <c r="LY69" s="4">
        <v>2395464000000</v>
      </c>
      <c r="LZ69" s="4">
        <v>2529480000000</v>
      </c>
      <c r="MA69" s="4">
        <v>1761640000000</v>
      </c>
      <c r="MB69" s="4">
        <v>1016198000000</v>
      </c>
      <c r="MC69" s="4">
        <v>1241154000000</v>
      </c>
      <c r="MD69" s="4">
        <v>1390304000000</v>
      </c>
      <c r="ME69" s="4">
        <v>1243502000000</v>
      </c>
      <c r="MF69" s="4">
        <v>2013128000000</v>
      </c>
      <c r="MJ69" s="1">
        <v>1088306000000</v>
      </c>
      <c r="MK69" s="1">
        <v>977898000000</v>
      </c>
      <c r="ML69" s="1">
        <v>407610000000</v>
      </c>
      <c r="MM69" s="1">
        <v>-684197000000</v>
      </c>
      <c r="MN69" s="1">
        <v>-690455000000</v>
      </c>
      <c r="MO69" s="1">
        <v>-172032000000</v>
      </c>
      <c r="MP69" s="1">
        <v>350418000000</v>
      </c>
      <c r="MQ69" s="1">
        <v>1007397000000</v>
      </c>
      <c r="MR69" s="4">
        <v>1336548000000</v>
      </c>
      <c r="MS69" s="4">
        <v>1872712000000</v>
      </c>
      <c r="MT69" s="4">
        <v>1533257000000</v>
      </c>
      <c r="MU69" s="4">
        <v>1147957000000</v>
      </c>
      <c r="MV69" s="4">
        <v>1296978000000</v>
      </c>
      <c r="MW69" s="5">
        <v>298639000000</v>
      </c>
      <c r="MX69" s="4">
        <v>186502000000</v>
      </c>
      <c r="MY69" s="1">
        <v>241158000000</v>
      </c>
      <c r="MZ69" s="1">
        <v>-188423000000</v>
      </c>
      <c r="NA69" s="1">
        <v>-533130000000</v>
      </c>
      <c r="NB69" s="1">
        <v>174117000000</v>
      </c>
      <c r="NC69" s="1">
        <v>441126000000</v>
      </c>
      <c r="NK69" s="6" t="s">
        <v>613</v>
      </c>
      <c r="NO69" s="35">
        <v>720933000000</v>
      </c>
      <c r="NP69" s="35">
        <v>650988000000</v>
      </c>
      <c r="NQ69" s="35">
        <v>499052000000</v>
      </c>
      <c r="NR69" s="35">
        <v>-827985000000</v>
      </c>
      <c r="NS69" s="35">
        <v>-758045000000</v>
      </c>
      <c r="NT69" s="35">
        <v>-284584000000</v>
      </c>
      <c r="NU69" s="35">
        <v>199488000000</v>
      </c>
      <c r="NV69" s="35">
        <v>668869000000</v>
      </c>
      <c r="NW69" s="47">
        <v>952305000000</v>
      </c>
      <c r="NX69" s="47">
        <v>1350791000000</v>
      </c>
      <c r="NY69" s="47">
        <v>1063560000000</v>
      </c>
      <c r="NZ69" s="47">
        <v>830382000000</v>
      </c>
      <c r="OA69" s="47">
        <v>912305000000</v>
      </c>
      <c r="OB69" s="48">
        <v>281296000000</v>
      </c>
      <c r="OC69" s="47">
        <v>169410000000</v>
      </c>
      <c r="OD69" s="35">
        <v>175945000000</v>
      </c>
      <c r="OE69" s="35">
        <v>-334081000000</v>
      </c>
      <c r="OF69" s="35">
        <v>-533130000000</v>
      </c>
      <c r="OG69" s="35">
        <v>174117000000</v>
      </c>
      <c r="OH69" s="35">
        <v>502455000000</v>
      </c>
      <c r="OP69" s="6" t="s">
        <v>613</v>
      </c>
      <c r="OQ69" s="4">
        <v>2631980000000</v>
      </c>
      <c r="OR69" s="4">
        <v>2639482000000</v>
      </c>
      <c r="OS69" s="4">
        <v>2339030000000</v>
      </c>
      <c r="OT69" s="4">
        <v>1886123000000</v>
      </c>
      <c r="OU69" s="4">
        <v>1873194000000</v>
      </c>
      <c r="OV69" s="5">
        <v>1439399000000</v>
      </c>
      <c r="OW69" s="4">
        <v>926769000000</v>
      </c>
      <c r="OX69" s="4">
        <v>439568000000</v>
      </c>
      <c r="OY69" s="4">
        <v>536985000000</v>
      </c>
      <c r="OZ69" s="4">
        <v>325030000000</v>
      </c>
      <c r="PA69" s="4">
        <v>374167000000</v>
      </c>
      <c r="PB69" s="4">
        <v>247706000000</v>
      </c>
      <c r="PC69" s="4"/>
      <c r="PD69" s="4"/>
      <c r="PE69" s="4"/>
      <c r="PF69" s="4"/>
      <c r="PG69" s="4"/>
      <c r="PH69" s="4"/>
      <c r="PI69" s="4"/>
      <c r="PJ69" s="6" t="s">
        <v>613</v>
      </c>
      <c r="PK69" s="4"/>
      <c r="PL69" s="4"/>
      <c r="PM69" s="4"/>
      <c r="PN69" s="4">
        <v>-444798000000</v>
      </c>
      <c r="PO69" s="4">
        <v>-739806000000.00098</v>
      </c>
      <c r="PP69" s="4">
        <v>-780969000000</v>
      </c>
      <c r="PQ69" s="4">
        <v>-635428000000</v>
      </c>
      <c r="PR69" s="4">
        <v>-590192000000</v>
      </c>
      <c r="PS69" s="4">
        <v>-314185000000</v>
      </c>
      <c r="PT69" s="4">
        <v>-420894000000</v>
      </c>
      <c r="PU69" s="4">
        <v>-197238000000</v>
      </c>
      <c r="PV69" s="4">
        <v>-90413000000</v>
      </c>
      <c r="PW69" s="4">
        <v>-156767000000</v>
      </c>
      <c r="PX69" s="4">
        <v>-82328000000</v>
      </c>
      <c r="PY69" s="4">
        <v>-438463000000</v>
      </c>
      <c r="PZ69" s="4">
        <v>-98834000000</v>
      </c>
      <c r="QA69" s="5">
        <v>-125398000000</v>
      </c>
      <c r="QB69" s="4">
        <v>-173318000000</v>
      </c>
      <c r="QC69" s="4">
        <v>-108589000000</v>
      </c>
      <c r="QD69" s="4">
        <v>-129273000000</v>
      </c>
      <c r="QE69" s="4">
        <v>-104794000000</v>
      </c>
      <c r="QF69" s="4">
        <v>-84718000000</v>
      </c>
      <c r="QG69" s="4">
        <v>-97805000000</v>
      </c>
      <c r="QH69" s="4"/>
      <c r="QI69" s="4"/>
      <c r="QJ69" s="4"/>
      <c r="QK69" s="4"/>
      <c r="QL69" s="4"/>
      <c r="QM69" s="4"/>
      <c r="QN69" s="4"/>
      <c r="QO69" s="6" t="s">
        <v>613</v>
      </c>
      <c r="QP69" s="4"/>
      <c r="QQ69" s="4"/>
      <c r="QR69" s="4"/>
      <c r="QS69" s="4">
        <v>1536576000000</v>
      </c>
      <c r="QT69" s="4">
        <v>1000000000000</v>
      </c>
      <c r="QU69" s="4">
        <v>-53247000000</v>
      </c>
      <c r="QV69" s="4">
        <v>404517000000</v>
      </c>
      <c r="QW69" s="4">
        <v>818464000000</v>
      </c>
      <c r="QX69" s="4">
        <v>983560000000</v>
      </c>
      <c r="QY69" s="4">
        <v>533786000000</v>
      </c>
      <c r="QZ69" s="4">
        <v>1709438000000</v>
      </c>
      <c r="RA69" s="4">
        <v>2262247000000</v>
      </c>
      <c r="RB69" s="4">
        <v>1692112000000</v>
      </c>
      <c r="RC69" s="4">
        <v>2086236000000</v>
      </c>
      <c r="RD69" s="4">
        <v>1061234000000</v>
      </c>
      <c r="RE69" s="4">
        <v>1542865000000</v>
      </c>
      <c r="RF69" s="5">
        <v>1178381000000</v>
      </c>
      <c r="RG69" s="4">
        <v>885302000000</v>
      </c>
      <c r="RH69" s="4">
        <v>466006000000</v>
      </c>
      <c r="RI69" s="4">
        <v>213564000000</v>
      </c>
      <c r="RJ69" s="4">
        <v>119541000000</v>
      </c>
      <c r="RK69" s="4">
        <v>312400000000</v>
      </c>
      <c r="RL69" s="4">
        <v>138344000000</v>
      </c>
      <c r="RM69" s="4"/>
      <c r="RN69" s="4"/>
      <c r="RO69" s="4"/>
      <c r="RP69" s="4"/>
      <c r="RQ69" s="4"/>
      <c r="RR69" s="4"/>
      <c r="RS69" s="4"/>
      <c r="RT69" s="6" t="s">
        <v>613</v>
      </c>
      <c r="RU69" s="4"/>
      <c r="RV69" s="4"/>
      <c r="RW69" s="4"/>
      <c r="RX69" s="4">
        <v>-398477000000</v>
      </c>
      <c r="RY69" s="4">
        <v>-344714000000</v>
      </c>
      <c r="RZ69" s="4">
        <v>-273060000000</v>
      </c>
      <c r="SA69" s="4">
        <v>-434455000000</v>
      </c>
      <c r="SB69" s="4">
        <v>-293337000000</v>
      </c>
      <c r="SC69" s="4">
        <v>-2428967000000</v>
      </c>
      <c r="SD69" s="4">
        <v>-506308000000</v>
      </c>
      <c r="SE69" s="4">
        <v>-2837693000000</v>
      </c>
      <c r="SF69" s="4">
        <v>-3077287000000</v>
      </c>
      <c r="SG69" s="4">
        <v>-1941821000000</v>
      </c>
      <c r="SH69" s="4">
        <v>-946310000000</v>
      </c>
      <c r="SI69" s="4">
        <v>-254873000000</v>
      </c>
      <c r="SJ69" s="4">
        <v>-470119000000</v>
      </c>
      <c r="SK69" s="5">
        <v>-587294000000</v>
      </c>
      <c r="SL69" s="4">
        <v>-142138000000</v>
      </c>
      <c r="SM69" s="4">
        <v>-123365000000</v>
      </c>
      <c r="SN69" s="4">
        <v>-86278000000</v>
      </c>
      <c r="SO69" s="4">
        <v>-135071000000</v>
      </c>
      <c r="SP69" s="4">
        <v>-106888000000</v>
      </c>
      <c r="SQ69" s="4">
        <v>-67642000000</v>
      </c>
      <c r="SR69" s="4"/>
      <c r="SS69" s="4"/>
      <c r="ST69" s="4"/>
      <c r="SU69" s="4"/>
      <c r="SV69" s="4"/>
      <c r="SW69" s="4"/>
      <c r="SX69" s="4"/>
      <c r="SY69" s="6" t="s">
        <v>613</v>
      </c>
      <c r="SZ69" s="4"/>
      <c r="TA69" s="4"/>
      <c r="TB69" s="4"/>
      <c r="TC69" s="4">
        <v>-1371477000000</v>
      </c>
      <c r="TD69" s="4">
        <v>-510963000000</v>
      </c>
      <c r="TE69" s="4">
        <v>375464000000</v>
      </c>
      <c r="TF69" s="4">
        <v>-177307000000</v>
      </c>
      <c r="TG69" s="4">
        <v>-298797000000</v>
      </c>
      <c r="TH69" s="4">
        <v>1131160000000</v>
      </c>
      <c r="TI69" s="4">
        <v>423314000000</v>
      </c>
      <c r="TJ69" s="4">
        <v>965182000000</v>
      </c>
      <c r="TK69" s="4">
        <v>619229000000</v>
      </c>
      <c r="TL69" s="4">
        <v>-327468000000</v>
      </c>
      <c r="TM69" s="4">
        <v>-1082375000000</v>
      </c>
      <c r="TN69" s="4">
        <v>-116674000000</v>
      </c>
      <c r="TO69" s="4">
        <v>-1586305000000</v>
      </c>
      <c r="TP69" s="5">
        <v>-461823000000</v>
      </c>
      <c r="TQ69" s="4">
        <v>-327820000000</v>
      </c>
      <c r="TR69" s="35">
        <v>-308981000000</v>
      </c>
      <c r="TS69" s="35">
        <v>-146191000000</v>
      </c>
      <c r="TT69" s="35">
        <v>-2521000000</v>
      </c>
      <c r="TU69" s="35">
        <v>-2365000000</v>
      </c>
      <c r="TV69" s="35">
        <v>-2326000000</v>
      </c>
      <c r="UD69" s="6" t="s">
        <v>613</v>
      </c>
      <c r="UH69" s="37">
        <v>0.244247959357931</v>
      </c>
      <c r="UI69" s="37">
        <v>0.54566396208938206</v>
      </c>
      <c r="UJ69" s="37">
        <v>0.47597099466947496</v>
      </c>
      <c r="UK69" s="37">
        <v>0.51740639780462205</v>
      </c>
      <c r="UL69" s="37">
        <v>0.57357749640743694</v>
      </c>
      <c r="UM69" s="37">
        <v>0.51353657177091494</v>
      </c>
      <c r="UN69" s="37">
        <v>0.29763880359079697</v>
      </c>
      <c r="UO69" s="37"/>
      <c r="UP69" s="9"/>
      <c r="UQ69" s="9"/>
      <c r="UR69" s="9"/>
      <c r="US69" s="9"/>
      <c r="UT69" s="9"/>
      <c r="UU69" s="10"/>
      <c r="UV69" s="9"/>
      <c r="UW69" s="6" t="s">
        <v>613</v>
      </c>
      <c r="VA69" s="9">
        <v>6.6945945027646605E-3</v>
      </c>
      <c r="VB69" s="9">
        <v>2.4126542671314799E-3</v>
      </c>
      <c r="VC69" s="9">
        <v>1.9695626576550399E-2</v>
      </c>
      <c r="VD69" s="9">
        <v>4.1035628053327403E-2</v>
      </c>
      <c r="VE69" s="9">
        <v>6.4333916641178103E-3</v>
      </c>
      <c r="VF69" s="9">
        <v>7.29247464809609E-3</v>
      </c>
      <c r="VG69" s="9">
        <v>2.8316210534378203E-2</v>
      </c>
      <c r="VH69" s="9"/>
      <c r="VI69" s="9"/>
      <c r="VJ69" s="9"/>
      <c r="VK69" s="9"/>
      <c r="VL69" s="9"/>
      <c r="VM69" s="9"/>
      <c r="VN69" s="10"/>
      <c r="VO69" s="9"/>
      <c r="VP69" s="6" t="s">
        <v>613</v>
      </c>
      <c r="VT69" s="9">
        <v>0.75575204064206902</v>
      </c>
      <c r="VU69" s="9">
        <v>0.454336037910618</v>
      </c>
      <c r="VV69" s="9">
        <v>0.52402900533052499</v>
      </c>
      <c r="VW69" s="9">
        <v>0.48259360219537795</v>
      </c>
      <c r="VX69" s="9">
        <v>0.42642250359256301</v>
      </c>
      <c r="VY69" s="9">
        <v>0.486463428229085</v>
      </c>
      <c r="VZ69" s="9">
        <v>0.70236119640920291</v>
      </c>
      <c r="WA69" s="9"/>
      <c r="WG69" s="53"/>
      <c r="WI69" s="54" t="s">
        <v>613</v>
      </c>
      <c r="WM69" s="9">
        <v>0.136319029685986</v>
      </c>
      <c r="WN69" s="9">
        <v>0.13017931219256598</v>
      </c>
      <c r="WO69" s="9">
        <v>9.2430624535997111E-2</v>
      </c>
      <c r="WP69" s="9">
        <v>0.101256281066975</v>
      </c>
      <c r="WQ69" s="9">
        <v>0.143891804916366</v>
      </c>
      <c r="WR69" s="9">
        <v>0.13991099817243399</v>
      </c>
      <c r="WS69" s="9">
        <v>0.15026220911768701</v>
      </c>
      <c r="WT69" s="9"/>
      <c r="WU69" s="9"/>
      <c r="WV69" s="9"/>
      <c r="WW69" s="9"/>
      <c r="WX69" s="9"/>
      <c r="WY69" s="9"/>
      <c r="WZ69" s="10"/>
      <c r="XA69" s="9"/>
      <c r="XB69" s="6" t="s">
        <v>613</v>
      </c>
      <c r="XF69" s="9">
        <v>0.2282508</v>
      </c>
      <c r="XG69" s="9">
        <v>0.24821459999999998</v>
      </c>
      <c r="XH69" s="9">
        <v>0.24713225000000003</v>
      </c>
      <c r="XI69" s="9">
        <v>0.33604230000000002</v>
      </c>
      <c r="XJ69" s="9">
        <v>0.31176570000000003</v>
      </c>
      <c r="XK69" s="9">
        <v>0.30633939999999998</v>
      </c>
      <c r="XL69" s="9">
        <v>0.2874891</v>
      </c>
      <c r="XM69" s="9"/>
      <c r="XN69" s="9"/>
      <c r="XO69" s="9"/>
      <c r="XP69" s="9"/>
      <c r="XQ69" s="9"/>
      <c r="XR69" s="9"/>
      <c r="XS69" s="10"/>
      <c r="XT69" s="9"/>
      <c r="XU69" s="6" t="s">
        <v>613</v>
      </c>
      <c r="XV69" s="59">
        <f t="shared" si="318"/>
        <v>179968244356.85086</v>
      </c>
      <c r="XW69" s="59">
        <f t="shared" si="318"/>
        <v>119493538361.25386</v>
      </c>
      <c r="XX69" s="59">
        <f t="shared" si="313"/>
        <v>189259666378.69501</v>
      </c>
      <c r="XY69" s="59">
        <f t="shared" si="313"/>
        <v>1587512660.6634119</v>
      </c>
      <c r="XZ69" s="59">
        <f t="shared" si="313"/>
        <v>436988293417.07123</v>
      </c>
      <c r="YA69" s="59">
        <f t="shared" si="313"/>
        <v>209481673619.85141</v>
      </c>
      <c r="YB69" s="59">
        <f t="shared" si="313"/>
        <v>120258430267.1089</v>
      </c>
      <c r="YC69" s="6" t="s">
        <v>613</v>
      </c>
      <c r="YD69" s="4"/>
      <c r="YE69" s="4"/>
      <c r="YF69" s="4"/>
      <c r="YG69" s="4">
        <v>1536576000000</v>
      </c>
      <c r="YH69" s="4">
        <v>1000000000000</v>
      </c>
      <c r="YI69" s="4">
        <v>-53247000000</v>
      </c>
      <c r="YJ69" s="4">
        <v>404517000000</v>
      </c>
      <c r="YK69" s="4">
        <v>818464000000</v>
      </c>
      <c r="YL69" s="4">
        <v>983560000000</v>
      </c>
      <c r="YM69" s="4">
        <v>533786000000</v>
      </c>
      <c r="YN69" s="4">
        <v>1709438000000</v>
      </c>
      <c r="YO69" s="4">
        <v>2262247000000</v>
      </c>
      <c r="YP69" s="4">
        <v>1692112000000</v>
      </c>
      <c r="YQ69" s="4">
        <v>2086236000000</v>
      </c>
      <c r="YR69" s="4">
        <v>1061234000000</v>
      </c>
      <c r="YS69" s="4">
        <v>1542865000000</v>
      </c>
      <c r="YT69" s="5">
        <v>1178381000000</v>
      </c>
      <c r="YU69" s="4">
        <v>885302000000</v>
      </c>
      <c r="YV69" s="4">
        <v>466006000000</v>
      </c>
      <c r="YW69" s="4">
        <v>213564000000</v>
      </c>
      <c r="YX69" s="4">
        <v>119541000000</v>
      </c>
      <c r="YY69" s="4">
        <v>312400000000</v>
      </c>
      <c r="YZ69" s="4">
        <v>138344000000</v>
      </c>
      <c r="ZA69" s="4"/>
      <c r="ZB69" s="4"/>
      <c r="ZC69" s="4"/>
      <c r="ZD69" s="4"/>
      <c r="ZE69" s="4"/>
      <c r="ZF69" s="4"/>
      <c r="ZG69" s="4"/>
      <c r="ZH69" s="6" t="s">
        <v>613</v>
      </c>
      <c r="ZI69" s="4"/>
      <c r="ZJ69" s="4"/>
      <c r="ZK69" s="4"/>
      <c r="ZL69" s="4">
        <v>-398477000000</v>
      </c>
      <c r="ZM69" s="4">
        <v>-344714000000</v>
      </c>
      <c r="ZN69" s="4">
        <v>-273060000000</v>
      </c>
      <c r="ZO69" s="4">
        <v>-434455000000</v>
      </c>
      <c r="ZP69" s="4">
        <v>-293337000000</v>
      </c>
      <c r="ZQ69" s="4">
        <v>-2428967000000</v>
      </c>
      <c r="ZR69" s="4">
        <v>-506308000000</v>
      </c>
      <c r="ZS69" s="4">
        <v>-2837693000000</v>
      </c>
      <c r="ZT69" s="4">
        <v>-3077287000000</v>
      </c>
      <c r="ZU69" s="4">
        <v>-1941821000000</v>
      </c>
      <c r="ZV69" s="4">
        <v>-946310000000</v>
      </c>
      <c r="ZW69" s="4">
        <v>-254873000000</v>
      </c>
      <c r="ZX69" s="4">
        <v>-470119000000</v>
      </c>
      <c r="ZY69" s="5">
        <v>-587294000000</v>
      </c>
      <c r="ZZ69" s="4">
        <v>-142138000000</v>
      </c>
      <c r="AAA69" s="4">
        <v>-123365000000</v>
      </c>
      <c r="AAB69" s="4">
        <v>-86278000000</v>
      </c>
      <c r="AAC69" s="4">
        <v>-135071000000</v>
      </c>
      <c r="AAD69" s="4">
        <v>-106888000000</v>
      </c>
      <c r="AAE69" s="4">
        <v>-67642000000</v>
      </c>
      <c r="AAF69" s="4"/>
      <c r="AAG69" s="4"/>
      <c r="AAH69" s="4"/>
      <c r="AAI69" s="4"/>
      <c r="AAJ69" s="4"/>
      <c r="AAK69" s="4"/>
      <c r="AAL69" s="4"/>
      <c r="AAM69" s="6" t="s">
        <v>613</v>
      </c>
      <c r="AAN69" s="4"/>
      <c r="AAO69" s="4"/>
      <c r="AAP69" s="4"/>
      <c r="AAQ69" s="4">
        <v>-1371477000000</v>
      </c>
      <c r="AAR69" s="4">
        <v>-510963000000</v>
      </c>
      <c r="AAS69" s="4">
        <v>375464000000</v>
      </c>
      <c r="AAT69" s="4">
        <v>-177307000000</v>
      </c>
      <c r="AAU69" s="4">
        <v>-298797000000</v>
      </c>
      <c r="AAV69" s="4">
        <v>1131160000000</v>
      </c>
      <c r="AAW69" s="4">
        <v>423314000000</v>
      </c>
      <c r="AAX69" s="4">
        <v>965182000000</v>
      </c>
      <c r="AAY69" s="4">
        <v>619229000000</v>
      </c>
      <c r="AAZ69" s="4">
        <v>-327468000000</v>
      </c>
      <c r="ABA69" s="4">
        <v>-1082375000000</v>
      </c>
      <c r="ABB69" s="4">
        <v>-116674000000</v>
      </c>
      <c r="ABC69" s="4">
        <v>-1586305000000</v>
      </c>
      <c r="ABD69" s="5">
        <v>-461823000000</v>
      </c>
      <c r="ABE69" s="4">
        <v>-327820000000</v>
      </c>
      <c r="ABF69" s="35">
        <v>-308981000000</v>
      </c>
      <c r="ABG69" s="35">
        <v>-146191000000</v>
      </c>
      <c r="ABH69" s="35">
        <v>-2521000000</v>
      </c>
      <c r="ABI69" s="35">
        <v>-2365000000</v>
      </c>
      <c r="ABJ69" s="35">
        <v>-2326000000</v>
      </c>
      <c r="ABR69" s="6" t="s">
        <v>613</v>
      </c>
      <c r="ABV69" s="37">
        <v>0.244247959357931</v>
      </c>
      <c r="ABW69" s="37">
        <v>0.54566396208938206</v>
      </c>
      <c r="ABX69" s="37">
        <v>0.47597099466947496</v>
      </c>
      <c r="ABY69" s="37">
        <v>0.51740639780462205</v>
      </c>
      <c r="ABZ69" s="37">
        <v>0.57357749640743694</v>
      </c>
      <c r="ACA69" s="37">
        <v>0.51353657177091494</v>
      </c>
      <c r="ACB69" s="37">
        <v>0.29763880359079697</v>
      </c>
      <c r="ACC69" s="37"/>
      <c r="ACD69" s="9"/>
      <c r="ACE69" s="9"/>
      <c r="ACF69" s="9"/>
      <c r="ACG69" s="9"/>
      <c r="ACH69" s="9"/>
      <c r="ACI69" s="10"/>
      <c r="ACJ69" s="9"/>
      <c r="ACK69" s="6" t="s">
        <v>613</v>
      </c>
      <c r="ACO69" s="9">
        <v>6.6945945027646605E-3</v>
      </c>
      <c r="ACP69" s="9">
        <v>2.4126542671314799E-3</v>
      </c>
      <c r="ACQ69" s="9">
        <v>1.9695626576550399E-2</v>
      </c>
      <c r="ACR69" s="9">
        <v>4.1035628053327403E-2</v>
      </c>
      <c r="ACS69" s="9">
        <v>6.4333916641178103E-3</v>
      </c>
      <c r="ACT69" s="9">
        <v>7.29247464809609E-3</v>
      </c>
      <c r="ACU69" s="9">
        <v>2.8316210534378203E-2</v>
      </c>
      <c r="ACV69" s="9"/>
      <c r="ACW69" s="9"/>
      <c r="ACX69" s="9"/>
      <c r="ACY69" s="9"/>
      <c r="ACZ69" s="9"/>
      <c r="ADA69" s="9"/>
      <c r="ADB69" s="10"/>
      <c r="ADC69" s="9"/>
      <c r="ADD69" s="6" t="s">
        <v>613</v>
      </c>
      <c r="ADH69" s="9">
        <v>0.75575204064206902</v>
      </c>
      <c r="ADI69" s="9">
        <v>0.454336037910618</v>
      </c>
      <c r="ADJ69" s="9">
        <v>0.52402900533052499</v>
      </c>
      <c r="ADK69" s="9">
        <v>0.48259360219537795</v>
      </c>
      <c r="ADL69" s="9">
        <v>0.42642250359256301</v>
      </c>
      <c r="ADM69" s="9">
        <v>0.486463428229085</v>
      </c>
      <c r="ADN69" s="9">
        <v>0.70236119640920291</v>
      </c>
      <c r="ADO69" s="9"/>
      <c r="ADU69" s="53"/>
      <c r="ADW69" s="54" t="s">
        <v>613</v>
      </c>
      <c r="AEA69" s="9">
        <v>0.136319029685986</v>
      </c>
      <c r="AEB69" s="9">
        <v>0.13017931219256598</v>
      </c>
      <c r="AEC69" s="9">
        <v>9.2430624535997111E-2</v>
      </c>
      <c r="AED69" s="9">
        <v>0.101256281066975</v>
      </c>
      <c r="AEE69" s="9">
        <v>0.143891804916366</v>
      </c>
      <c r="AEF69" s="9">
        <v>0.13991099817243399</v>
      </c>
      <c r="AEG69" s="9">
        <v>0.15026220911768701</v>
      </c>
      <c r="AEH69" s="9"/>
      <c r="AEI69" s="9"/>
      <c r="AEJ69" s="9"/>
      <c r="AEK69" s="9"/>
      <c r="AEL69" s="9"/>
      <c r="AEM69" s="9"/>
      <c r="AEN69" s="10"/>
      <c r="AEO69" s="9"/>
      <c r="AEP69" s="6" t="s">
        <v>613</v>
      </c>
      <c r="AET69" s="9">
        <v>0.2282508</v>
      </c>
      <c r="AEU69" s="9">
        <v>0.24821459999999998</v>
      </c>
      <c r="AEV69" s="9">
        <v>0.24713225000000003</v>
      </c>
      <c r="AEW69" s="9">
        <v>0.33604230000000002</v>
      </c>
      <c r="AEX69" s="9">
        <v>0.31176570000000003</v>
      </c>
      <c r="AEY69" s="9">
        <v>0.30633939999999998</v>
      </c>
      <c r="AEZ69" s="9">
        <v>0.2874891</v>
      </c>
      <c r="AFA69" s="9"/>
      <c r="AFB69" s="9"/>
      <c r="AFC69" s="9"/>
      <c r="AFD69" s="9"/>
      <c r="AFE69" s="9"/>
      <c r="AFF69" s="9"/>
      <c r="AFG69" s="10"/>
      <c r="AFH69" s="9"/>
      <c r="AFI69" s="6" t="s">
        <v>613</v>
      </c>
      <c r="AFJ69" s="7">
        <f t="shared" si="324"/>
        <v>6.3934584716068957E-2</v>
      </c>
      <c r="AFK69" s="7">
        <f t="shared" si="325"/>
        <v>0.11100703561493977</v>
      </c>
      <c r="AFL69" s="7">
        <f t="shared" si="326"/>
        <v>9.7124323352876726E-2</v>
      </c>
      <c r="AFM69" s="7">
        <f t="shared" si="327"/>
        <v>7.955947012474264E-2</v>
      </c>
      <c r="AFN69" s="7">
        <f t="shared" si="328"/>
        <v>0.1255690353383436</v>
      </c>
      <c r="AFO69" s="8">
        <f t="shared" si="329"/>
        <v>3.4266842977542289E-2</v>
      </c>
      <c r="AFP69" s="7">
        <f t="shared" si="330"/>
        <v>2.3502237020081158E-2</v>
      </c>
      <c r="AFQ69" s="6" t="s">
        <v>613</v>
      </c>
      <c r="AFR69" s="7">
        <f t="shared" si="331"/>
        <v>0.10859651571567955</v>
      </c>
      <c r="AFS69" s="7">
        <f t="shared" si="332"/>
        <v>0.16052592674987259</v>
      </c>
      <c r="AFT69" s="7">
        <f t="shared" si="333"/>
        <v>0.14134129105693002</v>
      </c>
      <c r="AFU69" s="7">
        <f t="shared" si="334"/>
        <v>0.1217103488871118</v>
      </c>
      <c r="AFV69" s="7">
        <f t="shared" si="335"/>
        <v>0.27521426050336512</v>
      </c>
      <c r="AFW69" s="8">
        <f t="shared" si="336"/>
        <v>0.1003100991918022</v>
      </c>
      <c r="AFX69" s="7">
        <f t="shared" si="337"/>
        <v>7.5047943236271439E-2</v>
      </c>
      <c r="AFY69" s="6" t="s">
        <v>613</v>
      </c>
      <c r="AFZ69" s="1">
        <f t="shared" si="338"/>
        <v>12488258000000</v>
      </c>
      <c r="AGA69" s="1">
        <f t="shared" si="339"/>
        <v>10134551000000</v>
      </c>
      <c r="AGB69" s="1">
        <f t="shared" si="340"/>
        <v>9041468000000</v>
      </c>
      <c r="AGC69" s="1">
        <f t="shared" si="341"/>
        <v>8946731000000</v>
      </c>
      <c r="AGD69" s="1">
        <f t="shared" si="342"/>
        <v>5429791000000</v>
      </c>
      <c r="AGE69" s="2">
        <f t="shared" si="343"/>
        <v>6856886000000</v>
      </c>
      <c r="AGF69" s="1">
        <f t="shared" si="344"/>
        <v>6133804000000</v>
      </c>
      <c r="AGG69" s="6" t="s">
        <v>613</v>
      </c>
      <c r="AGH69" s="7">
        <f t="shared" si="345"/>
        <v>0.14803249580525962</v>
      </c>
      <c r="AGI69" s="7">
        <f t="shared" si="346"/>
        <v>0.20113934993272026</v>
      </c>
      <c r="AGJ69" s="7">
        <f t="shared" si="347"/>
        <v>0.18681103555307613</v>
      </c>
      <c r="AGK69" s="7">
        <f t="shared" si="348"/>
        <v>0.14663478761125154</v>
      </c>
      <c r="AGL69" s="7">
        <f t="shared" si="349"/>
        <v>0.25347181871272761</v>
      </c>
      <c r="AGM69" s="8">
        <f t="shared" si="350"/>
        <v>0.14345593612027382</v>
      </c>
      <c r="AGN69" s="7">
        <f t="shared" si="351"/>
        <v>8.7426986581247132E-2</v>
      </c>
      <c r="AGO69" s="6" t="s">
        <v>613</v>
      </c>
      <c r="AGP69" s="7">
        <f t="shared" si="352"/>
        <v>9.8315015637611289E-2</v>
      </c>
      <c r="AGQ69" s="7">
        <f t="shared" si="353"/>
        <v>0.14990340776173677</v>
      </c>
      <c r="AGR69" s="7">
        <f t="shared" si="354"/>
        <v>0.1413563382280936</v>
      </c>
      <c r="AGS69" s="7">
        <f t="shared" si="355"/>
        <v>0.13931207134060072</v>
      </c>
      <c r="AGT69" s="7">
        <f t="shared" si="356"/>
        <v>0.15348641737612176</v>
      </c>
      <c r="AGU69" s="8">
        <f t="shared" si="357"/>
        <v>5.2666758284039071E-2</v>
      </c>
      <c r="AGV69" s="7">
        <f t="shared" si="358"/>
        <v>4.5116974965551733E-2</v>
      </c>
      <c r="AGW69" s="6" t="s">
        <v>613</v>
      </c>
      <c r="AGX69" s="7">
        <f t="shared" si="359"/>
        <v>0.27172298250862925</v>
      </c>
      <c r="AGY69" s="7">
        <f t="shared" si="360"/>
        <v>0.29291529668598953</v>
      </c>
      <c r="AGZ69" s="7">
        <f t="shared" si="361"/>
        <v>0.3108773513536216</v>
      </c>
      <c r="AHA69" s="7">
        <f t="shared" si="362"/>
        <v>0.31643231902082158</v>
      </c>
      <c r="AHB69" s="7">
        <f t="shared" si="363"/>
        <v>0.31514661885054562</v>
      </c>
      <c r="AHC69" s="8">
        <f t="shared" si="364"/>
        <v>0.26949718164242487</v>
      </c>
      <c r="AHD69" s="7">
        <f t="shared" si="365"/>
        <v>0.24681549950917547</v>
      </c>
      <c r="AHE69" s="6" t="s">
        <v>613</v>
      </c>
      <c r="AHF69" s="15">
        <f t="shared" si="306"/>
        <v>10.112440700898674</v>
      </c>
      <c r="AHG69" s="15">
        <f t="shared" si="307"/>
        <v>11.122464572206539</v>
      </c>
      <c r="AHH69" s="15">
        <f t="shared" si="308"/>
        <v>11.556927046932961</v>
      </c>
      <c r="AHI69" s="15">
        <f t="shared" si="309"/>
        <v>10.076545438869646</v>
      </c>
      <c r="AHJ69" s="15">
        <f t="shared" si="310"/>
        <v>9.8405367371941335</v>
      </c>
      <c r="AHK69" s="16">
        <f t="shared" si="311"/>
        <v>8.4935428417857093</v>
      </c>
      <c r="AHL69" s="15">
        <f t="shared" si="312"/>
        <v>7.9769247601020563</v>
      </c>
      <c r="AHM69" s="6" t="s">
        <v>613</v>
      </c>
      <c r="AHN69" s="12">
        <f t="shared" si="366"/>
        <v>36.094154793665503</v>
      </c>
      <c r="AHO69" s="12">
        <f t="shared" si="367"/>
        <v>32.816467755903957</v>
      </c>
      <c r="AHP69" s="12">
        <f t="shared" si="368"/>
        <v>31.582790002716653</v>
      </c>
      <c r="AHQ69" s="12">
        <f t="shared" si="369"/>
        <v>36.222731511936146</v>
      </c>
      <c r="AHR69" s="12">
        <f t="shared" si="370"/>
        <v>37.091472726321399</v>
      </c>
      <c r="AHS69" s="13">
        <f t="shared" si="371"/>
        <v>42.973822208125959</v>
      </c>
      <c r="AHT69" s="12">
        <f t="shared" si="372"/>
        <v>45.756981666118939</v>
      </c>
      <c r="AHU69" s="6" t="s">
        <v>613</v>
      </c>
      <c r="AHV69" s="15">
        <f t="shared" si="373"/>
        <v>0.65030335703481501</v>
      </c>
      <c r="AHW69" s="15">
        <f t="shared" si="374"/>
        <v>0.74052376308468815</v>
      </c>
      <c r="AHX69" s="15">
        <f t="shared" si="375"/>
        <v>0.68708856334518398</v>
      </c>
      <c r="AHY69" s="15">
        <f t="shared" si="376"/>
        <v>0.57108812868218439</v>
      </c>
      <c r="AHZ69" s="15">
        <f t="shared" si="377"/>
        <v>0.81811170971978564</v>
      </c>
      <c r="AIA69" s="16">
        <f t="shared" si="378"/>
        <v>0.65063512724167483</v>
      </c>
      <c r="AIB69" s="15">
        <f t="shared" si="379"/>
        <v>0.52091783720043006</v>
      </c>
      <c r="AIC69" s="6" t="s">
        <v>613</v>
      </c>
      <c r="AID69" s="4">
        <f t="shared" si="380"/>
        <v>-1176999000000</v>
      </c>
      <c r="AIE69" s="4">
        <f t="shared" si="381"/>
        <v>629922000000</v>
      </c>
      <c r="AIF69" s="4">
        <f t="shared" si="382"/>
        <v>784373000000</v>
      </c>
      <c r="AIG69" s="4">
        <f t="shared" si="383"/>
        <v>897407000000</v>
      </c>
      <c r="AIH69" s="4">
        <f t="shared" si="384"/>
        <v>313796000000</v>
      </c>
      <c r="AII69" s="14">
        <f t="shared" si="385"/>
        <v>827454000000</v>
      </c>
      <c r="AIJ69" s="4">
        <f t="shared" si="386"/>
        <v>362588000000</v>
      </c>
      <c r="AIK69" s="6" t="s">
        <v>613</v>
      </c>
      <c r="AIL69" s="15">
        <f t="shared" si="387"/>
        <v>-8.2296263633189159</v>
      </c>
      <c r="AIM69" s="15">
        <f t="shared" si="388"/>
        <v>14.305066341547048</v>
      </c>
      <c r="AIN69" s="15">
        <f t="shared" si="389"/>
        <v>9.5923291597237537</v>
      </c>
      <c r="AIO69" s="15">
        <f t="shared" si="390"/>
        <v>6.6420130442485963</v>
      </c>
      <c r="AIP69" s="15">
        <f t="shared" si="391"/>
        <v>18.941863503677549</v>
      </c>
      <c r="AIQ69" s="16">
        <f t="shared" si="392"/>
        <v>6.4548047383902913</v>
      </c>
      <c r="AIR69" s="15">
        <f t="shared" si="393"/>
        <v>10.355847408077487</v>
      </c>
      <c r="AIS69" s="6" t="s">
        <v>613</v>
      </c>
      <c r="AIT69" s="15">
        <f t="shared" si="394"/>
        <v>0.63918469773952236</v>
      </c>
      <c r="AIU69" s="15">
        <f t="shared" si="395"/>
        <v>1.4046066639903654</v>
      </c>
      <c r="AIV69" s="15">
        <f t="shared" si="396"/>
        <v>1.4658352926922988</v>
      </c>
      <c r="AIW69" s="15">
        <f t="shared" si="397"/>
        <v>1.6618875522742527</v>
      </c>
      <c r="AIX69" s="15">
        <f t="shared" si="398"/>
        <v>1.2699222909795946</v>
      </c>
      <c r="AIY69" s="16">
        <f t="shared" si="399"/>
        <v>1.6517253764070963</v>
      </c>
      <c r="AIZ69" s="15">
        <f t="shared" si="400"/>
        <v>1.3301107172998854</v>
      </c>
      <c r="AJA69" s="6" t="s">
        <v>613</v>
      </c>
      <c r="AJB69" s="15">
        <f t="shared" si="401"/>
        <v>0.40876729815018392</v>
      </c>
      <c r="AJC69" s="15">
        <f t="shared" si="402"/>
        <v>0.87736908871938979</v>
      </c>
      <c r="AJD69" s="15">
        <f t="shared" si="403"/>
        <v>1.056252557460837</v>
      </c>
      <c r="AJE69" s="15">
        <f t="shared" si="404"/>
        <v>1.2257864186513059</v>
      </c>
      <c r="AJF69" s="15">
        <f t="shared" si="405"/>
        <v>0.84665156183604551</v>
      </c>
      <c r="AJG69" s="16">
        <f t="shared" si="406"/>
        <v>1.1992760129674962</v>
      </c>
      <c r="AJH69" s="15">
        <f t="shared" si="407"/>
        <v>1.0492833556236758</v>
      </c>
      <c r="AJI69" s="6" t="s">
        <v>613</v>
      </c>
      <c r="AJJ69" s="15">
        <f t="shared" si="319"/>
        <v>20.446926879984073</v>
      </c>
      <c r="AJK69" s="15">
        <f t="shared" si="319"/>
        <v>13.003100142249325</v>
      </c>
      <c r="AJL69" s="15">
        <f t="shared" si="314"/>
        <v>20.516057720338161</v>
      </c>
      <c r="AJM69" s="15">
        <f t="shared" si="314"/>
        <v>2.9920472194917247</v>
      </c>
      <c r="AJN69" s="15">
        <f t="shared" si="314"/>
        <v>13.925359694032418</v>
      </c>
      <c r="AJO69" s="16">
        <f t="shared" si="314"/>
        <v>7.8443117115105503</v>
      </c>
      <c r="AJP69" s="15">
        <f t="shared" si="314"/>
        <v>3.094081399508418</v>
      </c>
      <c r="AJQ69" s="6" t="s">
        <v>613</v>
      </c>
      <c r="AJU69" s="1">
        <v>3.3735400000000002</v>
      </c>
      <c r="AJV69" s="1">
        <v>2.52182</v>
      </c>
      <c r="AJW69" s="1">
        <v>1.4663299999999999</v>
      </c>
      <c r="AJX69" s="1">
        <v>-4.2380000000000001E-2</v>
      </c>
      <c r="AJY69" s="1">
        <v>0.36714999999999998</v>
      </c>
      <c r="AJZ69" s="1">
        <v>0.43130000000000002</v>
      </c>
      <c r="AKA69" s="1">
        <v>0.75385000000000002</v>
      </c>
      <c r="AKB69" s="1">
        <v>3.9350700000000001</v>
      </c>
      <c r="AKC69" s="1">
        <v>10.27219</v>
      </c>
      <c r="AKD69" s="1">
        <v>17.059139999999999</v>
      </c>
      <c r="AKE69" s="1">
        <v>8.9244900000000005</v>
      </c>
      <c r="AKF69" s="1">
        <v>826.38837000000001</v>
      </c>
      <c r="AKG69" s="1">
        <v>3.1495099999999998</v>
      </c>
      <c r="AKH69" s="2">
        <v>4.6956899999999999</v>
      </c>
      <c r="AKI69" s="1">
        <v>4.4592299999999998</v>
      </c>
      <c r="AKJ69" s="6" t="s">
        <v>613</v>
      </c>
      <c r="AKK69" s="15">
        <f t="shared" si="408"/>
        <v>1.6985566762958189</v>
      </c>
      <c r="AKL69" s="15">
        <f t="shared" si="409"/>
        <v>1.4460878615541408</v>
      </c>
      <c r="AKM69" s="15">
        <f t="shared" si="410"/>
        <v>1.4552615264396962</v>
      </c>
      <c r="AKN69" s="15">
        <f t="shared" si="411"/>
        <v>1.5298034124194151</v>
      </c>
      <c r="AKO69" s="15">
        <f t="shared" si="412"/>
        <v>2.1917366790451567</v>
      </c>
      <c r="AKP69" s="16">
        <f t="shared" si="413"/>
        <v>2.9273224632202961</v>
      </c>
      <c r="AKQ69" s="15">
        <f t="shared" si="414"/>
        <v>3.1932255287931861</v>
      </c>
      <c r="AKR69" s="6" t="s">
        <v>613</v>
      </c>
      <c r="AKS69" s="15">
        <f t="shared" si="415"/>
        <v>0.42410394375589849</v>
      </c>
      <c r="AKT69" s="15">
        <f t="shared" si="416"/>
        <v>0.20437446760368419</v>
      </c>
      <c r="AKU69" s="15">
        <f t="shared" si="417"/>
        <v>0.2015615105588015</v>
      </c>
      <c r="AKV69" s="15">
        <f t="shared" si="418"/>
        <v>0.3113359290171735</v>
      </c>
      <c r="AKW69" s="15">
        <f t="shared" si="419"/>
        <v>0.63800035596957971</v>
      </c>
      <c r="AKX69" s="16">
        <f t="shared" si="420"/>
        <v>1.4451642213429263</v>
      </c>
      <c r="AKY69" s="15">
        <f t="shared" si="421"/>
        <v>1.7172503064424458</v>
      </c>
      <c r="AKZ69" s="6" t="s">
        <v>613</v>
      </c>
      <c r="ALA69" s="7">
        <f t="shared" si="422"/>
        <v>0.29780406522671138</v>
      </c>
      <c r="ALB69" s="7">
        <f t="shared" si="423"/>
        <v>0.16969345755919527</v>
      </c>
      <c r="ALC69" s="7">
        <f t="shared" si="424"/>
        <v>0.16774963977088675</v>
      </c>
      <c r="ALD69" s="7">
        <f t="shared" si="425"/>
        <v>0.23741889635443381</v>
      </c>
      <c r="ALE69" s="7">
        <f t="shared" si="426"/>
        <v>0.38949952217313705</v>
      </c>
      <c r="ALF69" s="8">
        <f t="shared" si="427"/>
        <v>0.59102951398054449</v>
      </c>
      <c r="ALG69" s="7">
        <f t="shared" si="428"/>
        <v>0.63198090450884969</v>
      </c>
      <c r="ALH69" s="6" t="s">
        <v>613</v>
      </c>
      <c r="ALI69" s="7">
        <f t="shared" si="320"/>
        <v>4.8390866160279163E-2</v>
      </c>
      <c r="ALJ69" s="7">
        <f t="shared" si="320"/>
        <v>6.9482399860710115E-2</v>
      </c>
      <c r="ALK69" s="7">
        <f t="shared" si="315"/>
        <v>0.12478360389522207</v>
      </c>
      <c r="ALL69" s="7">
        <f t="shared" si="315"/>
        <v>7.4737322681568436E-4</v>
      </c>
      <c r="ALM69" s="7">
        <f t="shared" si="315"/>
        <v>0.20662352205473034</v>
      </c>
      <c r="ALN69" s="20">
        <f t="shared" si="315"/>
        <v>5.1690405278323866E-2</v>
      </c>
      <c r="ALO69" s="7">
        <f t="shared" si="315"/>
        <v>3.1022849085027837E-2</v>
      </c>
      <c r="ALP69" s="6" t="s">
        <v>613</v>
      </c>
      <c r="ALQ69" s="17">
        <f t="shared" si="429"/>
        <v>0.29780406522671138</v>
      </c>
      <c r="ALR69" s="17">
        <f t="shared" si="430"/>
        <v>0.16969345755919527</v>
      </c>
      <c r="ALS69" s="17">
        <f t="shared" si="431"/>
        <v>0.16774963977088675</v>
      </c>
      <c r="ALT69" s="17">
        <f t="shared" si="432"/>
        <v>0.23741889635443381</v>
      </c>
      <c r="ALU69" s="17">
        <f t="shared" si="433"/>
        <v>0.38949952217313705</v>
      </c>
      <c r="ALV69" s="21">
        <f t="shared" si="434"/>
        <v>0.59102951398054449</v>
      </c>
      <c r="ALW69" s="17">
        <f t="shared" si="435"/>
        <v>0.63198090450884969</v>
      </c>
      <c r="ALX69" s="6" t="s">
        <v>613</v>
      </c>
      <c r="ALY69" s="17">
        <f t="shared" si="436"/>
        <v>0.70219593477328868</v>
      </c>
      <c r="ALZ69" s="17">
        <f t="shared" si="437"/>
        <v>0.83030654244080471</v>
      </c>
      <c r="AMA69" s="17">
        <f t="shared" si="438"/>
        <v>0.83225036022911325</v>
      </c>
      <c r="AMB69" s="17">
        <f t="shared" si="439"/>
        <v>0.76258110364556619</v>
      </c>
      <c r="AMC69" s="17">
        <f t="shared" si="440"/>
        <v>0.6105004778268629</v>
      </c>
      <c r="AMD69" s="21">
        <f t="shared" si="441"/>
        <v>0.40897048601945546</v>
      </c>
      <c r="AME69" s="17">
        <f t="shared" si="442"/>
        <v>0.36801909549115036</v>
      </c>
      <c r="AMF69" s="6" t="s">
        <v>613</v>
      </c>
      <c r="AMJ69" s="18">
        <v>4.5713591950970072</v>
      </c>
      <c r="AMK69" s="18">
        <v>6.1982279139587186</v>
      </c>
      <c r="AML69" s="18">
        <v>6.218300505319057</v>
      </c>
      <c r="AMM69" s="18">
        <v>6.0281565269948612</v>
      </c>
      <c r="AMN69" s="18">
        <v>6.8453170762465918</v>
      </c>
      <c r="AMO69" s="18">
        <v>7.4264531209904705</v>
      </c>
      <c r="AMP69" s="18">
        <v>7.1765482946952046</v>
      </c>
      <c r="AMQ69" s="18">
        <v>5.8431999502304244</v>
      </c>
      <c r="AMR69" s="18">
        <v>4.5730186003318511</v>
      </c>
      <c r="AMS69" s="18">
        <v>5.7790687746391765</v>
      </c>
      <c r="AMT69" s="18">
        <v>6.1667526536031421</v>
      </c>
      <c r="AMU69" s="18">
        <v>8.2581800191838628</v>
      </c>
      <c r="AMV69" s="19">
        <v>10.561990087171512</v>
      </c>
      <c r="AMW69" s="18">
        <v>8.0313813664126421</v>
      </c>
      <c r="AMX69" s="18">
        <v>11.291457076820459</v>
      </c>
      <c r="AMY69" s="18">
        <v>10.072101709964384</v>
      </c>
      <c r="AMZ69" s="18">
        <v>8.1036149396627639</v>
      </c>
      <c r="ANH69" s="6" t="s">
        <v>613</v>
      </c>
      <c r="ANI69" s="7">
        <f t="shared" si="443"/>
        <v>5.8431999502304245E-2</v>
      </c>
      <c r="ANJ69" s="7">
        <f t="shared" si="444"/>
        <v>4.5730186003318511E-2</v>
      </c>
      <c r="ANK69" s="7">
        <f t="shared" si="445"/>
        <v>5.7790687746391761E-2</v>
      </c>
      <c r="ANL69" s="7">
        <f t="shared" si="446"/>
        <v>6.1667526536031421E-2</v>
      </c>
      <c r="ANM69" s="7">
        <f t="shared" si="447"/>
        <v>8.2581800191838625E-2</v>
      </c>
      <c r="ANN69" s="20">
        <f t="shared" si="448"/>
        <v>0.10561990087171512</v>
      </c>
      <c r="ANO69" s="7">
        <f t="shared" si="449"/>
        <v>8.0313813664126418E-2</v>
      </c>
      <c r="ANP69" s="6" t="s">
        <v>613</v>
      </c>
      <c r="ANT69" s="7">
        <v>-1.5137246404285265E-2</v>
      </c>
      <c r="ANU69" s="7">
        <v>2.5564672332883953E-2</v>
      </c>
      <c r="ANV69" s="7">
        <v>-1.0702546631930043E-2</v>
      </c>
      <c r="ANW69" s="7">
        <v>0.20954451611318192</v>
      </c>
      <c r="ANX69" s="7">
        <v>0.18215498634196114</v>
      </c>
      <c r="ANY69" s="7">
        <v>-0.11152965043334617</v>
      </c>
      <c r="ANZ69" s="7">
        <v>0.2194132077705182</v>
      </c>
      <c r="AOA69" s="7">
        <v>5.1688907023796915E-3</v>
      </c>
      <c r="AOB69" s="7">
        <v>0.14404568362117454</v>
      </c>
      <c r="AOC69" s="7">
        <v>5.3476746432414846E-2</v>
      </c>
      <c r="AOD69" s="7">
        <v>0.46856062067014981</v>
      </c>
      <c r="AOE69" s="7">
        <v>0.81701072071858527</v>
      </c>
      <c r="AOF69" s="20">
        <v>-0.46667980509208173</v>
      </c>
      <c r="AOG69" s="7">
        <v>0.53919448848064833</v>
      </c>
      <c r="AOH69" s="7">
        <v>0.57657229599624027</v>
      </c>
      <c r="AOI69" s="7">
        <v>0.18054832872882143</v>
      </c>
      <c r="AOJ69" s="7">
        <v>0.45513802777357104</v>
      </c>
      <c r="AOR69" s="6" t="s">
        <v>613</v>
      </c>
      <c r="AOV69" s="1">
        <v>3.3735400000000002</v>
      </c>
      <c r="AOW69" s="1">
        <v>2.52182</v>
      </c>
      <c r="AOX69" s="1">
        <v>1.4663299999999999</v>
      </c>
      <c r="AOY69" s="1">
        <v>-4.2380000000000001E-2</v>
      </c>
      <c r="AOZ69" s="1">
        <v>0.36714999999999998</v>
      </c>
      <c r="APA69" s="1">
        <v>0.43130000000000002</v>
      </c>
      <c r="APB69" s="1">
        <v>0.75385000000000002</v>
      </c>
      <c r="APC69" s="1">
        <v>3.9350700000000001</v>
      </c>
      <c r="APD69" s="1">
        <v>10.27219</v>
      </c>
      <c r="APE69" s="1">
        <v>17.059139999999999</v>
      </c>
      <c r="APF69" s="1">
        <v>8.9244900000000005</v>
      </c>
      <c r="APG69" s="1">
        <v>826.38837000000001</v>
      </c>
      <c r="APH69" s="1">
        <v>3.1495099999999998</v>
      </c>
      <c r="API69" s="2">
        <v>4.6956899999999999</v>
      </c>
      <c r="APJ69" s="1">
        <v>4.4592299999999998</v>
      </c>
      <c r="APK69" s="1">
        <v>7.6780000000000001E-2</v>
      </c>
      <c r="APL69" s="1">
        <v>1.70956</v>
      </c>
      <c r="APM69" s="1">
        <v>-1.40462</v>
      </c>
      <c r="APN69" s="1">
        <v>-0.30651</v>
      </c>
      <c r="APO69" s="1">
        <v>-5.64602</v>
      </c>
      <c r="APW69" s="22">
        <v>0.4373213590868929</v>
      </c>
      <c r="APX69" s="22">
        <v>0.63613507573771422</v>
      </c>
      <c r="APY69" s="22">
        <v>0.28211086688321063</v>
      </c>
      <c r="APZ69" s="22">
        <v>0.12701519646763984</v>
      </c>
      <c r="AQA69" s="22">
        <v>0.5157721758640853</v>
      </c>
      <c r="AQB69" s="39" t="s">
        <v>613</v>
      </c>
      <c r="AQC69" s="22">
        <v>1.1360694514429464</v>
      </c>
      <c r="AQD69" s="6" t="s">
        <v>613</v>
      </c>
      <c r="AQE69" s="4">
        <f t="shared" si="450"/>
        <v>896363000000</v>
      </c>
      <c r="AQF69" s="4">
        <f t="shared" si="451"/>
        <v>687666000000</v>
      </c>
      <c r="AQG69" s="4">
        <f t="shared" si="452"/>
        <v>625486000000</v>
      </c>
      <c r="AQH69" s="4">
        <f t="shared" si="453"/>
        <v>481520000000</v>
      </c>
      <c r="AQI69" s="4">
        <f t="shared" si="454"/>
        <v>463994000000</v>
      </c>
      <c r="AQJ69" s="5">
        <f t="shared" si="455"/>
        <v>702365000000</v>
      </c>
      <c r="AQK69" s="4">
        <f t="shared" si="456"/>
        <v>366850000000</v>
      </c>
      <c r="AQL69" s="6" t="s">
        <v>613</v>
      </c>
      <c r="AQM69" s="7">
        <f t="shared" si="457"/>
        <v>0.48486964668615457</v>
      </c>
      <c r="AQN69" s="7">
        <f t="shared" si="458"/>
        <v>0.33734633597863484</v>
      </c>
      <c r="AQO69" s="7">
        <f t="shared" si="459"/>
        <v>0.37031910320974087</v>
      </c>
      <c r="AQP69" s="7">
        <f t="shared" si="460"/>
        <v>0.36703961119047002</v>
      </c>
      <c r="AQQ69" s="7">
        <f t="shared" si="461"/>
        <v>0.33713168432150281</v>
      </c>
      <c r="AQR69" s="20">
        <f t="shared" si="462"/>
        <v>0.71403156168639403</v>
      </c>
      <c r="AQS69" s="7">
        <f t="shared" si="463"/>
        <v>0.68408980718308288</v>
      </c>
      <c r="AQT69" s="6" t="s">
        <v>613</v>
      </c>
      <c r="AQU69" s="9">
        <f t="shared" si="321"/>
        <v>3.5138904372728194E-2</v>
      </c>
      <c r="AQV69" s="9">
        <f t="shared" si="321"/>
        <v>0.10827212252664442</v>
      </c>
      <c r="AQW69" s="9">
        <f t="shared" si="316"/>
        <v>5.6573678022622434E-2</v>
      </c>
      <c r="AQX69" s="9">
        <f t="shared" si="316"/>
        <v>0.11334913282880234</v>
      </c>
      <c r="AQY69" s="9">
        <f t="shared" si="316"/>
        <v>0.46137980254943017</v>
      </c>
      <c r="AQZ69" s="10" t="e">
        <f t="shared" si="316"/>
        <v>#VALUE!</v>
      </c>
      <c r="ARA69" s="9">
        <f t="shared" si="316"/>
        <v>0.60163413018070144</v>
      </c>
      <c r="ARB69" s="6" t="s">
        <v>613</v>
      </c>
      <c r="ARC69" s="17">
        <f t="shared" si="322"/>
        <v>3.2097937605209841E-2</v>
      </c>
      <c r="ARD69" s="17">
        <f t="shared" si="322"/>
        <v>9.7712208000651377E-2</v>
      </c>
      <c r="ARE69" s="17">
        <f t="shared" si="317"/>
        <v>6.0264199216041064E-2</v>
      </c>
      <c r="ARF69" s="17">
        <f t="shared" si="317"/>
        <v>8.6550219634611014E-2</v>
      </c>
      <c r="ARG69" s="17">
        <f t="shared" si="317"/>
        <v>0.33502007493505281</v>
      </c>
      <c r="ARH69" s="21" t="e">
        <f t="shared" si="317"/>
        <v>#VALUE!</v>
      </c>
      <c r="ARI69" s="17">
        <f t="shared" si="317"/>
        <v>0.22760653569886807</v>
      </c>
      <c r="ARJ69" s="6" t="s">
        <v>613</v>
      </c>
    </row>
    <row r="70" spans="1:1154" collapsed="1" x14ac:dyDescent="0.15">
      <c r="A70" s="26" t="s">
        <v>188</v>
      </c>
      <c r="B70" s="34">
        <v>41227</v>
      </c>
      <c r="C70" s="34">
        <v>41261</v>
      </c>
      <c r="D70" s="35">
        <v>157.138281671871</v>
      </c>
      <c r="E70" s="26" t="s">
        <v>189</v>
      </c>
      <c r="F70" s="26" t="s">
        <v>28</v>
      </c>
      <c r="G70" s="26" t="s">
        <v>104</v>
      </c>
      <c r="H70" s="26" t="s">
        <v>108</v>
      </c>
      <c r="I70" s="56" t="s">
        <v>457</v>
      </c>
      <c r="J70" s="26" t="s">
        <v>458</v>
      </c>
      <c r="K70" s="26" t="s">
        <v>426</v>
      </c>
      <c r="L70" s="26" t="s">
        <v>28</v>
      </c>
      <c r="M70" s="26" t="s">
        <v>104</v>
      </c>
      <c r="N70" s="26" t="s">
        <v>23</v>
      </c>
      <c r="O70" s="26"/>
      <c r="P70" s="26" t="s">
        <v>190</v>
      </c>
      <c r="Q70" s="26" t="s">
        <v>25</v>
      </c>
      <c r="R70" s="26" t="s">
        <v>141</v>
      </c>
      <c r="S70" s="35" t="s">
        <v>191</v>
      </c>
      <c r="T70" s="26" t="s">
        <v>27</v>
      </c>
      <c r="U70" s="26" t="s">
        <v>23</v>
      </c>
      <c r="V70" s="3">
        <v>2012</v>
      </c>
      <c r="W70" s="3">
        <f t="shared" si="323"/>
        <v>1</v>
      </c>
      <c r="AE70" s="35">
        <v>3827743000000</v>
      </c>
      <c r="AF70" s="35">
        <v>4034067000000</v>
      </c>
      <c r="AG70" s="35">
        <v>4017670000000</v>
      </c>
      <c r="AH70" s="35">
        <v>5254183000000</v>
      </c>
      <c r="AI70" s="4">
        <v>3646213120000</v>
      </c>
      <c r="AJ70" s="4">
        <v>2847706995000</v>
      </c>
      <c r="AK70" s="4">
        <v>3966281353000</v>
      </c>
      <c r="AL70" s="4">
        <v>5017821973000</v>
      </c>
      <c r="AM70" s="4">
        <v>4175328094000</v>
      </c>
      <c r="AN70" s="5">
        <v>3258487618000</v>
      </c>
      <c r="AO70" s="4">
        <v>3628729398000</v>
      </c>
      <c r="AP70" s="4">
        <v>3779998738000</v>
      </c>
      <c r="AQ70" s="4">
        <v>4461079364000</v>
      </c>
      <c r="AR70" s="4">
        <v>3836184082000</v>
      </c>
      <c r="AS70" s="4">
        <v>2939280357000</v>
      </c>
      <c r="AT70" s="4">
        <v>1928589294000</v>
      </c>
      <c r="AU70" s="4">
        <v>1423642390000</v>
      </c>
      <c r="AV70" s="4">
        <v>907975863000</v>
      </c>
      <c r="AW70" s="4">
        <v>641809503000</v>
      </c>
      <c r="AX70" s="4">
        <v>539809206000</v>
      </c>
      <c r="AY70" s="4"/>
      <c r="AZ70" s="4"/>
      <c r="BA70" s="4"/>
      <c r="BB70" s="6" t="s">
        <v>613</v>
      </c>
      <c r="BC70" s="4"/>
      <c r="BD70" s="4"/>
      <c r="BE70" s="4"/>
      <c r="BF70" s="4"/>
      <c r="BG70" s="4"/>
      <c r="BH70" s="4"/>
      <c r="BI70" s="4"/>
      <c r="BJ70" s="4">
        <v>5512832000000</v>
      </c>
      <c r="BK70" s="4">
        <v>5777254000000</v>
      </c>
      <c r="BL70" s="4">
        <v>6489861000000</v>
      </c>
      <c r="BM70" s="4">
        <v>5786215000000</v>
      </c>
      <c r="BN70" s="4">
        <v>4885666314000</v>
      </c>
      <c r="BO70" s="4">
        <v>3837918210000</v>
      </c>
      <c r="BP70" s="4">
        <v>3543839969000</v>
      </c>
      <c r="BQ70" s="4">
        <v>3301247304000</v>
      </c>
      <c r="BR70" s="4">
        <v>2825108640000</v>
      </c>
      <c r="BS70" s="5">
        <v>2466060075000</v>
      </c>
      <c r="BT70" s="4">
        <v>1828477938000</v>
      </c>
      <c r="BU70" s="4">
        <v>1716582194000</v>
      </c>
      <c r="BV70" s="4">
        <v>1425303437000</v>
      </c>
      <c r="BW70" s="4">
        <v>1490270960000</v>
      </c>
      <c r="BX70" s="4">
        <v>1155465691000</v>
      </c>
      <c r="BY70" s="4">
        <v>1104556922000</v>
      </c>
      <c r="BZ70" s="4">
        <v>1158024624000</v>
      </c>
      <c r="CA70" s="4">
        <v>929912567000</v>
      </c>
      <c r="CB70" s="4">
        <v>954043255000</v>
      </c>
      <c r="CC70" s="4">
        <v>840113754000</v>
      </c>
      <c r="CD70" s="4"/>
      <c r="CE70" s="4"/>
      <c r="CF70" s="4"/>
      <c r="CG70" s="6" t="s">
        <v>613</v>
      </c>
      <c r="CH70" s="4"/>
      <c r="CI70" s="4"/>
      <c r="CJ70" s="4"/>
      <c r="CK70" s="4"/>
      <c r="CL70" s="4"/>
      <c r="CM70" s="4"/>
      <c r="CN70" s="4"/>
      <c r="CO70" s="4">
        <v>15270235000000</v>
      </c>
      <c r="CP70" s="4">
        <v>15564604000000</v>
      </c>
      <c r="CQ70" s="4">
        <v>16658531000000</v>
      </c>
      <c r="CR70" s="4">
        <v>16091024000000</v>
      </c>
      <c r="CS70" s="4">
        <v>13801818533000</v>
      </c>
      <c r="CT70" s="4">
        <v>10373158827000</v>
      </c>
      <c r="CU70" s="4">
        <v>10538703910000</v>
      </c>
      <c r="CV70" s="4">
        <v>11648544675000</v>
      </c>
      <c r="CW70" s="4">
        <v>9972110370000</v>
      </c>
      <c r="CX70" s="5">
        <v>8231297105000</v>
      </c>
      <c r="CY70" s="4">
        <v>7646144851000</v>
      </c>
      <c r="CZ70" s="4">
        <v>7345867929000</v>
      </c>
      <c r="DA70" s="4">
        <v>8221270194000</v>
      </c>
      <c r="DB70" s="4">
        <v>7083421705000</v>
      </c>
      <c r="DC70" s="4">
        <v>5267911660000</v>
      </c>
      <c r="DD70" s="4">
        <v>4153262738000</v>
      </c>
      <c r="DE70" s="4">
        <v>3740622983000</v>
      </c>
      <c r="DF70" s="4">
        <v>2836339405000</v>
      </c>
      <c r="DG70" s="4">
        <v>2462718466000</v>
      </c>
      <c r="DH70" s="4">
        <v>2368789947000</v>
      </c>
      <c r="DI70" s="4"/>
      <c r="DJ70" s="4"/>
      <c r="DK70" s="4"/>
      <c r="DL70" s="6" t="s">
        <v>613</v>
      </c>
      <c r="DM70" s="4"/>
      <c r="DN70" s="4"/>
      <c r="DO70" s="4"/>
      <c r="DP70" s="4"/>
      <c r="DQ70" s="4"/>
      <c r="DR70" s="4"/>
      <c r="DS70" s="4"/>
      <c r="DT70" s="4">
        <v>76504240000000</v>
      </c>
      <c r="DU70" s="4">
        <v>78006244000000</v>
      </c>
      <c r="DV70" s="4">
        <v>79807067000000</v>
      </c>
      <c r="DW70" s="4">
        <v>50783836000000</v>
      </c>
      <c r="DX70" s="4">
        <v>49068650213000</v>
      </c>
      <c r="DY70" s="4">
        <v>44226895982000</v>
      </c>
      <c r="DZ70" s="4">
        <v>38153118932000</v>
      </c>
      <c r="EA70" s="4">
        <v>34331674737000</v>
      </c>
      <c r="EB70" s="4">
        <v>30792884092000</v>
      </c>
      <c r="EC70" s="5">
        <v>26579083786000</v>
      </c>
      <c r="ED70" s="4">
        <v>19661602767000</v>
      </c>
      <c r="EE70" s="4">
        <v>15562998946000</v>
      </c>
      <c r="EF70" s="4">
        <v>12951308161000</v>
      </c>
      <c r="EG70" s="4">
        <v>10602963724000</v>
      </c>
      <c r="EH70" s="4">
        <v>8515227431000</v>
      </c>
      <c r="EI70" s="4">
        <v>7496419127000</v>
      </c>
      <c r="EJ70" s="4">
        <v>7297859559000</v>
      </c>
      <c r="EK70" s="4">
        <v>6665831332000</v>
      </c>
      <c r="EL70" s="4">
        <v>6559495832000</v>
      </c>
      <c r="EM70" s="4">
        <v>6809047769000</v>
      </c>
      <c r="EN70" s="4"/>
      <c r="EO70" s="4"/>
      <c r="EP70" s="4"/>
      <c r="EQ70" s="6" t="s">
        <v>613</v>
      </c>
      <c r="ER70" s="4"/>
      <c r="ES70" s="4"/>
      <c r="ET70" s="4"/>
      <c r="EU70" s="4"/>
      <c r="EV70" s="4"/>
      <c r="EW70" s="4"/>
      <c r="EX70" s="4"/>
      <c r="EY70" s="4">
        <v>14210166000000</v>
      </c>
      <c r="EZ70" s="4">
        <v>11506163000000</v>
      </c>
      <c r="FA70" s="4">
        <v>12240252000000</v>
      </c>
      <c r="FB70" s="4">
        <v>8179819000000</v>
      </c>
      <c r="FC70" s="4">
        <v>8803577054000</v>
      </c>
      <c r="FD70" s="4">
        <v>8151673428000</v>
      </c>
      <c r="FE70" s="4">
        <v>6599189622000</v>
      </c>
      <c r="FF70" s="4">
        <v>5271929548000</v>
      </c>
      <c r="FG70" s="4">
        <v>5297630537000</v>
      </c>
      <c r="FH70" s="5">
        <v>4825204637000</v>
      </c>
      <c r="FI70" s="4">
        <v>2889137195000</v>
      </c>
      <c r="FJ70" s="4">
        <v>2517518619000</v>
      </c>
      <c r="FK70" s="4">
        <v>2293769040000</v>
      </c>
      <c r="FL70" s="4">
        <v>2090588965000</v>
      </c>
      <c r="FM70" s="4">
        <v>1445874275000</v>
      </c>
      <c r="FN70" s="4">
        <v>1460082635000</v>
      </c>
      <c r="FO70" s="4">
        <v>2165374197000</v>
      </c>
      <c r="FP70" s="4">
        <v>1777388315000</v>
      </c>
      <c r="FQ70" s="4">
        <v>1848137873000</v>
      </c>
      <c r="FR70" s="4">
        <v>1775573085000</v>
      </c>
      <c r="FS70" s="4"/>
      <c r="FT70" s="4"/>
      <c r="FU70" s="4"/>
      <c r="FV70" s="6" t="s">
        <v>613</v>
      </c>
      <c r="FW70" s="4"/>
      <c r="FX70" s="4"/>
      <c r="FY70" s="4"/>
      <c r="FZ70" s="4"/>
      <c r="GA70" s="4"/>
      <c r="GB70" s="4"/>
      <c r="GC70" s="4"/>
      <c r="GD70" s="4">
        <v>18630087000000</v>
      </c>
      <c r="GE70" s="4">
        <v>25735644000000</v>
      </c>
      <c r="GF70" s="4">
        <v>30041947000000</v>
      </c>
      <c r="GG70" s="4">
        <v>9602460000000</v>
      </c>
      <c r="GH70" s="4">
        <v>10019293649000</v>
      </c>
      <c r="GI70" s="4">
        <v>6260375190000</v>
      </c>
      <c r="GJ70" s="4">
        <v>4001300645000</v>
      </c>
      <c r="GK70" s="4">
        <v>3913023637000</v>
      </c>
      <c r="GL70" s="4">
        <v>4082582584000</v>
      </c>
      <c r="GM70" s="5">
        <v>3850432332000</v>
      </c>
      <c r="GN70" s="4">
        <v>1891267014000</v>
      </c>
      <c r="GO70" s="4">
        <v>686260769000</v>
      </c>
      <c r="GP70" s="4">
        <v>191253272000</v>
      </c>
      <c r="GQ70" s="4">
        <v>250527099000</v>
      </c>
      <c r="GR70" s="4">
        <v>251898841000</v>
      </c>
      <c r="GS70" s="4">
        <v>356522379000</v>
      </c>
      <c r="GT70" s="4">
        <v>1085617839000</v>
      </c>
      <c r="GU70" s="4">
        <v>1499562351000</v>
      </c>
      <c r="GV70" s="4">
        <v>1807138828000</v>
      </c>
      <c r="GW70" s="4">
        <v>2348003432000</v>
      </c>
      <c r="GX70" s="4"/>
      <c r="GY70" s="4"/>
      <c r="GZ70" s="4"/>
      <c r="HA70" s="6" t="s">
        <v>613</v>
      </c>
      <c r="HB70" s="4"/>
      <c r="HC70" s="4"/>
      <c r="HD70" s="4"/>
      <c r="HE70" s="4"/>
      <c r="HF70" s="4"/>
      <c r="HG70" s="4"/>
      <c r="HH70" s="4"/>
      <c r="HI70" s="4">
        <v>36154557000000</v>
      </c>
      <c r="HJ70" s="4">
        <v>34173409000000</v>
      </c>
      <c r="HK70" s="4">
        <v>32276815000000</v>
      </c>
      <c r="HL70" s="4">
        <v>31192085000000</v>
      </c>
      <c r="HM70" s="4">
        <v>28521975162000</v>
      </c>
      <c r="HN70" s="4">
        <v>29035195760000</v>
      </c>
      <c r="HO70" s="4">
        <v>26419541790000</v>
      </c>
      <c r="HP70" s="4">
        <v>24046464675000</v>
      </c>
      <c r="HQ70" s="4">
        <v>20882543328000</v>
      </c>
      <c r="HR70" s="5">
        <v>17347313214000</v>
      </c>
      <c r="HS70" s="4">
        <v>14464630631000</v>
      </c>
      <c r="HT70" s="4">
        <v>12006438613000</v>
      </c>
      <c r="HU70" s="4">
        <v>10205288599000</v>
      </c>
      <c r="HV70" s="4">
        <v>8069585873000</v>
      </c>
      <c r="HW70" s="4">
        <v>6627262565000</v>
      </c>
      <c r="HX70" s="4">
        <v>5499614451000</v>
      </c>
      <c r="HY70" s="4">
        <v>4466931546000</v>
      </c>
      <c r="HZ70" s="4">
        <v>3642437176000</v>
      </c>
      <c r="IA70" s="4">
        <v>3333774250000</v>
      </c>
      <c r="IB70" s="4">
        <v>3111234403000</v>
      </c>
      <c r="IC70" s="4"/>
      <c r="ID70" s="4"/>
      <c r="IE70" s="4"/>
      <c r="IF70" s="6" t="s">
        <v>613</v>
      </c>
      <c r="IG70" s="4"/>
      <c r="IH70" s="4"/>
      <c r="II70" s="4"/>
      <c r="IJ70" s="4"/>
      <c r="IK70" s="4"/>
      <c r="IL70" s="4"/>
      <c r="IM70" s="4"/>
      <c r="IN70" s="4">
        <v>34957871000000</v>
      </c>
      <c r="IO70" s="4">
        <v>35171668000000</v>
      </c>
      <c r="IP70" s="4">
        <v>40368107000000</v>
      </c>
      <c r="IQ70" s="4">
        <v>30687625970000</v>
      </c>
      <c r="IR70" s="4">
        <v>27813664176000</v>
      </c>
      <c r="IS70" s="4">
        <v>26134306138000</v>
      </c>
      <c r="IT70" s="4">
        <v>26948004471000</v>
      </c>
      <c r="IU70" s="4">
        <v>26987035135000</v>
      </c>
      <c r="IV70" s="4">
        <v>24501240780000</v>
      </c>
      <c r="IW70" s="5">
        <v>19598247884000</v>
      </c>
      <c r="IX70" s="4">
        <v>16378793758000</v>
      </c>
      <c r="IY70" s="4">
        <v>14344188706000</v>
      </c>
      <c r="IZ70" s="4">
        <v>14387849799000</v>
      </c>
      <c r="JA70" s="4">
        <v>12209846050000</v>
      </c>
      <c r="JB70" s="4">
        <v>9600800642000</v>
      </c>
      <c r="JC70" s="4">
        <v>8727857819000</v>
      </c>
      <c r="JD70" s="4">
        <v>7532208191000</v>
      </c>
      <c r="JE70" s="4">
        <v>6067557724000</v>
      </c>
      <c r="JF70" s="4">
        <v>5449940816000</v>
      </c>
      <c r="JG70" s="4">
        <v>5172278071000</v>
      </c>
      <c r="JH70" s="4"/>
      <c r="JI70" s="4"/>
      <c r="JJ70" s="4"/>
      <c r="JK70" s="6" t="s">
        <v>613</v>
      </c>
      <c r="JL70" s="4"/>
      <c r="JM70" s="4"/>
      <c r="JN70" s="4"/>
      <c r="JO70" s="4"/>
      <c r="JP70" s="4"/>
      <c r="JQ70" s="4"/>
      <c r="JR70" s="4"/>
      <c r="JS70" s="4">
        <v>4974004000000</v>
      </c>
      <c r="JT70" s="4">
        <v>5648243000000</v>
      </c>
      <c r="JU70" s="4">
        <v>6185043000000</v>
      </c>
      <c r="JV70" s="4">
        <v>4880639119000</v>
      </c>
      <c r="JW70" s="4">
        <v>2851306040000</v>
      </c>
      <c r="JX70" s="4">
        <v>5227113301000</v>
      </c>
      <c r="JY70" s="4">
        <v>5945531730000</v>
      </c>
      <c r="JZ70" s="4">
        <v>7142178078000</v>
      </c>
      <c r="KA70" s="4">
        <v>7062992847000</v>
      </c>
      <c r="KB70" s="5">
        <v>6181523508000</v>
      </c>
      <c r="KC70" s="4">
        <v>4837649830000</v>
      </c>
      <c r="KD70" s="4">
        <v>4489024515000</v>
      </c>
      <c r="KE70" s="4">
        <v>4342563222000</v>
      </c>
      <c r="KF70" s="4">
        <v>3387185850000</v>
      </c>
      <c r="KG70" s="4">
        <v>2396848237000</v>
      </c>
      <c r="KH70" s="4">
        <v>1779379376000</v>
      </c>
      <c r="KI70" s="4">
        <v>1539238146000</v>
      </c>
      <c r="KJ70" s="4">
        <v>965159247000</v>
      </c>
      <c r="KK70" s="4">
        <v>929037955000</v>
      </c>
      <c r="KL70" s="4">
        <v>749382930000</v>
      </c>
      <c r="KM70" s="4"/>
      <c r="KN70" s="4"/>
      <c r="KO70" s="4"/>
      <c r="KP70" s="6" t="s">
        <v>613</v>
      </c>
      <c r="KQ70" s="4"/>
      <c r="KR70" s="4"/>
      <c r="KS70" s="4"/>
      <c r="KT70" s="4"/>
      <c r="KU70" s="4"/>
      <c r="KV70" s="4"/>
      <c r="KW70" s="4"/>
      <c r="KX70" s="4">
        <v>2115094000000</v>
      </c>
      <c r="KY70" s="4">
        <v>2727232000000</v>
      </c>
      <c r="KZ70" s="4">
        <v>2373026000000</v>
      </c>
      <c r="LA70" s="4">
        <v>3084097778000</v>
      </c>
      <c r="LB70" s="4">
        <v>1659643584000</v>
      </c>
      <c r="LC70" s="4">
        <v>4497808097000</v>
      </c>
      <c r="LD70" s="4">
        <v>4491120311000</v>
      </c>
      <c r="LE70" s="4">
        <v>5535712927000</v>
      </c>
      <c r="LF70" s="4">
        <v>5319756559000</v>
      </c>
      <c r="LG70" s="5">
        <v>4898684946000</v>
      </c>
      <c r="LH70" s="4">
        <v>3940200555000</v>
      </c>
      <c r="LI70" s="4">
        <v>3649872990000</v>
      </c>
      <c r="LJ70" s="4">
        <v>3341843968000</v>
      </c>
      <c r="LK70" s="4">
        <v>2532913828000</v>
      </c>
      <c r="LL70" s="4">
        <v>1785566415000</v>
      </c>
      <c r="LM70" s="4">
        <v>1304298916000</v>
      </c>
      <c r="LN70" s="4">
        <v>1006339391000</v>
      </c>
      <c r="LO70" s="4">
        <v>516024793000</v>
      </c>
      <c r="LP70" s="4">
        <v>378234112000</v>
      </c>
      <c r="LQ70" s="4">
        <v>159697558000</v>
      </c>
      <c r="LR70" s="4"/>
      <c r="LS70" s="4"/>
      <c r="LT70" s="4"/>
      <c r="LU70" s="6" t="s">
        <v>613</v>
      </c>
      <c r="LV70" s="4"/>
      <c r="LW70" s="4"/>
      <c r="LX70" s="4"/>
      <c r="LY70" s="4"/>
      <c r="LZ70" s="4"/>
      <c r="MA70" s="4"/>
      <c r="MB70" s="4"/>
      <c r="MC70" s="4">
        <v>8200291000000</v>
      </c>
      <c r="MD70" s="4">
        <v>9185544000000</v>
      </c>
      <c r="ME70" s="4">
        <v>8684181000000</v>
      </c>
      <c r="MF70" s="4">
        <v>6581621861000</v>
      </c>
      <c r="MN70" s="1">
        <v>3470137000000</v>
      </c>
      <c r="MO70" s="1">
        <v>3488650000000</v>
      </c>
      <c r="MP70" s="1">
        <v>3195775000000</v>
      </c>
      <c r="MQ70" s="1">
        <v>4104959323000</v>
      </c>
      <c r="MR70" s="4">
        <v>2253893318000</v>
      </c>
      <c r="MS70" s="4">
        <v>5084621543000</v>
      </c>
      <c r="MT70" s="4">
        <v>5850923497000</v>
      </c>
      <c r="MU70" s="4">
        <v>7077276008000</v>
      </c>
      <c r="MV70" s="4">
        <v>6920399734000</v>
      </c>
      <c r="MW70" s="5">
        <v>6287454009000</v>
      </c>
      <c r="MX70" s="4">
        <v>5089952338000</v>
      </c>
      <c r="MY70" s="1">
        <v>4722623381000</v>
      </c>
      <c r="MZ70" s="1">
        <v>4655188285000</v>
      </c>
      <c r="NA70" s="1">
        <v>3589528574000</v>
      </c>
      <c r="NB70" s="1">
        <v>2560214299000</v>
      </c>
      <c r="NC70" s="1">
        <v>1857041828000</v>
      </c>
      <c r="ND70" s="1">
        <v>1453065671000</v>
      </c>
      <c r="NE70" s="1">
        <v>769149661000</v>
      </c>
      <c r="NF70" s="1">
        <v>561984993000</v>
      </c>
      <c r="NG70" s="1">
        <v>285656270000</v>
      </c>
      <c r="NK70" s="6" t="s">
        <v>613</v>
      </c>
      <c r="NS70" s="35">
        <v>2082347000000</v>
      </c>
      <c r="NT70" s="35">
        <v>2674343000000</v>
      </c>
      <c r="NU70" s="35">
        <v>2371233000000</v>
      </c>
      <c r="NV70" s="35">
        <v>3085704236000</v>
      </c>
      <c r="NW70" s="47">
        <v>1650006251000</v>
      </c>
      <c r="NX70" s="47">
        <v>4535036823000</v>
      </c>
      <c r="NY70" s="47">
        <v>4525441038000</v>
      </c>
      <c r="NZ70" s="47">
        <v>5567659839000</v>
      </c>
      <c r="OA70" s="47">
        <v>5354298521000</v>
      </c>
      <c r="OB70" s="48">
        <v>4926639847000</v>
      </c>
      <c r="OC70" s="47">
        <v>3955272512000</v>
      </c>
      <c r="OD70" s="35">
        <v>3659114098000</v>
      </c>
      <c r="OE70" s="35">
        <v>3352755126000</v>
      </c>
      <c r="OF70" s="35">
        <v>2543959976000</v>
      </c>
      <c r="OG70" s="35">
        <v>1793539285000</v>
      </c>
      <c r="OH70" s="35">
        <v>1310698668000</v>
      </c>
      <c r="OI70" s="35">
        <v>1012703092000</v>
      </c>
      <c r="OJ70" s="35">
        <v>519489931000</v>
      </c>
      <c r="OK70" s="35">
        <v>381864492000</v>
      </c>
      <c r="OL70" s="35">
        <v>160799421000</v>
      </c>
      <c r="OP70" s="6" t="s">
        <v>613</v>
      </c>
      <c r="OQ70" s="4">
        <v>4815222055000</v>
      </c>
      <c r="OR70" s="4">
        <v>6960943720000</v>
      </c>
      <c r="OS70" s="4">
        <v>7456174540000</v>
      </c>
      <c r="OT70" s="4">
        <v>8392086360000</v>
      </c>
      <c r="OU70" s="4">
        <v>8126554845000</v>
      </c>
      <c r="OV70" s="5">
        <v>6924311885000</v>
      </c>
      <c r="OW70" s="4">
        <v>5398826197000</v>
      </c>
      <c r="OX70" s="4">
        <v>4963954914000</v>
      </c>
      <c r="OY70" s="4">
        <v>4767503935000</v>
      </c>
      <c r="OZ70" s="4">
        <v>3861277121000</v>
      </c>
      <c r="PA70" s="4">
        <v>2838322475000</v>
      </c>
      <c r="PB70" s="4">
        <v>2224903042000</v>
      </c>
      <c r="PC70" s="4">
        <v>1980663203000</v>
      </c>
      <c r="PD70" s="4">
        <v>1398050136000</v>
      </c>
      <c r="PE70" s="4">
        <v>1369286298000</v>
      </c>
      <c r="PF70" s="4">
        <v>1166398514000</v>
      </c>
      <c r="PG70" s="4"/>
      <c r="PH70" s="4"/>
      <c r="PI70" s="4"/>
      <c r="PJ70" s="6" t="s">
        <v>613</v>
      </c>
      <c r="PK70" s="4"/>
      <c r="PL70" s="4"/>
      <c r="PM70" s="4"/>
      <c r="PN70" s="4"/>
      <c r="PO70" s="4"/>
      <c r="PP70" s="4"/>
      <c r="PQ70" s="4"/>
      <c r="PR70" s="4">
        <v>-1617948000000</v>
      </c>
      <c r="PS70" s="4">
        <v>-2292863000000</v>
      </c>
      <c r="PT70" s="4">
        <v>-3163478999999.9902</v>
      </c>
      <c r="PU70" s="4">
        <v>-961589988999.99902</v>
      </c>
      <c r="PV70" s="4">
        <v>-510791869000</v>
      </c>
      <c r="PW70" s="4">
        <v>-178424986000</v>
      </c>
      <c r="PX70" s="4">
        <v>-684458377000.00098</v>
      </c>
      <c r="PY70" s="4">
        <v>-382919122000</v>
      </c>
      <c r="PZ70" s="4">
        <v>-340168567000</v>
      </c>
      <c r="QA70" s="5">
        <v>-175074581000</v>
      </c>
      <c r="QB70" s="4">
        <v>-34112642000</v>
      </c>
      <c r="QC70" s="4">
        <v>-47622320000</v>
      </c>
      <c r="QD70" s="4">
        <v>-43087822000</v>
      </c>
      <c r="QE70" s="4">
        <v>-49114808000</v>
      </c>
      <c r="QF70" s="4">
        <v>-35703755000</v>
      </c>
      <c r="QG70" s="4">
        <v>-228892049000</v>
      </c>
      <c r="QH70" s="4">
        <v>-224287503000</v>
      </c>
      <c r="QI70" s="4">
        <v>-266336991000</v>
      </c>
      <c r="QJ70" s="4">
        <v>-322078491000</v>
      </c>
      <c r="QK70" s="4">
        <v>-447454861000</v>
      </c>
      <c r="QL70" s="4"/>
      <c r="QM70" s="4"/>
      <c r="QN70" s="4"/>
      <c r="QO70" s="6" t="s">
        <v>613</v>
      </c>
      <c r="QP70" s="4"/>
      <c r="QQ70" s="4"/>
      <c r="QR70" s="4"/>
      <c r="QS70" s="4"/>
      <c r="QT70" s="4"/>
      <c r="QU70" s="4"/>
      <c r="QV70" s="4"/>
      <c r="QW70" s="4">
        <v>6688789000000</v>
      </c>
      <c r="QX70" s="4">
        <v>7221257000000</v>
      </c>
      <c r="QY70" s="4">
        <v>5608931000000</v>
      </c>
      <c r="QZ70" s="4">
        <v>4462460482000</v>
      </c>
      <c r="RA70" s="4">
        <v>2759935398000</v>
      </c>
      <c r="RB70" s="4">
        <v>5195765574000</v>
      </c>
      <c r="RC70" s="4">
        <v>7300935234000</v>
      </c>
      <c r="RD70" s="4">
        <v>6733647082000</v>
      </c>
      <c r="RE70" s="4">
        <v>6058396943000</v>
      </c>
      <c r="RF70" s="5">
        <v>5599061041000</v>
      </c>
      <c r="RG70" s="4">
        <v>4419282736000</v>
      </c>
      <c r="RH70" s="4">
        <v>3383174111000</v>
      </c>
      <c r="RI70" s="4">
        <v>4248475341000</v>
      </c>
      <c r="RJ70" s="4">
        <v>2630046665000</v>
      </c>
      <c r="RK70" s="4">
        <v>2076141748000</v>
      </c>
      <c r="RL70" s="4">
        <v>1595930958000</v>
      </c>
      <c r="RM70" s="4">
        <v>1224499800000</v>
      </c>
      <c r="RN70" s="4">
        <v>852262731000</v>
      </c>
      <c r="RO70" s="4">
        <v>1107785931000</v>
      </c>
      <c r="RP70" s="4">
        <v>1031609147000</v>
      </c>
      <c r="RQ70" s="4"/>
      <c r="RR70" s="4"/>
      <c r="RS70" s="4"/>
      <c r="RT70" s="6" t="s">
        <v>613</v>
      </c>
      <c r="RU70" s="4"/>
      <c r="RV70" s="4"/>
      <c r="RW70" s="4"/>
      <c r="RX70" s="4"/>
      <c r="RY70" s="4"/>
      <c r="RZ70" s="4"/>
      <c r="SA70" s="4"/>
      <c r="SB70" s="4">
        <v>-1789177000000</v>
      </c>
      <c r="SC70" s="4">
        <v>-2251194000000</v>
      </c>
      <c r="SD70" s="4">
        <v>-17160548000000</v>
      </c>
      <c r="SE70" s="4">
        <v>-1789552350000</v>
      </c>
      <c r="SF70" s="4">
        <v>-3490036160000</v>
      </c>
      <c r="SG70" s="4">
        <v>-5529206600000</v>
      </c>
      <c r="SH70" s="4">
        <v>-5592270643000</v>
      </c>
      <c r="SI70" s="4">
        <v>-2881221811000</v>
      </c>
      <c r="SJ70" s="4">
        <v>-2675188649000</v>
      </c>
      <c r="SK70" s="5">
        <v>-4774273945000</v>
      </c>
      <c r="SL70" s="4">
        <v>-4295179378000</v>
      </c>
      <c r="SM70" s="4">
        <v>-1771239508000</v>
      </c>
      <c r="SN70" s="4">
        <v>-3347290902000</v>
      </c>
      <c r="SO70" s="4">
        <v>-527806832000</v>
      </c>
      <c r="SP70" s="4">
        <v>-285007981000</v>
      </c>
      <c r="SQ70" s="4">
        <v>-305926274000</v>
      </c>
      <c r="SR70" s="4">
        <v>-266647164000</v>
      </c>
      <c r="SS70" s="4">
        <v>-150136486000</v>
      </c>
      <c r="ST70" s="4">
        <v>-113638153000</v>
      </c>
      <c r="SU70" s="4">
        <v>-76730175000</v>
      </c>
      <c r="SV70" s="4"/>
      <c r="SW70" s="4"/>
      <c r="SX70" s="4"/>
      <c r="SY70" s="6" t="s">
        <v>613</v>
      </c>
      <c r="SZ70" s="4"/>
      <c r="TA70" s="4"/>
      <c r="TB70" s="4"/>
      <c r="TC70" s="4"/>
      <c r="TD70" s="4"/>
      <c r="TE70" s="4"/>
      <c r="TF70" s="4"/>
      <c r="TG70" s="4">
        <v>-5360657000000</v>
      </c>
      <c r="TH70" s="4">
        <v>-6003196000000</v>
      </c>
      <c r="TI70" s="4">
        <v>10284852000000</v>
      </c>
      <c r="TJ70" s="4">
        <v>-1064937730000</v>
      </c>
      <c r="TK70" s="4">
        <v>1533416507000</v>
      </c>
      <c r="TL70" s="4">
        <v>-780378185000</v>
      </c>
      <c r="TM70" s="4">
        <v>-2658247265000</v>
      </c>
      <c r="TN70" s="4">
        <v>-2984492387000</v>
      </c>
      <c r="TO70" s="4">
        <v>-2323590671000</v>
      </c>
      <c r="TP70" s="5">
        <v>-1171111599000</v>
      </c>
      <c r="TQ70" s="4">
        <v>-409206583000</v>
      </c>
      <c r="TR70" s="35">
        <v>-1353162089000</v>
      </c>
      <c r="TS70" s="35">
        <v>-1235627435000</v>
      </c>
      <c r="TT70" s="35">
        <v>-1176097019000</v>
      </c>
      <c r="TU70" s="35">
        <v>-710899231000</v>
      </c>
      <c r="TV70" s="35">
        <v>-893186493000</v>
      </c>
      <c r="TW70" s="35">
        <v>-515737225000</v>
      </c>
      <c r="TX70" s="35">
        <v>-434424863000</v>
      </c>
      <c r="TY70" s="35">
        <v>-891709893000</v>
      </c>
      <c r="TZ70" s="35">
        <v>-2434615980000</v>
      </c>
      <c r="UD70" s="6" t="s">
        <v>613</v>
      </c>
      <c r="UL70" s="37">
        <v>0.294046434749339</v>
      </c>
      <c r="UM70" s="37">
        <v>0.34107996703129401</v>
      </c>
      <c r="UN70" s="37">
        <v>0.32483578938295404</v>
      </c>
      <c r="UO70" s="37">
        <v>0.148861561942077</v>
      </c>
      <c r="UP70" s="9">
        <v>0.13383244517689799</v>
      </c>
      <c r="UQ70" s="9">
        <v>7.7502215100451993E-2</v>
      </c>
      <c r="UR70" s="9">
        <v>4.1046208331749406E-2</v>
      </c>
      <c r="US70" s="9"/>
      <c r="UT70" s="9"/>
      <c r="UU70" s="10"/>
      <c r="UV70" s="9"/>
      <c r="UW70" s="6" t="s">
        <v>613</v>
      </c>
      <c r="VE70" s="9">
        <v>3.0530818386773299E-2</v>
      </c>
      <c r="VF70" s="9">
        <v>2.0020013214015E-2</v>
      </c>
      <c r="VG70" s="9">
        <v>2.56244448465189E-2</v>
      </c>
      <c r="VH70" s="9">
        <v>3.62620569556397E-2</v>
      </c>
      <c r="VI70" s="9">
        <v>2.92177636983438E-2</v>
      </c>
      <c r="VJ70" s="9">
        <v>6.8532560915323004E-2</v>
      </c>
      <c r="VK70" s="9">
        <v>3.0285845042617901E-2</v>
      </c>
      <c r="VL70" s="9"/>
      <c r="VM70" s="9"/>
      <c r="VN70" s="10"/>
      <c r="VO70" s="9"/>
      <c r="VP70" s="6" t="s">
        <v>613</v>
      </c>
      <c r="VX70" s="9">
        <v>0.705953565250661</v>
      </c>
      <c r="VY70" s="9">
        <v>0.65892003296870594</v>
      </c>
      <c r="VZ70" s="9">
        <v>0.67516421061704601</v>
      </c>
      <c r="WA70" s="9">
        <v>0.851138438057923</v>
      </c>
      <c r="WB70" s="52">
        <v>0.86616755482310193</v>
      </c>
      <c r="WC70" s="52">
        <v>0.92249778489954803</v>
      </c>
      <c r="WD70" s="52">
        <v>0.9589537916682509</v>
      </c>
      <c r="WG70" s="53"/>
      <c r="WI70" s="54" t="s">
        <v>613</v>
      </c>
      <c r="WQ70" s="9">
        <v>0.158837319206073</v>
      </c>
      <c r="WR70" s="9">
        <v>0.14173669686580001</v>
      </c>
      <c r="WS70" s="9">
        <v>0.158378472571505</v>
      </c>
      <c r="WT70" s="9">
        <v>0.148145933160898</v>
      </c>
      <c r="WU70" s="9">
        <v>0.137414636895169</v>
      </c>
      <c r="WV70" s="9">
        <v>0.13612515226440899</v>
      </c>
      <c r="WW70" s="9">
        <v>0.15079438913500501</v>
      </c>
      <c r="WX70" s="9"/>
      <c r="WY70" s="9"/>
      <c r="WZ70" s="10"/>
      <c r="XA70" s="9"/>
      <c r="XB70" s="6" t="s">
        <v>613</v>
      </c>
      <c r="XJ70" s="9">
        <v>0.24829850000000001</v>
      </c>
      <c r="XK70" s="9">
        <v>0.24829850000000001</v>
      </c>
      <c r="XL70" s="9">
        <v>0.2265424</v>
      </c>
      <c r="XM70" s="9">
        <v>0.22630210000000001</v>
      </c>
      <c r="XN70" s="9">
        <v>0.2164333</v>
      </c>
      <c r="XO70" s="9">
        <v>0.2229254</v>
      </c>
      <c r="XP70" s="9">
        <v>0.2229254</v>
      </c>
      <c r="XQ70" s="9"/>
      <c r="XR70" s="9"/>
      <c r="XS70" s="10"/>
      <c r="XT70" s="9"/>
      <c r="XU70" s="6" t="s">
        <v>613</v>
      </c>
      <c r="XV70" s="59">
        <f t="shared" si="318"/>
        <v>736651666524.57092</v>
      </c>
      <c r="XW70" s="59">
        <f t="shared" si="318"/>
        <v>347982404934.35944</v>
      </c>
      <c r="XX70" s="59">
        <f t="shared" si="313"/>
        <v>371865568077.83649</v>
      </c>
      <c r="XY70" s="59">
        <f t="shared" si="313"/>
        <v>389960119245.54266</v>
      </c>
      <c r="XZ70" s="59">
        <f t="shared" si="313"/>
        <v>342565897658.88013</v>
      </c>
      <c r="YA70" s="59">
        <f t="shared" si="313"/>
        <v>96933645326.291855</v>
      </c>
      <c r="YB70" s="59">
        <f t="shared" si="313"/>
        <v>48696071136.440002</v>
      </c>
      <c r="YC70" s="6" t="s">
        <v>613</v>
      </c>
      <c r="YD70" s="4"/>
      <c r="YE70" s="4"/>
      <c r="YF70" s="4"/>
      <c r="YG70" s="4"/>
      <c r="YH70" s="4"/>
      <c r="YI70" s="4"/>
      <c r="YJ70" s="4"/>
      <c r="YK70" s="4">
        <v>6688789000000</v>
      </c>
      <c r="YL70" s="4">
        <v>7221257000000</v>
      </c>
      <c r="YM70" s="4">
        <v>5608931000000</v>
      </c>
      <c r="YN70" s="4">
        <v>4462460482000</v>
      </c>
      <c r="YO70" s="4">
        <v>2759935398000</v>
      </c>
      <c r="YP70" s="4">
        <v>5195765574000</v>
      </c>
      <c r="YQ70" s="4">
        <v>7300935234000</v>
      </c>
      <c r="YR70" s="4">
        <v>6733647082000</v>
      </c>
      <c r="YS70" s="4">
        <v>6058396943000</v>
      </c>
      <c r="YT70" s="5">
        <v>5599061041000</v>
      </c>
      <c r="YU70" s="4">
        <v>4419282736000</v>
      </c>
      <c r="YV70" s="4">
        <v>3383174111000</v>
      </c>
      <c r="YW70" s="4">
        <v>4248475341000</v>
      </c>
      <c r="YX70" s="4">
        <v>2630046665000</v>
      </c>
      <c r="YY70" s="4">
        <v>2076141748000</v>
      </c>
      <c r="YZ70" s="4">
        <v>1595930958000</v>
      </c>
      <c r="ZA70" s="4">
        <v>1224499800000</v>
      </c>
      <c r="ZB70" s="4">
        <v>852262731000</v>
      </c>
      <c r="ZC70" s="4">
        <v>1107785931000</v>
      </c>
      <c r="ZD70" s="4">
        <v>1031609147000</v>
      </c>
      <c r="ZE70" s="4"/>
      <c r="ZF70" s="4"/>
      <c r="ZG70" s="4"/>
      <c r="ZH70" s="6" t="s">
        <v>613</v>
      </c>
      <c r="ZI70" s="4"/>
      <c r="ZJ70" s="4"/>
      <c r="ZK70" s="4"/>
      <c r="ZL70" s="4"/>
      <c r="ZM70" s="4"/>
      <c r="ZN70" s="4"/>
      <c r="ZO70" s="4"/>
      <c r="ZP70" s="4">
        <v>-1789177000000</v>
      </c>
      <c r="ZQ70" s="4">
        <v>-2251194000000</v>
      </c>
      <c r="ZR70" s="4">
        <v>-17160548000000</v>
      </c>
      <c r="ZS70" s="4">
        <v>-1789552350000</v>
      </c>
      <c r="ZT70" s="4">
        <v>-3490036160000</v>
      </c>
      <c r="ZU70" s="4">
        <v>-5529206600000</v>
      </c>
      <c r="ZV70" s="4">
        <v>-5592270643000</v>
      </c>
      <c r="ZW70" s="4">
        <v>-2881221811000</v>
      </c>
      <c r="ZX70" s="4">
        <v>-2675188649000</v>
      </c>
      <c r="ZY70" s="5">
        <v>-4774273945000</v>
      </c>
      <c r="ZZ70" s="4">
        <v>-4295179378000</v>
      </c>
      <c r="AAA70" s="4">
        <v>-1771239508000</v>
      </c>
      <c r="AAB70" s="4">
        <v>-3347290902000</v>
      </c>
      <c r="AAC70" s="4">
        <v>-527806832000</v>
      </c>
      <c r="AAD70" s="4">
        <v>-285007981000</v>
      </c>
      <c r="AAE70" s="4">
        <v>-305926274000</v>
      </c>
      <c r="AAF70" s="4">
        <v>-266647164000</v>
      </c>
      <c r="AAG70" s="4">
        <v>-150136486000</v>
      </c>
      <c r="AAH70" s="4">
        <v>-113638153000</v>
      </c>
      <c r="AAI70" s="4">
        <v>-76730175000</v>
      </c>
      <c r="AAJ70" s="4"/>
      <c r="AAK70" s="4"/>
      <c r="AAL70" s="4"/>
      <c r="AAM70" s="6" t="s">
        <v>613</v>
      </c>
      <c r="AAN70" s="4"/>
      <c r="AAO70" s="4"/>
      <c r="AAP70" s="4"/>
      <c r="AAQ70" s="4"/>
      <c r="AAR70" s="4"/>
      <c r="AAS70" s="4"/>
      <c r="AAT70" s="4"/>
      <c r="AAU70" s="4">
        <v>-5360657000000</v>
      </c>
      <c r="AAV70" s="4">
        <v>-6003196000000</v>
      </c>
      <c r="AAW70" s="4">
        <v>10284852000000</v>
      </c>
      <c r="AAX70" s="4">
        <v>-1064937730000</v>
      </c>
      <c r="AAY70" s="4">
        <v>1533416507000</v>
      </c>
      <c r="AAZ70" s="4">
        <v>-780378185000</v>
      </c>
      <c r="ABA70" s="4">
        <v>-2658247265000</v>
      </c>
      <c r="ABB70" s="4">
        <v>-2984492387000</v>
      </c>
      <c r="ABC70" s="4">
        <v>-2323590671000</v>
      </c>
      <c r="ABD70" s="5">
        <v>-1171111599000</v>
      </c>
      <c r="ABE70" s="4">
        <v>-409206583000</v>
      </c>
      <c r="ABF70" s="35">
        <v>-1353162089000</v>
      </c>
      <c r="ABG70" s="35">
        <v>-1235627435000</v>
      </c>
      <c r="ABH70" s="35">
        <v>-1176097019000</v>
      </c>
      <c r="ABI70" s="35">
        <v>-710899231000</v>
      </c>
      <c r="ABJ70" s="35">
        <v>-893186493000</v>
      </c>
      <c r="ABK70" s="35">
        <v>-515737225000</v>
      </c>
      <c r="ABL70" s="35">
        <v>-434424863000</v>
      </c>
      <c r="ABM70" s="35">
        <v>-891709893000</v>
      </c>
      <c r="ABN70" s="35">
        <v>-2434615980000</v>
      </c>
      <c r="ABR70" s="6" t="s">
        <v>613</v>
      </c>
      <c r="ABZ70" s="37">
        <v>0.294046434749339</v>
      </c>
      <c r="ACA70" s="37">
        <v>0.34107996703129401</v>
      </c>
      <c r="ACB70" s="37">
        <v>0.32483578938295404</v>
      </c>
      <c r="ACC70" s="37">
        <v>0.148861561942077</v>
      </c>
      <c r="ACD70" s="9">
        <v>0.13383244517689799</v>
      </c>
      <c r="ACE70" s="9">
        <v>7.7502215100451993E-2</v>
      </c>
      <c r="ACF70" s="9">
        <v>4.1046208331749406E-2</v>
      </c>
      <c r="ACG70" s="9"/>
      <c r="ACH70" s="9"/>
      <c r="ACI70" s="10"/>
      <c r="ACJ70" s="9"/>
      <c r="ACK70" s="6" t="s">
        <v>613</v>
      </c>
      <c r="ACS70" s="9">
        <v>3.0530818386773299E-2</v>
      </c>
      <c r="ACT70" s="9">
        <v>2.0020013214015E-2</v>
      </c>
      <c r="ACU70" s="9">
        <v>2.56244448465189E-2</v>
      </c>
      <c r="ACV70" s="9">
        <v>3.62620569556397E-2</v>
      </c>
      <c r="ACW70" s="9">
        <v>2.92177636983438E-2</v>
      </c>
      <c r="ACX70" s="9">
        <v>6.8532560915323004E-2</v>
      </c>
      <c r="ACY70" s="9">
        <v>3.0285845042617901E-2</v>
      </c>
      <c r="ACZ70" s="9"/>
      <c r="ADA70" s="9"/>
      <c r="ADB70" s="10"/>
      <c r="ADC70" s="9"/>
      <c r="ADD70" s="6" t="s">
        <v>613</v>
      </c>
      <c r="ADL70" s="9">
        <v>0.705953565250661</v>
      </c>
      <c r="ADM70" s="9">
        <v>0.65892003296870594</v>
      </c>
      <c r="ADN70" s="9">
        <v>0.67516421061704601</v>
      </c>
      <c r="ADO70" s="9">
        <v>0.851138438057923</v>
      </c>
      <c r="ADP70" s="52">
        <v>0.86616755482310193</v>
      </c>
      <c r="ADQ70" s="52">
        <v>0.92249778489954803</v>
      </c>
      <c r="ADR70" s="52">
        <v>0.9589537916682509</v>
      </c>
      <c r="ADU70" s="53"/>
      <c r="ADW70" s="54" t="s">
        <v>613</v>
      </c>
      <c r="AEE70" s="9">
        <v>0.158837319206073</v>
      </c>
      <c r="AEF70" s="9">
        <v>0.14173669686580001</v>
      </c>
      <c r="AEG70" s="9">
        <v>0.158378472571505</v>
      </c>
      <c r="AEH70" s="9">
        <v>0.148145933160898</v>
      </c>
      <c r="AEI70" s="9">
        <v>0.137414636895169</v>
      </c>
      <c r="AEJ70" s="9">
        <v>0.13612515226440899</v>
      </c>
      <c r="AEK70" s="9">
        <v>0.15079438913500501</v>
      </c>
      <c r="AEL70" s="9"/>
      <c r="AEM70" s="9"/>
      <c r="AEN70" s="10"/>
      <c r="AEO70" s="9"/>
      <c r="AEP70" s="6" t="s">
        <v>613</v>
      </c>
      <c r="AEX70" s="9">
        <v>0.24829850000000001</v>
      </c>
      <c r="AEY70" s="9">
        <v>0.24829850000000001</v>
      </c>
      <c r="AEZ70" s="9">
        <v>0.2265424</v>
      </c>
      <c r="AFA70" s="9">
        <v>0.22630210000000001</v>
      </c>
      <c r="AFB70" s="9">
        <v>0.2164333</v>
      </c>
      <c r="AFC70" s="9">
        <v>0.2229254</v>
      </c>
      <c r="AFD70" s="9">
        <v>0.2229254</v>
      </c>
      <c r="AFE70" s="9"/>
      <c r="AFF70" s="9"/>
      <c r="AFG70" s="10"/>
      <c r="AFH70" s="9"/>
      <c r="AFI70" s="6" t="s">
        <v>613</v>
      </c>
      <c r="AFJ70" s="7">
        <f t="shared" si="324"/>
        <v>3.3822890517585552E-2</v>
      </c>
      <c r="AFK70" s="7">
        <f t="shared" si="325"/>
        <v>0.10169848001158781</v>
      </c>
      <c r="AFL70" s="7">
        <f t="shared" si="326"/>
        <v>0.11771305824314096</v>
      </c>
      <c r="AFM70" s="7">
        <f t="shared" si="327"/>
        <v>0.16124214648445451</v>
      </c>
      <c r="AFN70" s="7">
        <f t="shared" si="328"/>
        <v>0.1727592824077844</v>
      </c>
      <c r="AFO70" s="8">
        <f t="shared" si="329"/>
        <v>0.18430601240590108</v>
      </c>
      <c r="AFP70" s="7">
        <f t="shared" si="330"/>
        <v>0.20040078124318664</v>
      </c>
      <c r="AFQ70" s="6" t="s">
        <v>613</v>
      </c>
      <c r="AFR70" s="7">
        <f t="shared" si="331"/>
        <v>5.8188241682895554E-2</v>
      </c>
      <c r="AFS70" s="7">
        <f t="shared" si="332"/>
        <v>0.15490882631472913</v>
      </c>
      <c r="AFT70" s="7">
        <f t="shared" si="333"/>
        <v>0.16999236196821263</v>
      </c>
      <c r="AFU70" s="7">
        <f t="shared" si="334"/>
        <v>0.23020901416561351</v>
      </c>
      <c r="AFV70" s="7">
        <f t="shared" si="335"/>
        <v>0.25474658308823406</v>
      </c>
      <c r="AFW70" s="8">
        <f t="shared" si="336"/>
        <v>0.28238868380185572</v>
      </c>
      <c r="AFX70" s="7">
        <f t="shared" si="337"/>
        <v>0.27240243152531834</v>
      </c>
      <c r="AFY70" s="6" t="s">
        <v>613</v>
      </c>
      <c r="AFZ70" s="1">
        <f t="shared" si="338"/>
        <v>38541268811000</v>
      </c>
      <c r="AGA70" s="1">
        <f t="shared" si="339"/>
        <v>35295570950000</v>
      </c>
      <c r="AGB70" s="1">
        <f t="shared" si="340"/>
        <v>30420842435000</v>
      </c>
      <c r="AGC70" s="1">
        <f t="shared" si="341"/>
        <v>27959488312000</v>
      </c>
      <c r="AGD70" s="1">
        <f t="shared" si="342"/>
        <v>24965125912000</v>
      </c>
      <c r="AGE70" s="2">
        <f t="shared" si="343"/>
        <v>21197745546000</v>
      </c>
      <c r="AGF70" s="1">
        <f t="shared" si="344"/>
        <v>16355897645000</v>
      </c>
      <c r="AGG70" s="6" t="s">
        <v>613</v>
      </c>
      <c r="AGH70" s="7">
        <f t="shared" si="345"/>
        <v>7.3980596071767449E-2</v>
      </c>
      <c r="AGI70" s="7">
        <f t="shared" si="346"/>
        <v>0.1480954454145188</v>
      </c>
      <c r="AGJ70" s="7">
        <f t="shared" si="347"/>
        <v>0.19544270487261409</v>
      </c>
      <c r="AGK70" s="7">
        <f t="shared" si="348"/>
        <v>0.25544738152216584</v>
      </c>
      <c r="AGL70" s="7">
        <f t="shared" si="349"/>
        <v>0.28291436910418416</v>
      </c>
      <c r="AGM70" s="8">
        <f t="shared" si="350"/>
        <v>0.29161230823277096</v>
      </c>
      <c r="AGN70" s="7">
        <f t="shared" si="351"/>
        <v>0.29577403423522097</v>
      </c>
      <c r="AGO70" s="6" t="s">
        <v>613</v>
      </c>
      <c r="AGP70" s="7">
        <f t="shared" si="352"/>
        <v>5.9670080630084041E-2</v>
      </c>
      <c r="AGQ70" s="7">
        <f t="shared" si="353"/>
        <v>0.17210359721240365</v>
      </c>
      <c r="AGR70" s="7">
        <f t="shared" si="354"/>
        <v>0.1666587340755826</v>
      </c>
      <c r="AGS70" s="7">
        <f t="shared" si="355"/>
        <v>0.20512490161694821</v>
      </c>
      <c r="AGT70" s="7">
        <f t="shared" si="356"/>
        <v>0.21712192483502463</v>
      </c>
      <c r="AGU70" s="8">
        <f t="shared" si="357"/>
        <v>0.2499552498261482</v>
      </c>
      <c r="AGV70" s="7">
        <f t="shared" si="358"/>
        <v>0.24056720007695698</v>
      </c>
      <c r="AGW70" s="6" t="s">
        <v>613</v>
      </c>
      <c r="AGX70" s="7">
        <f t="shared" si="359"/>
        <v>0.17312433286495865</v>
      </c>
      <c r="AGY70" s="7">
        <f t="shared" si="360"/>
        <v>0.2663527274549905</v>
      </c>
      <c r="AGZ70" s="7">
        <f t="shared" si="361"/>
        <v>0.27668744630141112</v>
      </c>
      <c r="AHA70" s="7">
        <f t="shared" si="362"/>
        <v>0.31096733368520885</v>
      </c>
      <c r="AHB70" s="7">
        <f t="shared" si="363"/>
        <v>0.33167931852796556</v>
      </c>
      <c r="AHC70" s="8">
        <f t="shared" si="364"/>
        <v>0.35331280255175285</v>
      </c>
      <c r="AHD70" s="7">
        <f t="shared" si="365"/>
        <v>0.32962294273734394</v>
      </c>
      <c r="AHE70" s="6" t="s">
        <v>613</v>
      </c>
      <c r="AHF70" s="15">
        <f t="shared" si="306"/>
        <v>5.6929111380978359</v>
      </c>
      <c r="AHG70" s="15">
        <f t="shared" si="307"/>
        <v>6.8095005437856893</v>
      </c>
      <c r="AHH70" s="15">
        <f t="shared" si="308"/>
        <v>7.604182103799733</v>
      </c>
      <c r="AHI70" s="15">
        <f t="shared" si="309"/>
        <v>8.1747995984126369</v>
      </c>
      <c r="AHJ70" s="15">
        <f t="shared" si="310"/>
        <v>8.6726720640378634</v>
      </c>
      <c r="AHK70" s="16">
        <f t="shared" si="311"/>
        <v>7.9471899661649568</v>
      </c>
      <c r="AHL70" s="15">
        <f t="shared" si="312"/>
        <v>8.9576108180529772</v>
      </c>
      <c r="AHM70" s="6" t="s">
        <v>613</v>
      </c>
      <c r="AHN70" s="12">
        <f t="shared" si="366"/>
        <v>64.114824761160236</v>
      </c>
      <c r="AHO70" s="12">
        <f t="shared" si="367"/>
        <v>53.601581739074369</v>
      </c>
      <c r="AHP70" s="12">
        <f t="shared" si="368"/>
        <v>47.999902555938682</v>
      </c>
      <c r="AHQ70" s="12">
        <f t="shared" si="369"/>
        <v>44.64941257653274</v>
      </c>
      <c r="AHR70" s="12">
        <f t="shared" si="370"/>
        <v>42.086221790111317</v>
      </c>
      <c r="AHS70" s="13">
        <f t="shared" si="371"/>
        <v>45.928183616345159</v>
      </c>
      <c r="AHT70" s="12">
        <f t="shared" si="372"/>
        <v>40.747472447048807</v>
      </c>
      <c r="AHU70" s="6" t="s">
        <v>613</v>
      </c>
      <c r="AHV70" s="15">
        <f t="shared" si="373"/>
        <v>0.56683165433051164</v>
      </c>
      <c r="AHW70" s="15">
        <f t="shared" si="374"/>
        <v>0.59091431939145034</v>
      </c>
      <c r="AHX70" s="15">
        <f t="shared" si="375"/>
        <v>0.70631196676290642</v>
      </c>
      <c r="AHY70" s="15">
        <f t="shared" si="376"/>
        <v>0.7860681234380763</v>
      </c>
      <c r="AHZ70" s="15">
        <f t="shared" si="377"/>
        <v>0.79567866091391648</v>
      </c>
      <c r="AIA70" s="16">
        <f t="shared" si="378"/>
        <v>0.73735603686696627</v>
      </c>
      <c r="AIB70" s="15">
        <f t="shared" si="379"/>
        <v>0.83303451667176076</v>
      </c>
      <c r="AIC70" s="6" t="s">
        <v>613</v>
      </c>
      <c r="AID70" s="4">
        <f t="shared" si="380"/>
        <v>4998241479000</v>
      </c>
      <c r="AIE70" s="4">
        <f t="shared" si="381"/>
        <v>2221485399000</v>
      </c>
      <c r="AIF70" s="4">
        <f t="shared" si="382"/>
        <v>3939514288000</v>
      </c>
      <c r="AIG70" s="4">
        <f t="shared" si="383"/>
        <v>6376615127000</v>
      </c>
      <c r="AIH70" s="4">
        <f t="shared" si="384"/>
        <v>4674479833000</v>
      </c>
      <c r="AII70" s="14">
        <f t="shared" si="385"/>
        <v>3406092468000</v>
      </c>
      <c r="AIJ70" s="4">
        <f t="shared" si="386"/>
        <v>4757007656000</v>
      </c>
      <c r="AIK70" s="6" t="s">
        <v>613</v>
      </c>
      <c r="AIL70" s="15">
        <f t="shared" si="387"/>
        <v>5.5646899600306403</v>
      </c>
      <c r="AIM70" s="15">
        <f t="shared" si="388"/>
        <v>11.764338469100151</v>
      </c>
      <c r="AIN70" s="15">
        <f t="shared" si="389"/>
        <v>6.8404383131913651</v>
      </c>
      <c r="AIO70" s="15">
        <f t="shared" si="390"/>
        <v>4.2321881746839196</v>
      </c>
      <c r="AIP70" s="15">
        <f t="shared" si="391"/>
        <v>5.2414903166403288</v>
      </c>
      <c r="AIQ70" s="16">
        <f t="shared" si="392"/>
        <v>5.7538801627155358</v>
      </c>
      <c r="AIR70" s="15">
        <f t="shared" si="393"/>
        <v>3.4430875336812785</v>
      </c>
      <c r="AIS70" s="6" t="s">
        <v>613</v>
      </c>
      <c r="AIT70" s="15">
        <f t="shared" si="394"/>
        <v>1.5677512048047555</v>
      </c>
      <c r="AIU70" s="15">
        <f t="shared" si="395"/>
        <v>1.2725189396534791</v>
      </c>
      <c r="AIV70" s="15">
        <f t="shared" si="396"/>
        <v>1.5969694028592045</v>
      </c>
      <c r="AIW70" s="15">
        <f t="shared" si="397"/>
        <v>2.2095410359607484</v>
      </c>
      <c r="AIX70" s="15">
        <f t="shared" si="398"/>
        <v>1.8823718076132798</v>
      </c>
      <c r="AIY70" s="16">
        <f t="shared" si="399"/>
        <v>1.7058959617757659</v>
      </c>
      <c r="AIZ70" s="15">
        <f t="shared" si="400"/>
        <v>2.6465149748625905</v>
      </c>
      <c r="AJA70" s="6" t="s">
        <v>613</v>
      </c>
      <c r="AJB70" s="15">
        <f t="shared" si="401"/>
        <v>0.96913781542054533</v>
      </c>
      <c r="AJC70" s="15">
        <f t="shared" si="402"/>
        <v>0.82015371003893456</v>
      </c>
      <c r="AJD70" s="15">
        <f t="shared" si="403"/>
        <v>1.1380369033438875</v>
      </c>
      <c r="AJE70" s="15">
        <f t="shared" si="404"/>
        <v>1.5779932567869741</v>
      </c>
      <c r="AJF70" s="15">
        <f t="shared" si="405"/>
        <v>1.3214278883940977</v>
      </c>
      <c r="AJG70" s="16">
        <f t="shared" si="406"/>
        <v>1.1863844383104036</v>
      </c>
      <c r="AJH70" s="15">
        <f t="shared" si="407"/>
        <v>1.888870956161014</v>
      </c>
      <c r="AJI70" s="6" t="s">
        <v>613</v>
      </c>
      <c r="AJJ70" s="15">
        <f t="shared" si="319"/>
        <v>5.5821288729245611</v>
      </c>
      <c r="AJK70" s="15">
        <f t="shared" si="319"/>
        <v>29.295859387092793</v>
      </c>
      <c r="AJL70" s="15">
        <f t="shared" si="314"/>
        <v>8.6864766796476669</v>
      </c>
      <c r="AJM70" s="15">
        <f t="shared" si="314"/>
        <v>18.651923259136691</v>
      </c>
      <c r="AJN70" s="15">
        <f t="shared" si="314"/>
        <v>20.763214277232148</v>
      </c>
      <c r="AJO70" s="16">
        <f t="shared" si="314"/>
        <v>35.307944035576469</v>
      </c>
      <c r="AJP70" s="15">
        <f t="shared" si="314"/>
        <v>141.81398878456849</v>
      </c>
      <c r="AJQ70" s="6" t="s">
        <v>613</v>
      </c>
      <c r="AJY70" s="1">
        <v>3.1977099999999998</v>
      </c>
      <c r="AJZ70" s="1">
        <v>2.5514000000000001</v>
      </c>
      <c r="AKA70" s="1">
        <v>1.9319500000000001</v>
      </c>
      <c r="AKB70" s="1">
        <v>5.2301500000000001</v>
      </c>
      <c r="AKC70" s="1">
        <v>3.8706299999999998</v>
      </c>
      <c r="AKD70" s="1">
        <v>15.0212</v>
      </c>
      <c r="AKE70" s="1">
        <v>15.988390000000001</v>
      </c>
      <c r="AKF70" s="1">
        <v>18.315149999999999</v>
      </c>
      <c r="AKG70" s="1">
        <v>20.617909999999998</v>
      </c>
      <c r="AKH70" s="2">
        <v>63.770670000000003</v>
      </c>
      <c r="AKI70" s="1">
        <v>99.343739999999997</v>
      </c>
      <c r="AKJ70" s="6" t="s">
        <v>613</v>
      </c>
      <c r="AKK70" s="15">
        <f t="shared" si="408"/>
        <v>1.72038051131797</v>
      </c>
      <c r="AKL70" s="15">
        <f t="shared" si="409"/>
        <v>1.5232167314307785</v>
      </c>
      <c r="AKM70" s="15">
        <f t="shared" si="410"/>
        <v>1.4441249297685113</v>
      </c>
      <c r="AKN70" s="15">
        <f t="shared" si="411"/>
        <v>1.4277223367763103</v>
      </c>
      <c r="AKO70" s="15">
        <f t="shared" si="412"/>
        <v>1.4745753717992716</v>
      </c>
      <c r="AKP70" s="16">
        <f t="shared" si="413"/>
        <v>1.5321729341088728</v>
      </c>
      <c r="AKQ70" s="15">
        <f t="shared" si="414"/>
        <v>1.3592882714102676</v>
      </c>
      <c r="AKR70" s="6" t="s">
        <v>613</v>
      </c>
      <c r="AKS70" s="15">
        <f t="shared" si="415"/>
        <v>0.35128330321066842</v>
      </c>
      <c r="AKT70" s="15">
        <f t="shared" si="416"/>
        <v>0.21561332810521405</v>
      </c>
      <c r="AKU70" s="15">
        <f t="shared" si="417"/>
        <v>0.1514523104452373</v>
      </c>
      <c r="AKV70" s="15">
        <f t="shared" si="418"/>
        <v>0.16272760631911892</v>
      </c>
      <c r="AKW70" s="15">
        <f t="shared" si="419"/>
        <v>0.19550217231087649</v>
      </c>
      <c r="AKX70" s="16">
        <f t="shared" si="420"/>
        <v>0.22196130804236253</v>
      </c>
      <c r="AKY70" s="15">
        <f t="shared" si="421"/>
        <v>0.13075114479222957</v>
      </c>
      <c r="AKZ70" s="6" t="s">
        <v>613</v>
      </c>
      <c r="ALA70" s="7">
        <f t="shared" si="422"/>
        <v>0.25996273496165778</v>
      </c>
      <c r="ALB70" s="7">
        <f t="shared" si="423"/>
        <v>0.17736999350055846</v>
      </c>
      <c r="ALC70" s="7">
        <f t="shared" si="424"/>
        <v>0.13153155286706972</v>
      </c>
      <c r="ALD70" s="7">
        <f t="shared" si="425"/>
        <v>0.13995333510164992</v>
      </c>
      <c r="ALE70" s="7">
        <f t="shared" si="426"/>
        <v>0.16353142373047769</v>
      </c>
      <c r="ALF70" s="8">
        <f t="shared" si="427"/>
        <v>0.18164348296588426</v>
      </c>
      <c r="ALG70" s="7">
        <f t="shared" si="428"/>
        <v>0.1156321135684143</v>
      </c>
      <c r="ALH70" s="6" t="s">
        <v>613</v>
      </c>
      <c r="ALI70" s="7">
        <f t="shared" si="320"/>
        <v>7.3523313352343383E-2</v>
      </c>
      <c r="ALJ70" s="7">
        <f t="shared" si="320"/>
        <v>5.5584912145554562E-2</v>
      </c>
      <c r="ALK70" s="7">
        <f t="shared" si="315"/>
        <v>9.2936172777348627E-2</v>
      </c>
      <c r="ALL70" s="7">
        <f t="shared" si="315"/>
        <v>9.9656980233452819E-2</v>
      </c>
      <c r="ALM70" s="7">
        <f t="shared" si="315"/>
        <v>8.3909116499302674E-2</v>
      </c>
      <c r="ALN70" s="20">
        <f t="shared" si="315"/>
        <v>2.5174743241349828E-2</v>
      </c>
      <c r="ALO70" s="7">
        <f t="shared" si="315"/>
        <v>2.5747856212776945E-2</v>
      </c>
      <c r="ALP70" s="6" t="s">
        <v>613</v>
      </c>
      <c r="ALQ70" s="17">
        <f t="shared" si="429"/>
        <v>0.25996273496165778</v>
      </c>
      <c r="ALR70" s="17">
        <f t="shared" si="430"/>
        <v>0.17736999350055846</v>
      </c>
      <c r="ALS70" s="17">
        <f t="shared" si="431"/>
        <v>0.13153155286706972</v>
      </c>
      <c r="ALT70" s="17">
        <f t="shared" si="432"/>
        <v>0.13995333510164992</v>
      </c>
      <c r="ALU70" s="17">
        <f t="shared" si="433"/>
        <v>0.16353142373047769</v>
      </c>
      <c r="ALV70" s="21">
        <f t="shared" si="434"/>
        <v>0.18164348296588426</v>
      </c>
      <c r="ALW70" s="17">
        <f t="shared" si="435"/>
        <v>0.1156321135684143</v>
      </c>
      <c r="ALX70" s="6" t="s">
        <v>613</v>
      </c>
      <c r="ALY70" s="17">
        <f t="shared" si="436"/>
        <v>0.74003726503834222</v>
      </c>
      <c r="ALZ70" s="17">
        <f t="shared" si="437"/>
        <v>0.82263000649944151</v>
      </c>
      <c r="AMA70" s="17">
        <f t="shared" si="438"/>
        <v>0.86846844713293025</v>
      </c>
      <c r="AMB70" s="17">
        <f t="shared" si="439"/>
        <v>0.86004666489835013</v>
      </c>
      <c r="AMC70" s="17">
        <f t="shared" si="440"/>
        <v>0.83646857626952231</v>
      </c>
      <c r="AMD70" s="21">
        <f t="shared" si="441"/>
        <v>0.81835651703411572</v>
      </c>
      <c r="AME70" s="17">
        <f t="shared" si="442"/>
        <v>0.8843678864315857</v>
      </c>
      <c r="AMF70" s="6" t="s">
        <v>613</v>
      </c>
      <c r="AMN70" s="18">
        <v>4.5713591950970072</v>
      </c>
      <c r="AMO70" s="18">
        <v>6.1982279139587186</v>
      </c>
      <c r="AMP70" s="18">
        <v>6.218300505319057</v>
      </c>
      <c r="AMQ70" s="18">
        <v>6.0281565269948612</v>
      </c>
      <c r="AMR70" s="18">
        <v>6.8453170762465918</v>
      </c>
      <c r="AMS70" s="18">
        <v>7.4264531209904705</v>
      </c>
      <c r="AMT70" s="18">
        <v>7.1765482946952046</v>
      </c>
      <c r="AMU70" s="18">
        <v>5.8431999502304244</v>
      </c>
      <c r="AMV70" s="19">
        <v>4.5730186003318511</v>
      </c>
      <c r="AMW70" s="18">
        <v>5.7790687746391765</v>
      </c>
      <c r="AMX70" s="18">
        <v>11.291457076820459</v>
      </c>
      <c r="AMY70" s="18">
        <v>10.072101709964384</v>
      </c>
      <c r="AMZ70" s="18">
        <v>8.1036149396627639</v>
      </c>
      <c r="ANH70" s="6" t="s">
        <v>613</v>
      </c>
      <c r="ANI70" s="7">
        <f t="shared" si="443"/>
        <v>6.0281565269948614E-2</v>
      </c>
      <c r="ANJ70" s="7">
        <f t="shared" si="444"/>
        <v>6.8453170762465917E-2</v>
      </c>
      <c r="ANK70" s="7">
        <f t="shared" si="445"/>
        <v>7.4264531209904699E-2</v>
      </c>
      <c r="ANL70" s="7">
        <f t="shared" si="446"/>
        <v>7.176548294695205E-2</v>
      </c>
      <c r="ANM70" s="7">
        <f t="shared" si="447"/>
        <v>5.8431999502304245E-2</v>
      </c>
      <c r="ANN70" s="20">
        <f t="shared" si="448"/>
        <v>4.5730186003318511E-2</v>
      </c>
      <c r="ANO70" s="7">
        <f t="shared" si="449"/>
        <v>5.7790687746391761E-2</v>
      </c>
      <c r="ANP70" s="6" t="s">
        <v>613</v>
      </c>
      <c r="ANX70" s="7">
        <v>-1.5137246404285265E-2</v>
      </c>
      <c r="ANY70" s="7">
        <v>2.5564672332883953E-2</v>
      </c>
      <c r="ANZ70" s="7">
        <v>-1.0702546631930043E-2</v>
      </c>
      <c r="AOA70" s="7">
        <v>0.20954451611318192</v>
      </c>
      <c r="AOB70" s="7">
        <v>0.18215498634196114</v>
      </c>
      <c r="AOC70" s="7">
        <v>-0.11152965043334617</v>
      </c>
      <c r="AOD70" s="7">
        <v>0.2194132077705182</v>
      </c>
      <c r="AOE70" s="7">
        <v>5.1688907023796915E-3</v>
      </c>
      <c r="AOF70" s="20">
        <v>0.14404568362117454</v>
      </c>
      <c r="AOG70" s="7">
        <v>5.3476746432414846E-2</v>
      </c>
      <c r="AOH70" s="7">
        <v>0.57657229599624027</v>
      </c>
      <c r="AOI70" s="7">
        <v>0.18054832872882143</v>
      </c>
      <c r="AOJ70" s="7">
        <v>0.45513802777357104</v>
      </c>
      <c r="AOR70" s="6" t="s">
        <v>613</v>
      </c>
      <c r="AOZ70" s="1">
        <v>3.1977099999999998</v>
      </c>
      <c r="APA70" s="1">
        <v>2.5514000000000001</v>
      </c>
      <c r="APB70" s="1">
        <v>1.9319500000000001</v>
      </c>
      <c r="APC70" s="1">
        <v>5.2301500000000001</v>
      </c>
      <c r="APD70" s="1">
        <v>3.8706299999999998</v>
      </c>
      <c r="APE70" s="1">
        <v>15.0212</v>
      </c>
      <c r="APF70" s="1">
        <v>15.988390000000001</v>
      </c>
      <c r="APG70" s="1">
        <v>18.315149999999999</v>
      </c>
      <c r="APH70" s="1">
        <v>20.617909999999998</v>
      </c>
      <c r="API70" s="2">
        <v>63.770670000000003</v>
      </c>
      <c r="APJ70" s="1">
        <v>99.343739999999997</v>
      </c>
      <c r="APK70" s="1">
        <v>86.394379999999998</v>
      </c>
      <c r="APL70" s="1">
        <v>107.15662</v>
      </c>
      <c r="APM70" s="1">
        <v>64.599729999999994</v>
      </c>
      <c r="APN70" s="1">
        <v>104.30329999999999</v>
      </c>
      <c r="APO70" s="1">
        <v>11.23629</v>
      </c>
      <c r="APP70" s="1">
        <v>4.9153799999999999</v>
      </c>
      <c r="APQ70" s="1">
        <v>2.02339</v>
      </c>
      <c r="APR70" s="1">
        <v>1.13941</v>
      </c>
      <c r="APS70" s="1">
        <v>0.70682</v>
      </c>
      <c r="APW70" s="22">
        <v>0.33838975532960486</v>
      </c>
      <c r="APX70" s="22">
        <v>0.26398927312088921</v>
      </c>
      <c r="APY70" s="22">
        <v>0.38228783057636306</v>
      </c>
      <c r="APZ70" s="22">
        <v>0.67240460653628487</v>
      </c>
      <c r="AQA70" s="22">
        <v>1.2248285852090177</v>
      </c>
      <c r="AQB70" s="39" t="s">
        <v>613</v>
      </c>
      <c r="AQC70" s="22">
        <v>1.0385446748458422</v>
      </c>
      <c r="AQD70" s="6" t="s">
        <v>613</v>
      </c>
      <c r="AQE70" s="4">
        <f t="shared" si="450"/>
        <v>1191662456000</v>
      </c>
      <c r="AQF70" s="4">
        <f t="shared" si="451"/>
        <v>729305204000</v>
      </c>
      <c r="AQG70" s="4">
        <f t="shared" si="452"/>
        <v>1454411419000</v>
      </c>
      <c r="AQH70" s="4">
        <f t="shared" si="453"/>
        <v>1606465151000</v>
      </c>
      <c r="AQI70" s="4">
        <f t="shared" si="454"/>
        <v>1743236288000</v>
      </c>
      <c r="AQJ70" s="5">
        <f t="shared" si="455"/>
        <v>1282838562000</v>
      </c>
      <c r="AQK70" s="4">
        <f t="shared" si="456"/>
        <v>897449275000</v>
      </c>
      <c r="AQL70" s="6" t="s">
        <v>613</v>
      </c>
      <c r="AQM70" s="7">
        <f t="shared" si="457"/>
        <v>0.41793565449747372</v>
      </c>
      <c r="AQN70" s="7">
        <f t="shared" si="458"/>
        <v>0.13952351173648303</v>
      </c>
      <c r="AQO70" s="7">
        <f t="shared" si="459"/>
        <v>0.24462259812042075</v>
      </c>
      <c r="AQP70" s="7">
        <f t="shared" si="460"/>
        <v>0.22492650469586906</v>
      </c>
      <c r="AQQ70" s="7">
        <f t="shared" si="461"/>
        <v>0.24681269339532719</v>
      </c>
      <c r="AQR70" s="20">
        <f t="shared" si="462"/>
        <v>0.20752789507955066</v>
      </c>
      <c r="AQS70" s="7">
        <f t="shared" si="463"/>
        <v>0.18551348413739982</v>
      </c>
      <c r="AQT70" s="6" t="s">
        <v>613</v>
      </c>
      <c r="AQU70" s="9">
        <f t="shared" si="321"/>
        <v>0.11079061868556517</v>
      </c>
      <c r="AQV70" s="9">
        <f t="shared" si="321"/>
        <v>9.8469230409822264E-2</v>
      </c>
      <c r="AQW70" s="9">
        <f t="shared" si="316"/>
        <v>3.2376765757955867E-3</v>
      </c>
      <c r="AQX70" s="9">
        <f t="shared" si="316"/>
        <v>0.17104449326291971</v>
      </c>
      <c r="AQY70" s="9">
        <f t="shared" si="316"/>
        <v>-6.8061786929413323E-3</v>
      </c>
      <c r="AQZ70" s="10" t="e">
        <f t="shared" si="316"/>
        <v>#VALUE!</v>
      </c>
      <c r="ARA70" s="9">
        <f t="shared" si="316"/>
        <v>5.3310466967163558E-2</v>
      </c>
      <c r="ARB70" s="6" t="s">
        <v>613</v>
      </c>
      <c r="ARC70" s="17">
        <f t="shared" si="322"/>
        <v>9.3114369484561824E-2</v>
      </c>
      <c r="ARD70" s="17">
        <f t="shared" si="322"/>
        <v>8.9487263530472649E-2</v>
      </c>
      <c r="ARE70" s="17">
        <f t="shared" si="317"/>
        <v>1.204558286125075E-2</v>
      </c>
      <c r="ARF70" s="17">
        <f t="shared" si="317"/>
        <v>0.15791644927414267</v>
      </c>
      <c r="ARG70" s="17">
        <f t="shared" si="317"/>
        <v>4.6419138740711584E-3</v>
      </c>
      <c r="ARH70" s="21" t="e">
        <f t="shared" si="317"/>
        <v>#VALUE!</v>
      </c>
      <c r="ARI70" s="17">
        <f t="shared" si="317"/>
        <v>4.9571018623372168E-2</v>
      </c>
      <c r="ARJ70" s="6" t="s">
        <v>613</v>
      </c>
    </row>
    <row r="71" spans="1:1154" collapsed="1" x14ac:dyDescent="0.15">
      <c r="A71" s="26" t="s">
        <v>378</v>
      </c>
      <c r="B71" s="34">
        <v>39596</v>
      </c>
      <c r="C71" s="34">
        <v>39596</v>
      </c>
      <c r="D71" s="35">
        <v>0</v>
      </c>
      <c r="E71" s="26" t="s">
        <v>379</v>
      </c>
      <c r="F71" s="26" t="s">
        <v>42</v>
      </c>
      <c r="G71" s="26" t="s">
        <v>247</v>
      </c>
      <c r="H71" s="26" t="s">
        <v>23</v>
      </c>
      <c r="I71" s="56" t="s">
        <v>380</v>
      </c>
      <c r="J71" s="26" t="s">
        <v>537</v>
      </c>
      <c r="K71" s="26" t="s">
        <v>427</v>
      </c>
      <c r="L71" s="26" t="s">
        <v>48</v>
      </c>
      <c r="M71" s="26" t="s">
        <v>105</v>
      </c>
      <c r="N71" s="26" t="s">
        <v>23</v>
      </c>
      <c r="O71" s="26"/>
      <c r="P71" s="26"/>
      <c r="Q71" s="26" t="s">
        <v>25</v>
      </c>
      <c r="R71" s="26" t="s">
        <v>106</v>
      </c>
      <c r="S71" s="35"/>
      <c r="T71" s="26" t="s">
        <v>27</v>
      </c>
      <c r="U71" s="26" t="s">
        <v>23</v>
      </c>
      <c r="V71" s="3">
        <v>2008</v>
      </c>
      <c r="W71" s="3">
        <f t="shared" si="323"/>
        <v>0</v>
      </c>
      <c r="AA71" s="35">
        <v>870154999070</v>
      </c>
      <c r="AB71" s="35">
        <v>960617345900</v>
      </c>
      <c r="AC71" s="35">
        <v>1717544511200</v>
      </c>
      <c r="AD71" s="35">
        <v>1583684754510</v>
      </c>
      <c r="AE71" s="35">
        <v>1180198732090</v>
      </c>
      <c r="AF71" s="35">
        <v>1521858570250</v>
      </c>
      <c r="AG71" s="35">
        <v>924224291440</v>
      </c>
      <c r="AH71" s="35">
        <v>1173654488920</v>
      </c>
      <c r="AI71" s="4">
        <v>1694430595990</v>
      </c>
      <c r="AJ71" s="4">
        <v>1892366922680</v>
      </c>
      <c r="AK71" s="4">
        <v>585250970610</v>
      </c>
      <c r="AL71" s="4">
        <v>255221743710</v>
      </c>
      <c r="AM71" s="4">
        <v>228625793930</v>
      </c>
      <c r="AN71" s="5">
        <v>232949188000</v>
      </c>
      <c r="AO71" s="4">
        <v>169091505000</v>
      </c>
      <c r="AP71" s="4">
        <v>135535679000</v>
      </c>
      <c r="AQ71" s="4">
        <v>112729199000</v>
      </c>
      <c r="AR71" s="4">
        <v>75046598000</v>
      </c>
      <c r="AS71" s="4">
        <v>65399420000</v>
      </c>
      <c r="AT71" s="4">
        <v>93758565000</v>
      </c>
      <c r="AU71" s="4"/>
      <c r="AV71" s="4"/>
      <c r="AW71" s="4"/>
      <c r="AX71" s="4"/>
      <c r="AY71" s="4"/>
      <c r="AZ71" s="4"/>
      <c r="BA71" s="4"/>
      <c r="BB71" s="6" t="s">
        <v>613</v>
      </c>
      <c r="BC71" s="4"/>
      <c r="BD71" s="4"/>
      <c r="BE71" s="4"/>
      <c r="BF71" s="4">
        <v>417277914940</v>
      </c>
      <c r="BG71" s="4">
        <v>282706142490</v>
      </c>
      <c r="BH71" s="4">
        <v>460808368200</v>
      </c>
      <c r="BI71" s="4">
        <v>342802503580</v>
      </c>
      <c r="BJ71" s="4">
        <v>319916321040</v>
      </c>
      <c r="BK71" s="4">
        <v>284045400310</v>
      </c>
      <c r="BL71" s="4">
        <v>421218477810</v>
      </c>
      <c r="BM71" s="4">
        <v>511852577820</v>
      </c>
      <c r="BN71" s="4">
        <v>698777804570</v>
      </c>
      <c r="BO71" s="4">
        <v>277207982860</v>
      </c>
      <c r="BP71" s="4">
        <v>280336434290</v>
      </c>
      <c r="BQ71" s="4">
        <v>148892844030</v>
      </c>
      <c r="BR71" s="4">
        <v>105043742640</v>
      </c>
      <c r="BS71" s="5">
        <v>177928538000</v>
      </c>
      <c r="BT71" s="4">
        <v>126787278000</v>
      </c>
      <c r="BU71" s="4">
        <v>112192117000</v>
      </c>
      <c r="BV71" s="4">
        <v>112953730000</v>
      </c>
      <c r="BW71" s="4">
        <v>64172180000</v>
      </c>
      <c r="BX71" s="4">
        <v>64069900000</v>
      </c>
      <c r="BY71" s="4">
        <v>53663626000</v>
      </c>
      <c r="BZ71" s="4"/>
      <c r="CA71" s="4"/>
      <c r="CB71" s="4"/>
      <c r="CC71" s="4"/>
      <c r="CD71" s="4"/>
      <c r="CE71" s="4"/>
      <c r="CF71" s="4"/>
      <c r="CG71" s="6" t="s">
        <v>613</v>
      </c>
      <c r="CH71" s="4"/>
      <c r="CI71" s="4"/>
      <c r="CJ71" s="4"/>
      <c r="CK71" s="4">
        <v>3008237107000</v>
      </c>
      <c r="CL71" s="4">
        <v>3004087951850</v>
      </c>
      <c r="CM71" s="4">
        <v>4057603566930</v>
      </c>
      <c r="CN71" s="4">
        <v>3458662374620</v>
      </c>
      <c r="CO71" s="4">
        <v>5085335030410</v>
      </c>
      <c r="CP71" s="4">
        <v>3380678959090</v>
      </c>
      <c r="CQ71" s="4">
        <v>2899771134370</v>
      </c>
      <c r="CR71" s="4">
        <v>2900936450650</v>
      </c>
      <c r="CS71" s="4">
        <v>3718548164430</v>
      </c>
      <c r="CT71" s="4">
        <v>3074972800290</v>
      </c>
      <c r="CU71" s="4">
        <v>1671386408150</v>
      </c>
      <c r="CV71" s="4">
        <v>765168533760</v>
      </c>
      <c r="CW71" s="4">
        <v>616114194450</v>
      </c>
      <c r="CX71" s="5">
        <v>711908425000</v>
      </c>
      <c r="CY71" s="4">
        <v>444661702000</v>
      </c>
      <c r="CZ71" s="4">
        <v>366196992000</v>
      </c>
      <c r="DA71" s="4">
        <v>410898825000</v>
      </c>
      <c r="DB71" s="4">
        <v>278712295000</v>
      </c>
      <c r="DC71" s="4">
        <v>236799249000</v>
      </c>
      <c r="DD71" s="4">
        <v>209824935000</v>
      </c>
      <c r="DE71" s="4"/>
      <c r="DF71" s="4"/>
      <c r="DG71" s="4"/>
      <c r="DH71" s="4"/>
      <c r="DI71" s="4"/>
      <c r="DJ71" s="4"/>
      <c r="DK71" s="4"/>
      <c r="DL71" s="6" t="s">
        <v>613</v>
      </c>
      <c r="DM71" s="4"/>
      <c r="DN71" s="4"/>
      <c r="DO71" s="4"/>
      <c r="DP71" s="4">
        <v>7752170523212</v>
      </c>
      <c r="DQ71" s="4">
        <v>7619976089708</v>
      </c>
      <c r="DR71" s="4">
        <v>8092446814970</v>
      </c>
      <c r="DS71" s="4">
        <v>7404167100524</v>
      </c>
      <c r="DT71" s="4">
        <v>8851436967401</v>
      </c>
      <c r="DU71" s="4">
        <v>7195448327618</v>
      </c>
      <c r="DV71" s="4">
        <v>6463923464990</v>
      </c>
      <c r="DW71" s="4">
        <v>5993292754155</v>
      </c>
      <c r="DX71" s="4">
        <v>5814435113331</v>
      </c>
      <c r="DY71" s="4">
        <v>4854633414808</v>
      </c>
      <c r="DZ71" s="4">
        <v>2937938049768</v>
      </c>
      <c r="EA71" s="4">
        <v>2382641539976</v>
      </c>
      <c r="EB71" s="4">
        <v>2235441508554</v>
      </c>
      <c r="EC71" s="5">
        <v>2251369386000</v>
      </c>
      <c r="ED71" s="4">
        <v>1541070586000</v>
      </c>
      <c r="EE71" s="4">
        <v>1349230751000</v>
      </c>
      <c r="EF71" s="4">
        <v>1397421742000</v>
      </c>
      <c r="EG71" s="4">
        <v>1389680905000</v>
      </c>
      <c r="EH71" s="4">
        <v>1393115231000</v>
      </c>
      <c r="EI71" s="4">
        <v>1541133073000</v>
      </c>
      <c r="EJ71" s="4"/>
      <c r="EK71" s="4"/>
      <c r="EL71" s="4"/>
      <c r="EM71" s="4"/>
      <c r="EN71" s="4"/>
      <c r="EO71" s="4"/>
      <c r="EP71" s="4"/>
      <c r="EQ71" s="6" t="s">
        <v>613</v>
      </c>
      <c r="ER71" s="4"/>
      <c r="ES71" s="4"/>
      <c r="ET71" s="4"/>
      <c r="EU71" s="4">
        <v>1451839941800</v>
      </c>
      <c r="EV71" s="4">
        <v>1862687652750</v>
      </c>
      <c r="EW71" s="4">
        <v>1713172966840</v>
      </c>
      <c r="EX71" s="4">
        <v>2033129970840</v>
      </c>
      <c r="EY71" s="4">
        <v>2640028081530</v>
      </c>
      <c r="EZ71" s="4">
        <v>1896353464040</v>
      </c>
      <c r="FA71" s="4">
        <v>1856796353310</v>
      </c>
      <c r="FB71" s="4">
        <v>1727093674730</v>
      </c>
      <c r="FC71" s="4">
        <v>1853743955440</v>
      </c>
      <c r="FD71" s="4">
        <v>1782520909150</v>
      </c>
      <c r="FE71" s="4">
        <v>1121666810470</v>
      </c>
      <c r="FF71" s="4">
        <v>750818664760</v>
      </c>
      <c r="FG71" s="4">
        <v>611218042480</v>
      </c>
      <c r="FH71" s="5">
        <v>768782184000</v>
      </c>
      <c r="FI71" s="4">
        <v>535483148000</v>
      </c>
      <c r="FJ71" s="4">
        <v>409025831000</v>
      </c>
      <c r="FK71" s="4">
        <v>471325771000</v>
      </c>
      <c r="FL71" s="4">
        <v>551379311000</v>
      </c>
      <c r="FM71" s="4">
        <v>434776360000</v>
      </c>
      <c r="FN71" s="4">
        <v>413137092000</v>
      </c>
      <c r="FO71" s="4"/>
      <c r="FP71" s="4"/>
      <c r="FQ71" s="4"/>
      <c r="FR71" s="4"/>
      <c r="FS71" s="4"/>
      <c r="FT71" s="4"/>
      <c r="FU71" s="4"/>
      <c r="FV71" s="6" t="s">
        <v>613</v>
      </c>
      <c r="FW71" s="4"/>
      <c r="FX71" s="4"/>
      <c r="FY71" s="4"/>
      <c r="FZ71" s="4">
        <v>2415398537460</v>
      </c>
      <c r="GA71" s="4">
        <v>2086652252990</v>
      </c>
      <c r="GB71" s="4">
        <v>1856210702730</v>
      </c>
      <c r="GC71" s="4">
        <v>1506816311170</v>
      </c>
      <c r="GD71" s="4">
        <v>2270865418100</v>
      </c>
      <c r="GE71" s="4">
        <v>2457125360630</v>
      </c>
      <c r="GF71" s="4">
        <v>1377269080460</v>
      </c>
      <c r="GG71" s="4">
        <v>1279173920600</v>
      </c>
      <c r="GH71" s="4">
        <v>1317782227440</v>
      </c>
      <c r="GI71" s="4">
        <v>1376666581610</v>
      </c>
      <c r="GJ71" s="4">
        <v>500821781160</v>
      </c>
      <c r="GK71" s="4">
        <v>625343341180</v>
      </c>
      <c r="GL71" s="4">
        <v>749154417530</v>
      </c>
      <c r="GM71" s="5">
        <v>705518676000</v>
      </c>
      <c r="GN71" s="4">
        <v>309269331000</v>
      </c>
      <c r="GO71" s="4">
        <v>222808932000</v>
      </c>
      <c r="GP71" s="4">
        <v>297136637000</v>
      </c>
      <c r="GQ71" s="4">
        <v>326001576000</v>
      </c>
      <c r="GR71" s="4">
        <v>412039345000</v>
      </c>
      <c r="GS71" s="4">
        <v>537879106000</v>
      </c>
      <c r="GT71" s="4"/>
      <c r="GU71" s="4"/>
      <c r="GV71" s="4"/>
      <c r="GW71" s="4"/>
      <c r="GX71" s="4"/>
      <c r="GY71" s="4"/>
      <c r="GZ71" s="4"/>
      <c r="HA71" s="6" t="s">
        <v>613</v>
      </c>
      <c r="HB71" s="4"/>
      <c r="HC71" s="4"/>
      <c r="HD71" s="4"/>
      <c r="HE71" s="4">
        <v>3584638043870</v>
      </c>
      <c r="HF71" s="4">
        <v>3751241493290</v>
      </c>
      <c r="HG71" s="4">
        <v>3964442118620</v>
      </c>
      <c r="HH71" s="4">
        <v>3943972057380</v>
      </c>
      <c r="HI71" s="4">
        <v>4008583145150</v>
      </c>
      <c r="HJ71" s="4">
        <v>2911919895620</v>
      </c>
      <c r="HK71" s="4">
        <v>2908439580870</v>
      </c>
      <c r="HL71" s="4">
        <v>2624063069560</v>
      </c>
      <c r="HM71" s="4">
        <v>2320403516920</v>
      </c>
      <c r="HN71" s="4">
        <v>1598890457770</v>
      </c>
      <c r="HO71" s="4">
        <v>1099971477230</v>
      </c>
      <c r="HP71" s="4">
        <v>869080379880</v>
      </c>
      <c r="HQ71" s="4">
        <v>821743471610</v>
      </c>
      <c r="HR71" s="5">
        <v>736624952000</v>
      </c>
      <c r="HS71" s="4">
        <v>606470878000</v>
      </c>
      <c r="HT71" s="4">
        <v>594111892000</v>
      </c>
      <c r="HU71" s="4">
        <v>572573011000</v>
      </c>
      <c r="HV71" s="4">
        <v>228770114000</v>
      </c>
      <c r="HW71" s="4">
        <v>341231383000</v>
      </c>
      <c r="HX71" s="4">
        <v>354756869000</v>
      </c>
      <c r="HY71" s="4"/>
      <c r="HZ71" s="4"/>
      <c r="IA71" s="4"/>
      <c r="IB71" s="4"/>
      <c r="IC71" s="4"/>
      <c r="ID71" s="4"/>
      <c r="IE71" s="4"/>
      <c r="IF71" s="6" t="s">
        <v>613</v>
      </c>
      <c r="IG71" s="4"/>
      <c r="IH71" s="4"/>
      <c r="II71" s="4"/>
      <c r="IJ71" s="4">
        <v>2352908880460</v>
      </c>
      <c r="IK71" s="4">
        <v>2947321285490</v>
      </c>
      <c r="IL71" s="4">
        <v>4006437811240</v>
      </c>
      <c r="IM71" s="4">
        <v>3681834788100</v>
      </c>
      <c r="IN71" s="4">
        <v>3274150704830</v>
      </c>
      <c r="IO71" s="4">
        <v>3796963231800</v>
      </c>
      <c r="IP71" s="4">
        <v>4867889109210</v>
      </c>
      <c r="IQ71" s="4">
        <v>4464399987600</v>
      </c>
      <c r="IR71" s="4">
        <v>4582741464900</v>
      </c>
      <c r="IS71" s="4">
        <v>3564593950740</v>
      </c>
      <c r="IT71" s="4">
        <v>2878775284820</v>
      </c>
      <c r="IU71" s="4">
        <v>1690095966010</v>
      </c>
      <c r="IV71" s="4">
        <v>1484101908000</v>
      </c>
      <c r="IW71" s="5">
        <v>1753279907000</v>
      </c>
      <c r="IX71" s="4">
        <v>1217802649000</v>
      </c>
      <c r="IY71" s="4">
        <v>1097177546000</v>
      </c>
      <c r="IZ71" s="4">
        <v>1073214916000</v>
      </c>
      <c r="JA71" s="4">
        <v>820367396000</v>
      </c>
      <c r="JB71" s="4">
        <v>717382284000</v>
      </c>
      <c r="JC71" s="4">
        <v>436056138000</v>
      </c>
      <c r="JD71" s="4"/>
      <c r="JE71" s="4"/>
      <c r="JF71" s="4"/>
      <c r="JG71" s="4"/>
      <c r="JH71" s="4"/>
      <c r="JI71" s="4"/>
      <c r="JJ71" s="4"/>
      <c r="JK71" s="6" t="s">
        <v>613</v>
      </c>
      <c r="JL71" s="4"/>
      <c r="JM71" s="4"/>
      <c r="JN71" s="4"/>
      <c r="JO71" s="4">
        <v>106037502280</v>
      </c>
      <c r="JP71" s="4">
        <v>173324595710</v>
      </c>
      <c r="JQ71" s="4">
        <v>419759346710</v>
      </c>
      <c r="JR71" s="4">
        <v>353908790630</v>
      </c>
      <c r="JS71" s="4">
        <v>2028564356710</v>
      </c>
      <c r="JT71" s="4">
        <v>440978326210</v>
      </c>
      <c r="JU71" s="4">
        <v>647473464110</v>
      </c>
      <c r="JV71" s="4">
        <v>577831890410</v>
      </c>
      <c r="JW71" s="4">
        <v>973241926070</v>
      </c>
      <c r="JX71" s="4">
        <v>939404570250</v>
      </c>
      <c r="JY71" s="4">
        <v>434583137060</v>
      </c>
      <c r="JZ71" s="4">
        <v>160304474410</v>
      </c>
      <c r="KA71" s="4">
        <v>82552550000</v>
      </c>
      <c r="KB71" s="5">
        <v>116682728000</v>
      </c>
      <c r="KC71" s="4">
        <v>43830488000</v>
      </c>
      <c r="KD71" s="4">
        <v>18758993000</v>
      </c>
      <c r="KE71" s="4">
        <v>56164688000</v>
      </c>
      <c r="KF71" s="4">
        <v>21637072000</v>
      </c>
      <c r="KG71" s="4">
        <v>17345861000</v>
      </c>
      <c r="KH71" s="4">
        <v>-5588441000</v>
      </c>
      <c r="KI71" s="4"/>
      <c r="KJ71" s="4"/>
      <c r="KK71" s="4"/>
      <c r="KL71" s="4"/>
      <c r="KM71" s="4"/>
      <c r="KN71" s="4"/>
      <c r="KO71" s="4"/>
      <c r="KP71" s="6" t="s">
        <v>613</v>
      </c>
      <c r="KQ71" s="4"/>
      <c r="KR71" s="4"/>
      <c r="KS71" s="4"/>
      <c r="KT71" s="4">
        <v>-167655018185</v>
      </c>
      <c r="KU71" s="4">
        <v>-81392360551</v>
      </c>
      <c r="KV71" s="4">
        <v>127986430410</v>
      </c>
      <c r="KW71" s="4">
        <v>59126562310</v>
      </c>
      <c r="KX71" s="4">
        <v>1244706099603</v>
      </c>
      <c r="KY71" s="4">
        <v>164384196990</v>
      </c>
      <c r="KZ71" s="4">
        <v>341764494671</v>
      </c>
      <c r="LA71" s="4">
        <v>289824293550</v>
      </c>
      <c r="LB71" s="4">
        <v>681313429939</v>
      </c>
      <c r="LC71" s="4">
        <v>733845822348</v>
      </c>
      <c r="LD71" s="4">
        <v>273861871693</v>
      </c>
      <c r="LE71" s="4">
        <v>140322521937</v>
      </c>
      <c r="LF71" s="4">
        <v>54182431000</v>
      </c>
      <c r="LG71" s="5">
        <v>-13657919000</v>
      </c>
      <c r="LH71" s="4">
        <v>17765948000</v>
      </c>
      <c r="LI71" s="4">
        <v>25391778000</v>
      </c>
      <c r="LJ71" s="4">
        <v>15731396000</v>
      </c>
      <c r="LK71" s="4">
        <v>-23757625000</v>
      </c>
      <c r="LL71" s="4">
        <v>38692916000</v>
      </c>
      <c r="LM71" s="4">
        <v>20225170000</v>
      </c>
      <c r="LN71" s="4"/>
      <c r="LO71" s="4"/>
      <c r="LP71" s="4"/>
      <c r="LQ71" s="4"/>
      <c r="LR71" s="4"/>
      <c r="LS71" s="4"/>
      <c r="LT71" s="4"/>
      <c r="LU71" s="6" t="s">
        <v>613</v>
      </c>
      <c r="LV71" s="4"/>
      <c r="LW71" s="4"/>
      <c r="LX71" s="4"/>
      <c r="LY71" s="4">
        <v>223067179010</v>
      </c>
      <c r="LZ71" s="4">
        <v>274136748500</v>
      </c>
      <c r="MA71" s="4">
        <v>515971227290</v>
      </c>
      <c r="MB71" s="4">
        <v>419698533710</v>
      </c>
      <c r="MC71" s="4">
        <v>393816372890</v>
      </c>
      <c r="MD71" s="4">
        <v>527823077910</v>
      </c>
      <c r="ME71" s="4">
        <v>648098270870</v>
      </c>
      <c r="MF71" s="4">
        <v>601499384090</v>
      </c>
      <c r="MJ71" s="1">
        <v>-196430536160</v>
      </c>
      <c r="MK71" s="1">
        <v>-100245386500</v>
      </c>
      <c r="ML71" s="1">
        <v>164833004080</v>
      </c>
      <c r="MM71" s="1">
        <v>125167889150</v>
      </c>
      <c r="MN71" s="1">
        <v>1698096567390</v>
      </c>
      <c r="MO71" s="1">
        <v>93242525920</v>
      </c>
      <c r="MP71" s="1">
        <v>392243732810</v>
      </c>
      <c r="MQ71" s="1">
        <v>531430927720</v>
      </c>
      <c r="MR71" s="4">
        <v>906928927110</v>
      </c>
      <c r="MS71" s="4">
        <v>877962947640</v>
      </c>
      <c r="MT71" s="4">
        <v>385089514790</v>
      </c>
      <c r="MU71" s="4">
        <v>195858098850</v>
      </c>
      <c r="MV71" s="4">
        <v>112830315000</v>
      </c>
      <c r="MW71" s="5">
        <v>13406159000</v>
      </c>
      <c r="MX71" s="4">
        <v>29228215000</v>
      </c>
      <c r="MY71" s="1">
        <v>38661478000</v>
      </c>
      <c r="MZ71" s="1">
        <v>20526197000</v>
      </c>
      <c r="NA71" s="1">
        <v>-73353271000</v>
      </c>
      <c r="NB71" s="1">
        <v>44023664000</v>
      </c>
      <c r="NC71" s="1">
        <v>62162905000</v>
      </c>
      <c r="NK71" s="6" t="s">
        <v>613</v>
      </c>
      <c r="NO71" s="35">
        <v>-191172298120</v>
      </c>
      <c r="NP71" s="35">
        <v>-77287251640</v>
      </c>
      <c r="NQ71" s="35">
        <v>136311060540</v>
      </c>
      <c r="NR71" s="35">
        <v>89833255580</v>
      </c>
      <c r="NS71" s="35">
        <v>1241357001430</v>
      </c>
      <c r="NT71" s="35">
        <v>100854847640</v>
      </c>
      <c r="NU71" s="35">
        <v>383182228260</v>
      </c>
      <c r="NV71" s="35">
        <v>515749346770</v>
      </c>
      <c r="NW71" s="47">
        <v>746615828230</v>
      </c>
      <c r="NX71" s="47">
        <v>738617877490</v>
      </c>
      <c r="NY71" s="47">
        <v>278175325900</v>
      </c>
      <c r="NZ71" s="47">
        <v>140322521940</v>
      </c>
      <c r="OA71" s="47">
        <v>54182431000</v>
      </c>
      <c r="OB71" s="48">
        <v>-13657919000</v>
      </c>
      <c r="OC71" s="47">
        <v>17765948000</v>
      </c>
      <c r="OD71" s="35">
        <v>25391778000</v>
      </c>
      <c r="OE71" s="35">
        <v>5956740000</v>
      </c>
      <c r="OF71" s="35">
        <v>-65291626000</v>
      </c>
      <c r="OG71" s="35">
        <v>29697844000</v>
      </c>
      <c r="OH71" s="35">
        <v>41511537000</v>
      </c>
      <c r="OP71" s="6" t="s">
        <v>613</v>
      </c>
      <c r="OQ71" s="4">
        <v>929331191460</v>
      </c>
      <c r="OR71" s="4">
        <v>955484186780</v>
      </c>
      <c r="OS71" s="4">
        <v>472152651740</v>
      </c>
      <c r="OT71" s="4">
        <v>212487373170</v>
      </c>
      <c r="OU71" s="4">
        <v>117654925000</v>
      </c>
      <c r="OV71" s="5">
        <v>134682535000</v>
      </c>
      <c r="OW71" s="4">
        <v>53132341000</v>
      </c>
      <c r="OX71" s="4">
        <v>34387379000</v>
      </c>
      <c r="OY71" s="4">
        <v>71172199000</v>
      </c>
      <c r="OZ71" s="4">
        <v>35941419000</v>
      </c>
      <c r="PA71" s="4">
        <v>30569044000</v>
      </c>
      <c r="PB71" s="4">
        <v>7752902000</v>
      </c>
      <c r="PC71" s="4"/>
      <c r="PD71" s="4"/>
      <c r="PE71" s="4"/>
      <c r="PF71" s="4"/>
      <c r="PG71" s="4"/>
      <c r="PH71" s="4"/>
      <c r="PI71" s="4"/>
      <c r="PJ71" s="6" t="s">
        <v>613</v>
      </c>
      <c r="PK71" s="4"/>
      <c r="PL71" s="4"/>
      <c r="PM71" s="4"/>
      <c r="PN71" s="4">
        <v>-227372642020</v>
      </c>
      <c r="PO71" s="4">
        <v>-206318938250</v>
      </c>
      <c r="PP71" s="4">
        <v>-174637900690</v>
      </c>
      <c r="PQ71" s="4">
        <v>-179237335960</v>
      </c>
      <c r="PR71" s="4">
        <v>-243921513250</v>
      </c>
      <c r="PS71" s="4">
        <v>-184585422560</v>
      </c>
      <c r="PT71" s="4">
        <v>-152960863130</v>
      </c>
      <c r="PU71" s="4">
        <v>-130315584790</v>
      </c>
      <c r="PV71" s="4">
        <v>-132724699140</v>
      </c>
      <c r="PW71" s="4">
        <v>-55604086740</v>
      </c>
      <c r="PX71" s="4">
        <v>-54214401570</v>
      </c>
      <c r="PY71" s="4">
        <v>-47740701750</v>
      </c>
      <c r="PZ71" s="4">
        <v>-38899025000</v>
      </c>
      <c r="QA71" s="5">
        <v>-43251410000</v>
      </c>
      <c r="QB71" s="4">
        <v>-14673237000</v>
      </c>
      <c r="QC71" s="4">
        <v>-21926088000</v>
      </c>
      <c r="QD71" s="4">
        <v>-27734398000</v>
      </c>
      <c r="QE71" s="4">
        <v>-21971165000</v>
      </c>
      <c r="QF71" s="4">
        <v>-35053627000</v>
      </c>
      <c r="QG71" s="4">
        <v>-117401997000</v>
      </c>
      <c r="QH71" s="4"/>
      <c r="QI71" s="4"/>
      <c r="QJ71" s="4"/>
      <c r="QK71" s="4"/>
      <c r="QL71" s="4"/>
      <c r="QM71" s="4"/>
      <c r="QN71" s="4"/>
      <c r="QO71" s="6" t="s">
        <v>613</v>
      </c>
      <c r="QP71" s="4"/>
      <c r="QQ71" s="4"/>
      <c r="QR71" s="4"/>
      <c r="QS71" s="4">
        <v>-317899707099</v>
      </c>
      <c r="QT71" s="4">
        <v>-766409942444</v>
      </c>
      <c r="QU71" s="4">
        <v>-66954427416</v>
      </c>
      <c r="QV71" s="4">
        <v>-774202407991</v>
      </c>
      <c r="QW71" s="4">
        <v>-209666111221</v>
      </c>
      <c r="QX71" s="4">
        <v>-240222535302</v>
      </c>
      <c r="QY71" s="4">
        <v>219738085938</v>
      </c>
      <c r="QZ71" s="4">
        <v>151076243382</v>
      </c>
      <c r="RA71" s="4">
        <v>513433496537</v>
      </c>
      <c r="RB71" s="4">
        <v>1256990869835</v>
      </c>
      <c r="RC71" s="4">
        <v>606273289101</v>
      </c>
      <c r="RD71" s="4">
        <v>93656287839</v>
      </c>
      <c r="RE71" s="4">
        <v>-61980335000</v>
      </c>
      <c r="RF71" s="5">
        <v>-35585784000</v>
      </c>
      <c r="RG71" s="4">
        <v>-818240000</v>
      </c>
      <c r="RH71" s="4">
        <v>127351092000</v>
      </c>
      <c r="RI71" s="4">
        <v>12364424000</v>
      </c>
      <c r="RJ71" s="4">
        <v>32666125000</v>
      </c>
      <c r="RK71" s="4">
        <v>-5132360000</v>
      </c>
      <c r="RL71" s="4">
        <v>-703998000</v>
      </c>
      <c r="RM71" s="4"/>
      <c r="RN71" s="4"/>
      <c r="RO71" s="4"/>
      <c r="RP71" s="4"/>
      <c r="RQ71" s="4"/>
      <c r="RR71" s="4"/>
      <c r="RS71" s="4"/>
      <c r="RT71" s="6" t="s">
        <v>613</v>
      </c>
      <c r="RU71" s="4"/>
      <c r="RV71" s="4"/>
      <c r="RW71" s="4"/>
      <c r="RX71" s="4">
        <v>-23140711200</v>
      </c>
      <c r="RY71" s="4">
        <v>96031447390</v>
      </c>
      <c r="RZ71" s="4">
        <v>-35824980160</v>
      </c>
      <c r="SA71" s="4">
        <v>1993458966380</v>
      </c>
      <c r="SB71" s="4">
        <v>170455866170</v>
      </c>
      <c r="SC71" s="4">
        <v>-162162544070</v>
      </c>
      <c r="SD71" s="4">
        <v>-481821535540</v>
      </c>
      <c r="SE71" s="4">
        <v>-429306559390</v>
      </c>
      <c r="SF71" s="4">
        <v>-436755761470</v>
      </c>
      <c r="SG71" s="4">
        <v>-804208814860</v>
      </c>
      <c r="SH71" s="4">
        <v>-102548543560</v>
      </c>
      <c r="SI71" s="4">
        <v>-51973592730</v>
      </c>
      <c r="SJ71" s="4">
        <v>-78865820000</v>
      </c>
      <c r="SK71" s="5">
        <v>-64523773000</v>
      </c>
      <c r="SL71" s="4">
        <v>-40712409000</v>
      </c>
      <c r="SM71" s="4">
        <v>-5112576000</v>
      </c>
      <c r="SN71" s="4">
        <v>673578000</v>
      </c>
      <c r="SO71" s="4">
        <v>5104961000</v>
      </c>
      <c r="SP71" s="4">
        <v>45923885000</v>
      </c>
      <c r="SQ71" s="4">
        <v>-58124377000</v>
      </c>
      <c r="SR71" s="4"/>
      <c r="SS71" s="4"/>
      <c r="ST71" s="4"/>
      <c r="SU71" s="4"/>
      <c r="SV71" s="4"/>
      <c r="SW71" s="4"/>
      <c r="SX71" s="4"/>
      <c r="SY71" s="6" t="s">
        <v>613</v>
      </c>
      <c r="SZ71" s="4"/>
      <c r="TA71" s="4"/>
      <c r="TB71" s="4"/>
      <c r="TC71" s="4">
        <v>293256561560</v>
      </c>
      <c r="TD71" s="4">
        <v>26162873260</v>
      </c>
      <c r="TE71" s="4">
        <v>324280359820</v>
      </c>
      <c r="TF71" s="4">
        <v>-927385702400</v>
      </c>
      <c r="TG71" s="4">
        <v>-280383751020</v>
      </c>
      <c r="TH71" s="4">
        <v>1046401928900</v>
      </c>
      <c r="TI71" s="4">
        <v>12192293490</v>
      </c>
      <c r="TJ71" s="4">
        <v>-178935574610</v>
      </c>
      <c r="TK71" s="4">
        <v>-251491123420</v>
      </c>
      <c r="TL71" s="4">
        <v>852682482550</v>
      </c>
      <c r="TM71" s="4">
        <v>-145985896590</v>
      </c>
      <c r="TN71" s="4">
        <v>-6141391220</v>
      </c>
      <c r="TO71" s="4">
        <v>123989123000</v>
      </c>
      <c r="TP71" s="5">
        <v>123900960000</v>
      </c>
      <c r="TQ71" s="4">
        <v>57686755000</v>
      </c>
      <c r="TR71" s="35">
        <v>-84199675000</v>
      </c>
      <c r="TS71" s="35">
        <v>30922239000</v>
      </c>
      <c r="TT71" s="35">
        <v>-37539471000</v>
      </c>
      <c r="TU71" s="35">
        <v>-32656767000</v>
      </c>
      <c r="TV71" s="35">
        <v>51919111000</v>
      </c>
      <c r="UD71" s="6" t="s">
        <v>613</v>
      </c>
      <c r="UH71" s="37">
        <v>0.52699474844927896</v>
      </c>
      <c r="UI71" s="37">
        <v>0.49230012013334901</v>
      </c>
      <c r="UJ71" s="37">
        <v>0.25971746904684201</v>
      </c>
      <c r="UK71" s="37">
        <v>0.40509289680514399</v>
      </c>
      <c r="UL71" s="37">
        <v>0.48964187465765496</v>
      </c>
      <c r="UM71" s="37">
        <v>0.50373550515146492</v>
      </c>
      <c r="UN71" s="37">
        <v>0.23015823718116898</v>
      </c>
      <c r="UO71" s="37"/>
      <c r="UP71" s="9"/>
      <c r="UQ71" s="9"/>
      <c r="UR71" s="9"/>
      <c r="US71" s="9"/>
      <c r="UT71" s="9"/>
      <c r="UU71" s="10"/>
      <c r="UV71" s="9"/>
      <c r="UW71" s="6" t="s">
        <v>613</v>
      </c>
      <c r="VA71" s="9">
        <v>2.1681949857561097E-2</v>
      </c>
      <c r="VB71" s="9">
        <v>1.8108807214271799E-2</v>
      </c>
      <c r="VC71" s="9">
        <v>2.7647437219594503E-2</v>
      </c>
      <c r="VD71" s="9">
        <v>3.7281087424353203E-2</v>
      </c>
      <c r="VE71" s="9">
        <v>3.0996956236963399E-2</v>
      </c>
      <c r="VF71" s="9">
        <v>7.3340282934109491E-2</v>
      </c>
      <c r="VG71" s="9">
        <v>8.2882753512064186E-2</v>
      </c>
      <c r="VH71" s="9"/>
      <c r="VI71" s="9"/>
      <c r="VJ71" s="9"/>
      <c r="VK71" s="9"/>
      <c r="VL71" s="9"/>
      <c r="VM71" s="9"/>
      <c r="VN71" s="10"/>
      <c r="VO71" s="9"/>
      <c r="VP71" s="6" t="s">
        <v>613</v>
      </c>
      <c r="VT71" s="9">
        <v>0.47300525155072104</v>
      </c>
      <c r="VU71" s="9">
        <v>0.50769987986665099</v>
      </c>
      <c r="VV71" s="9">
        <v>0.74028253095315799</v>
      </c>
      <c r="VW71" s="9">
        <v>0.59490710319485596</v>
      </c>
      <c r="VX71" s="9">
        <v>0.51035812534234504</v>
      </c>
      <c r="VY71" s="9">
        <v>0.49626449484853502</v>
      </c>
      <c r="VZ71" s="9">
        <v>0.76984176281883099</v>
      </c>
      <c r="WA71" s="9"/>
      <c r="WG71" s="53"/>
      <c r="WI71" s="54" t="s">
        <v>613</v>
      </c>
      <c r="WM71" s="9">
        <v>0.113561854833708</v>
      </c>
      <c r="WN71" s="9">
        <v>8.6234847655761296E-2</v>
      </c>
      <c r="WO71" s="9">
        <v>0.10263901126525</v>
      </c>
      <c r="WP71" s="9">
        <v>0.12903717046662999</v>
      </c>
      <c r="WQ71" s="9">
        <v>0.17443675763312602</v>
      </c>
      <c r="WR71" s="9">
        <v>0.18165593224830398</v>
      </c>
      <c r="WS71" s="9">
        <v>0.20135785148958898</v>
      </c>
      <c r="WT71" s="9"/>
      <c r="WU71" s="9"/>
      <c r="WV71" s="9"/>
      <c r="WW71" s="9"/>
      <c r="WX71" s="9"/>
      <c r="WY71" s="9"/>
      <c r="WZ71" s="10"/>
      <c r="XA71" s="9"/>
      <c r="XB71" s="6" t="s">
        <v>613</v>
      </c>
      <c r="XF71" s="9">
        <v>0.22529253101869501</v>
      </c>
      <c r="XG71" s="9">
        <v>0.21752748051504001</v>
      </c>
      <c r="XH71" s="9">
        <v>0.15830109423948499</v>
      </c>
      <c r="XI71" s="9">
        <v>0.14888087348964998</v>
      </c>
      <c r="XJ71" s="9">
        <v>8.9255223414160006E-2</v>
      </c>
      <c r="XK71" s="9">
        <v>0.18271038589658001</v>
      </c>
      <c r="XL71" s="9">
        <v>0.235018</v>
      </c>
      <c r="XM71" s="9"/>
      <c r="XN71" s="9"/>
      <c r="XO71" s="9"/>
      <c r="XP71" s="9"/>
      <c r="XQ71" s="9"/>
      <c r="XR71" s="9"/>
      <c r="XS71" s="10"/>
      <c r="XT71" s="9"/>
      <c r="XU71" s="6" t="s">
        <v>613</v>
      </c>
      <c r="XV71" s="59">
        <f t="shared" si="318"/>
        <v>150841811398.51242</v>
      </c>
      <c r="XW71" s="59">
        <f t="shared" si="318"/>
        <v>69452534979.317383</v>
      </c>
      <c r="XX71" s="59">
        <f t="shared" si="313"/>
        <v>55606000596.258667</v>
      </c>
      <c r="XY71" s="59">
        <f t="shared" si="313"/>
        <v>42747061897.511246</v>
      </c>
      <c r="XZ71" s="59">
        <f t="shared" si="313"/>
        <v>39864667136.689819</v>
      </c>
      <c r="YA71" s="59">
        <f t="shared" si="313"/>
        <v>30300354984.717739</v>
      </c>
      <c r="YB71" s="59">
        <f t="shared" si="313"/>
        <v>15587554278.439056</v>
      </c>
      <c r="YC71" s="6" t="s">
        <v>613</v>
      </c>
      <c r="YD71" s="4"/>
      <c r="YE71" s="4"/>
      <c r="YF71" s="4"/>
      <c r="YG71" s="4">
        <v>-317899707099</v>
      </c>
      <c r="YH71" s="4">
        <v>-766409942444</v>
      </c>
      <c r="YI71" s="4">
        <v>-66954427416</v>
      </c>
      <c r="YJ71" s="4">
        <v>-774202407991</v>
      </c>
      <c r="YK71" s="4">
        <v>-209666111221</v>
      </c>
      <c r="YL71" s="4">
        <v>-240222535302</v>
      </c>
      <c r="YM71" s="4">
        <v>219738085938</v>
      </c>
      <c r="YN71" s="4">
        <v>151076243382</v>
      </c>
      <c r="YO71" s="4">
        <v>513433496537</v>
      </c>
      <c r="YP71" s="4">
        <v>1256990869835</v>
      </c>
      <c r="YQ71" s="4">
        <v>606273289101</v>
      </c>
      <c r="YR71" s="4">
        <v>93656287839</v>
      </c>
      <c r="YS71" s="4">
        <v>-61980335000</v>
      </c>
      <c r="YT71" s="5">
        <v>-35585784000</v>
      </c>
      <c r="YU71" s="4">
        <v>-818240000</v>
      </c>
      <c r="YV71" s="4">
        <v>127351092000</v>
      </c>
      <c r="YW71" s="4">
        <v>12364424000</v>
      </c>
      <c r="YX71" s="4">
        <v>32666125000</v>
      </c>
      <c r="YY71" s="4">
        <v>-5132360000</v>
      </c>
      <c r="YZ71" s="4">
        <v>-703998000</v>
      </c>
      <c r="ZA71" s="4"/>
      <c r="ZB71" s="4"/>
      <c r="ZC71" s="4"/>
      <c r="ZD71" s="4"/>
      <c r="ZE71" s="4"/>
      <c r="ZF71" s="4"/>
      <c r="ZG71" s="4"/>
      <c r="ZH71" s="6" t="s">
        <v>613</v>
      </c>
      <c r="ZI71" s="4"/>
      <c r="ZJ71" s="4"/>
      <c r="ZK71" s="4"/>
      <c r="ZL71" s="4">
        <v>-23140711200</v>
      </c>
      <c r="ZM71" s="4">
        <v>96031447390</v>
      </c>
      <c r="ZN71" s="4">
        <v>-35824980160</v>
      </c>
      <c r="ZO71" s="4">
        <v>1993458966380</v>
      </c>
      <c r="ZP71" s="4">
        <v>170455866170</v>
      </c>
      <c r="ZQ71" s="4">
        <v>-162162544070</v>
      </c>
      <c r="ZR71" s="4">
        <v>-481821535540</v>
      </c>
      <c r="ZS71" s="4">
        <v>-429306559390</v>
      </c>
      <c r="ZT71" s="4">
        <v>-436755761470</v>
      </c>
      <c r="ZU71" s="4">
        <v>-804208814860</v>
      </c>
      <c r="ZV71" s="4">
        <v>-102548543560</v>
      </c>
      <c r="ZW71" s="4">
        <v>-51973592730</v>
      </c>
      <c r="ZX71" s="4">
        <v>-78865820000</v>
      </c>
      <c r="ZY71" s="5">
        <v>-64523773000</v>
      </c>
      <c r="ZZ71" s="4">
        <v>-40712409000</v>
      </c>
      <c r="AAA71" s="4">
        <v>-5112576000</v>
      </c>
      <c r="AAB71" s="4">
        <v>673578000</v>
      </c>
      <c r="AAC71" s="4">
        <v>5104961000</v>
      </c>
      <c r="AAD71" s="4">
        <v>45923885000</v>
      </c>
      <c r="AAE71" s="4">
        <v>-58124377000</v>
      </c>
      <c r="AAF71" s="4"/>
      <c r="AAG71" s="4"/>
      <c r="AAH71" s="4"/>
      <c r="AAI71" s="4"/>
      <c r="AAJ71" s="4"/>
      <c r="AAK71" s="4"/>
      <c r="AAL71" s="4"/>
      <c r="AAM71" s="6" t="s">
        <v>613</v>
      </c>
      <c r="AAN71" s="4"/>
      <c r="AAO71" s="4"/>
      <c r="AAP71" s="4"/>
      <c r="AAQ71" s="4">
        <v>293256561560</v>
      </c>
      <c r="AAR71" s="4">
        <v>26162873260</v>
      </c>
      <c r="AAS71" s="4">
        <v>324280359820</v>
      </c>
      <c r="AAT71" s="4">
        <v>-927385702400</v>
      </c>
      <c r="AAU71" s="4">
        <v>-280383751020</v>
      </c>
      <c r="AAV71" s="4">
        <v>1046401928900</v>
      </c>
      <c r="AAW71" s="4">
        <v>12192293490</v>
      </c>
      <c r="AAX71" s="4">
        <v>-178935574610</v>
      </c>
      <c r="AAY71" s="4">
        <v>-251491123420</v>
      </c>
      <c r="AAZ71" s="4">
        <v>852682482550</v>
      </c>
      <c r="ABA71" s="4">
        <v>-145985896590</v>
      </c>
      <c r="ABB71" s="4">
        <v>-6141391220</v>
      </c>
      <c r="ABC71" s="4">
        <v>123989123000</v>
      </c>
      <c r="ABD71" s="5">
        <v>123900960000</v>
      </c>
      <c r="ABE71" s="4">
        <v>57686755000</v>
      </c>
      <c r="ABF71" s="35">
        <v>-84199675000</v>
      </c>
      <c r="ABG71" s="35">
        <v>30922239000</v>
      </c>
      <c r="ABH71" s="35">
        <v>-37539471000</v>
      </c>
      <c r="ABI71" s="35">
        <v>-32656767000</v>
      </c>
      <c r="ABJ71" s="35">
        <v>51919111000</v>
      </c>
      <c r="ABR71" s="6" t="s">
        <v>613</v>
      </c>
      <c r="ABV71" s="37">
        <v>0.52699474844927896</v>
      </c>
      <c r="ABW71" s="37">
        <v>0.49230012013334901</v>
      </c>
      <c r="ABX71" s="37">
        <v>0.25971746904684201</v>
      </c>
      <c r="ABY71" s="37">
        <v>0.40509289680514399</v>
      </c>
      <c r="ABZ71" s="37">
        <v>0.48964187465765496</v>
      </c>
      <c r="ACA71" s="37">
        <v>0.50373550515146492</v>
      </c>
      <c r="ACB71" s="37">
        <v>0.23015823718116898</v>
      </c>
      <c r="ACC71" s="37"/>
      <c r="ACD71" s="9"/>
      <c r="ACE71" s="9"/>
      <c r="ACF71" s="9"/>
      <c r="ACG71" s="9"/>
      <c r="ACH71" s="9"/>
      <c r="ACI71" s="10"/>
      <c r="ACJ71" s="9"/>
      <c r="ACK71" s="6" t="s">
        <v>613</v>
      </c>
      <c r="ACO71" s="9">
        <v>2.1681949857561097E-2</v>
      </c>
      <c r="ACP71" s="9">
        <v>1.8108807214271799E-2</v>
      </c>
      <c r="ACQ71" s="9">
        <v>2.7647437219594503E-2</v>
      </c>
      <c r="ACR71" s="9">
        <v>3.7281087424353203E-2</v>
      </c>
      <c r="ACS71" s="9">
        <v>3.0996956236963399E-2</v>
      </c>
      <c r="ACT71" s="9">
        <v>7.3340282934109491E-2</v>
      </c>
      <c r="ACU71" s="9">
        <v>8.2882753512064186E-2</v>
      </c>
      <c r="ACV71" s="9"/>
      <c r="ACW71" s="9"/>
      <c r="ACX71" s="9"/>
      <c r="ACY71" s="9"/>
      <c r="ACZ71" s="9"/>
      <c r="ADA71" s="9"/>
      <c r="ADB71" s="10"/>
      <c r="ADC71" s="9"/>
      <c r="ADD71" s="6" t="s">
        <v>613</v>
      </c>
      <c r="ADH71" s="9">
        <v>0.47300525155072104</v>
      </c>
      <c r="ADI71" s="9">
        <v>0.50769987986665099</v>
      </c>
      <c r="ADJ71" s="9">
        <v>0.74028253095315799</v>
      </c>
      <c r="ADK71" s="9">
        <v>0.59490710319485596</v>
      </c>
      <c r="ADL71" s="9">
        <v>0.51035812534234504</v>
      </c>
      <c r="ADM71" s="9">
        <v>0.49626449484853502</v>
      </c>
      <c r="ADN71" s="9">
        <v>0.76984176281883099</v>
      </c>
      <c r="ADO71" s="9"/>
      <c r="ADU71" s="53"/>
      <c r="ADW71" s="54" t="s">
        <v>613</v>
      </c>
      <c r="AEA71" s="9">
        <v>0.113561854833708</v>
      </c>
      <c r="AEB71" s="9">
        <v>8.6234847655761296E-2</v>
      </c>
      <c r="AEC71" s="9">
        <v>0.10263901126525</v>
      </c>
      <c r="AED71" s="9">
        <v>0.12903717046662999</v>
      </c>
      <c r="AEE71" s="9">
        <v>0.17443675763312602</v>
      </c>
      <c r="AEF71" s="9">
        <v>0.18165593224830398</v>
      </c>
      <c r="AEG71" s="9">
        <v>0.20135785148958898</v>
      </c>
      <c r="AEH71" s="9"/>
      <c r="AEI71" s="9"/>
      <c r="AEJ71" s="9"/>
      <c r="AEK71" s="9"/>
      <c r="AEL71" s="9"/>
      <c r="AEM71" s="9"/>
      <c r="AEN71" s="10"/>
      <c r="AEO71" s="9"/>
      <c r="AEP71" s="6" t="s">
        <v>613</v>
      </c>
      <c r="AET71" s="9">
        <v>0.22529253101869501</v>
      </c>
      <c r="AEU71" s="9">
        <v>0.21752748051504001</v>
      </c>
      <c r="AEV71" s="9">
        <v>0.15830109423948499</v>
      </c>
      <c r="AEW71" s="9">
        <v>0.14888087348964998</v>
      </c>
      <c r="AEX71" s="9">
        <v>8.9255223414160006E-2</v>
      </c>
      <c r="AEY71" s="9">
        <v>0.18271038589658001</v>
      </c>
      <c r="AEZ71" s="9">
        <v>0.235018</v>
      </c>
      <c r="AFA71" s="9"/>
      <c r="AFB71" s="9"/>
      <c r="AFC71" s="9"/>
      <c r="AFD71" s="9"/>
      <c r="AFE71" s="9"/>
      <c r="AFF71" s="9"/>
      <c r="AFG71" s="10"/>
      <c r="AFH71" s="9"/>
      <c r="AFI71" s="6" t="s">
        <v>613</v>
      </c>
      <c r="AFJ71" s="7">
        <f t="shared" si="324"/>
        <v>0.11717620313225682</v>
      </c>
      <c r="AFK71" s="7">
        <f t="shared" si="325"/>
        <v>0.15116400346719558</v>
      </c>
      <c r="AFL71" s="7">
        <f t="shared" si="326"/>
        <v>9.3215672711215281E-2</v>
      </c>
      <c r="AFM71" s="7">
        <f t="shared" si="327"/>
        <v>5.8893677283244815E-2</v>
      </c>
      <c r="AFN71" s="7">
        <f t="shared" si="328"/>
        <v>2.4237910405022416E-2</v>
      </c>
      <c r="AFO71" s="8">
        <f t="shared" si="329"/>
        <v>-6.0664940568753026E-3</v>
      </c>
      <c r="AFP71" s="7">
        <f t="shared" si="330"/>
        <v>1.1528315549849837E-2</v>
      </c>
      <c r="AFQ71" s="6" t="s">
        <v>613</v>
      </c>
      <c r="AFR71" s="7">
        <f t="shared" si="331"/>
        <v>0.29361851288837254</v>
      </c>
      <c r="AFS71" s="7">
        <f t="shared" si="332"/>
        <v>0.45897191942186422</v>
      </c>
      <c r="AFT71" s="7">
        <f t="shared" si="333"/>
        <v>0.24897179368927991</v>
      </c>
      <c r="AFU71" s="7">
        <f t="shared" si="334"/>
        <v>0.16146092488749467</v>
      </c>
      <c r="AFV71" s="7">
        <f t="shared" si="335"/>
        <v>6.5935943359359012E-2</v>
      </c>
      <c r="AFW71" s="8">
        <f t="shared" si="336"/>
        <v>-1.8541211457631969E-2</v>
      </c>
      <c r="AFX71" s="7">
        <f t="shared" si="337"/>
        <v>2.9293983675832823E-2</v>
      </c>
      <c r="AFY71" s="6" t="s">
        <v>613</v>
      </c>
      <c r="AFZ71" s="1">
        <f t="shared" si="338"/>
        <v>3638185744360</v>
      </c>
      <c r="AGA71" s="1">
        <f t="shared" si="339"/>
        <v>2975557039380</v>
      </c>
      <c r="AGB71" s="1">
        <f t="shared" si="340"/>
        <v>1600793258390</v>
      </c>
      <c r="AGC71" s="1">
        <f t="shared" si="341"/>
        <v>1494423721060</v>
      </c>
      <c r="AGD71" s="1">
        <f t="shared" si="342"/>
        <v>1570897889140</v>
      </c>
      <c r="AGE71" s="2">
        <f t="shared" si="343"/>
        <v>1442143628000</v>
      </c>
      <c r="AGF71" s="1">
        <f t="shared" si="344"/>
        <v>915740209000</v>
      </c>
      <c r="AGG71" s="6" t="s">
        <v>613</v>
      </c>
      <c r="AGH71" s="7">
        <f t="shared" si="345"/>
        <v>0.2675074870981346</v>
      </c>
      <c r="AGI71" s="7">
        <f t="shared" si="346"/>
        <v>0.31570712905766996</v>
      </c>
      <c r="AGJ71" s="7">
        <f t="shared" si="347"/>
        <v>0.27147986461230017</v>
      </c>
      <c r="AGK71" s="7">
        <f t="shared" si="348"/>
        <v>0.10726842203514775</v>
      </c>
      <c r="AGL71" s="7">
        <f t="shared" si="349"/>
        <v>5.2551187808390284E-2</v>
      </c>
      <c r="AGM71" s="8">
        <f t="shared" si="350"/>
        <v>8.090922827278893E-2</v>
      </c>
      <c r="AGN71" s="7">
        <f t="shared" si="351"/>
        <v>4.7863452504573814E-2</v>
      </c>
      <c r="AGO71" s="6" t="s">
        <v>613</v>
      </c>
      <c r="AGP71" s="7">
        <f t="shared" si="352"/>
        <v>0.14866940130864811</v>
      </c>
      <c r="AGQ71" s="7">
        <f t="shared" si="353"/>
        <v>0.20587080393705309</v>
      </c>
      <c r="AGR71" s="7">
        <f t="shared" si="354"/>
        <v>9.5131382132219347E-2</v>
      </c>
      <c r="AGS71" s="7">
        <f t="shared" si="355"/>
        <v>8.3026363448624282E-2</v>
      </c>
      <c r="AGT71" s="7">
        <f t="shared" si="356"/>
        <v>3.6508565016951655E-2</v>
      </c>
      <c r="AGU71" s="8">
        <f t="shared" si="357"/>
        <v>-7.7899250116712825E-3</v>
      </c>
      <c r="AGV71" s="7">
        <f t="shared" si="358"/>
        <v>1.4588527964353278E-2</v>
      </c>
      <c r="AGW71" s="6" t="s">
        <v>613</v>
      </c>
      <c r="AGX71" s="7">
        <f t="shared" si="359"/>
        <v>0.20278935623532474</v>
      </c>
      <c r="AGY71" s="7">
        <f t="shared" si="360"/>
        <v>0.26804853511622106</v>
      </c>
      <c r="AGZ71" s="7">
        <f t="shared" si="361"/>
        <v>0.16401163864011778</v>
      </c>
      <c r="AHA71" s="7">
        <f t="shared" si="362"/>
        <v>0.12572503422491615</v>
      </c>
      <c r="AHB71" s="7">
        <f t="shared" si="363"/>
        <v>7.9276850441189511E-2</v>
      </c>
      <c r="AHC71" s="8">
        <f t="shared" si="364"/>
        <v>7.6817474758181889E-2</v>
      </c>
      <c r="AHD71" s="7">
        <f t="shared" si="365"/>
        <v>4.3629680920492069E-2</v>
      </c>
      <c r="AHE71" s="6" t="s">
        <v>613</v>
      </c>
      <c r="AHF71" s="15">
        <f t="shared" si="306"/>
        <v>6.5582241378145039</v>
      </c>
      <c r="AHG71" s="15">
        <f t="shared" si="307"/>
        <v>12.858915223015956</v>
      </c>
      <c r="AHH71" s="15">
        <f t="shared" si="308"/>
        <v>10.269001573452238</v>
      </c>
      <c r="AHI71" s="15">
        <f t="shared" si="309"/>
        <v>11.351089281829202</v>
      </c>
      <c r="AHJ71" s="15">
        <f t="shared" si="310"/>
        <v>14.128418035201111</v>
      </c>
      <c r="AHK71" s="16">
        <f t="shared" si="311"/>
        <v>9.8538431592126052</v>
      </c>
      <c r="AHL71" s="15">
        <f t="shared" si="312"/>
        <v>9.6050855275873968</v>
      </c>
      <c r="AHM71" s="6" t="s">
        <v>613</v>
      </c>
      <c r="AHN71" s="12">
        <f t="shared" si="366"/>
        <v>55.65531039041835</v>
      </c>
      <c r="AHO71" s="12">
        <f t="shared" si="367"/>
        <v>28.384976000673266</v>
      </c>
      <c r="AHP71" s="12">
        <f t="shared" si="368"/>
        <v>35.543864453542405</v>
      </c>
      <c r="AHQ71" s="12">
        <f t="shared" si="369"/>
        <v>32.155504281363655</v>
      </c>
      <c r="AHR71" s="12">
        <f t="shared" si="370"/>
        <v>25.834456419012973</v>
      </c>
      <c r="AHS71" s="13">
        <f t="shared" si="371"/>
        <v>37.041385183683623</v>
      </c>
      <c r="AHT71" s="12">
        <f t="shared" si="372"/>
        <v>38.000702747691264</v>
      </c>
      <c r="AHU71" s="6" t="s">
        <v>613</v>
      </c>
      <c r="AHV71" s="15">
        <f t="shared" si="373"/>
        <v>0.78816624067107666</v>
      </c>
      <c r="AHW71" s="15">
        <f t="shared" si="374"/>
        <v>0.73426634848822647</v>
      </c>
      <c r="AHX71" s="15">
        <f t="shared" si="375"/>
        <v>0.97986248724588598</v>
      </c>
      <c r="AHY71" s="15">
        <f t="shared" si="376"/>
        <v>0.70933706881775593</v>
      </c>
      <c r="AHZ71" s="15">
        <f t="shared" si="377"/>
        <v>0.66389655122758917</v>
      </c>
      <c r="AIA71" s="16">
        <f t="shared" si="378"/>
        <v>0.77876154748423854</v>
      </c>
      <c r="AIB71" s="15">
        <f t="shared" si="379"/>
        <v>0.79023158320147191</v>
      </c>
      <c r="AIC71" s="6" t="s">
        <v>613</v>
      </c>
      <c r="AID71" s="4">
        <f t="shared" si="380"/>
        <v>1864804208990</v>
      </c>
      <c r="AIE71" s="4">
        <f t="shared" si="381"/>
        <v>1292451891140</v>
      </c>
      <c r="AIF71" s="4">
        <f t="shared" si="382"/>
        <v>549719597680</v>
      </c>
      <c r="AIG71" s="4">
        <f t="shared" si="383"/>
        <v>14349869000</v>
      </c>
      <c r="AIH71" s="4">
        <f t="shared" si="384"/>
        <v>4896151970</v>
      </c>
      <c r="AII71" s="14">
        <f t="shared" si="385"/>
        <v>-56873759000</v>
      </c>
      <c r="AIJ71" s="4">
        <f t="shared" si="386"/>
        <v>-90821446000</v>
      </c>
      <c r="AIK71" s="6" t="s">
        <v>613</v>
      </c>
      <c r="AIL71" s="15">
        <f t="shared" si="387"/>
        <v>2.4574920213109488</v>
      </c>
      <c r="AIM71" s="15">
        <f t="shared" si="388"/>
        <v>2.758009002250652</v>
      </c>
      <c r="AIN71" s="15">
        <f t="shared" si="389"/>
        <v>5.2368067228626947</v>
      </c>
      <c r="AIO71" s="15">
        <f t="shared" si="390"/>
        <v>117.77779755411008</v>
      </c>
      <c r="AIP71" s="15">
        <f t="shared" si="391"/>
        <v>303.11598109974517</v>
      </c>
      <c r="AIQ71" s="16">
        <f t="shared" si="392"/>
        <v>-30.827572114584513</v>
      </c>
      <c r="AIR71" s="15">
        <f t="shared" si="393"/>
        <v>-13.408756440631874</v>
      </c>
      <c r="AIS71" s="6" t="s">
        <v>613</v>
      </c>
      <c r="AIT71" s="15">
        <f t="shared" si="394"/>
        <v>2.0059664407900253</v>
      </c>
      <c r="AIU71" s="15">
        <f t="shared" si="395"/>
        <v>1.7250696945576416</v>
      </c>
      <c r="AIV71" s="15">
        <f t="shared" si="396"/>
        <v>1.4900917033014973</v>
      </c>
      <c r="AIW71" s="15">
        <f t="shared" si="397"/>
        <v>1.0191122965817412</v>
      </c>
      <c r="AIX71" s="15">
        <f t="shared" si="398"/>
        <v>1.0080104833786221</v>
      </c>
      <c r="AIY71" s="16">
        <f t="shared" si="399"/>
        <v>0.92602097163063291</v>
      </c>
      <c r="AIZ71" s="15">
        <f t="shared" si="400"/>
        <v>0.83039345619145422</v>
      </c>
      <c r="AJA71" s="6" t="s">
        <v>613</v>
      </c>
      <c r="AJB71" s="15">
        <f t="shared" si="401"/>
        <v>1.2910134614529083</v>
      </c>
      <c r="AJC71" s="15">
        <f t="shared" si="402"/>
        <v>1.2171385448569956</v>
      </c>
      <c r="AJD71" s="15">
        <f t="shared" si="403"/>
        <v>0.77169743886538122</v>
      </c>
      <c r="AJE71" s="15">
        <f t="shared" si="404"/>
        <v>0.53823194162224997</v>
      </c>
      <c r="AJF71" s="15">
        <f t="shared" si="405"/>
        <v>0.54590917378051418</v>
      </c>
      <c r="AJG71" s="16">
        <f t="shared" si="406"/>
        <v>0.53445271567323416</v>
      </c>
      <c r="AJH71" s="15">
        <f t="shared" si="407"/>
        <v>0.55254546124390824</v>
      </c>
      <c r="AJI71" s="6" t="s">
        <v>613</v>
      </c>
      <c r="AJJ71" s="15">
        <f t="shared" si="319"/>
        <v>7.3327868315106128</v>
      </c>
      <c r="AJK71" s="15">
        <f t="shared" si="319"/>
        <v>16.894523861934395</v>
      </c>
      <c r="AJL71" s="15">
        <f t="shared" si="314"/>
        <v>8.0160091133511706</v>
      </c>
      <c r="AJM71" s="15">
        <f t="shared" si="314"/>
        <v>3.3578156276263784</v>
      </c>
      <c r="AJN71" s="15">
        <f t="shared" si="314"/>
        <v>2.1222267139086393</v>
      </c>
      <c r="AJO71" s="16">
        <f t="shared" si="314"/>
        <v>2.6977785926516615</v>
      </c>
      <c r="AJP71" s="15">
        <f t="shared" si="314"/>
        <v>2.9871042088395354</v>
      </c>
      <c r="AJQ71" s="6" t="s">
        <v>613</v>
      </c>
      <c r="AJU71" s="1">
        <v>0.42343999999999998</v>
      </c>
      <c r="AJV71" s="1">
        <v>0.67605000000000004</v>
      </c>
      <c r="AJW71" s="1">
        <v>2.1919900000000001</v>
      </c>
      <c r="AJX71" s="1">
        <v>1.56833</v>
      </c>
      <c r="AJY71" s="1">
        <v>0.9869</v>
      </c>
      <c r="AJZ71" s="1">
        <v>2.17543</v>
      </c>
      <c r="AKA71" s="1">
        <v>3.7895699999999999</v>
      </c>
      <c r="AKB71" s="1">
        <v>3.8720300000000001</v>
      </c>
      <c r="AKC71" s="1">
        <v>6.45207</v>
      </c>
      <c r="AKD71" s="1">
        <v>13.52585</v>
      </c>
      <c r="AKE71" s="1">
        <v>7.8154000000000003</v>
      </c>
      <c r="AKF71" s="1">
        <v>3.75007</v>
      </c>
      <c r="AKG71" s="1">
        <v>2.0708199999999999</v>
      </c>
      <c r="AKH71" s="2">
        <v>3.85087</v>
      </c>
      <c r="AKI71" s="1">
        <v>2.81189</v>
      </c>
      <c r="AKJ71" s="6" t="s">
        <v>613</v>
      </c>
      <c r="AKK71" s="15">
        <f t="shared" si="408"/>
        <v>2.5057862009487133</v>
      </c>
      <c r="AKL71" s="15">
        <f t="shared" si="409"/>
        <v>3.0362514149836386</v>
      </c>
      <c r="AKM71" s="15">
        <f t="shared" si="410"/>
        <v>2.6709220289661091</v>
      </c>
      <c r="AKN71" s="15">
        <f t="shared" si="411"/>
        <v>2.7415663673191979</v>
      </c>
      <c r="AKO71" s="15">
        <f t="shared" si="412"/>
        <v>2.7203641839395618</v>
      </c>
      <c r="AKP71" s="16">
        <f t="shared" si="413"/>
        <v>3.0563306060802566</v>
      </c>
      <c r="AKQ71" s="15">
        <f t="shared" si="414"/>
        <v>2.5410463089045474</v>
      </c>
      <c r="AKR71" s="6" t="s">
        <v>613</v>
      </c>
      <c r="AKS71" s="15">
        <f t="shared" si="415"/>
        <v>0.56791080423337981</v>
      </c>
      <c r="AKT71" s="15">
        <f t="shared" si="416"/>
        <v>0.86101369541604533</v>
      </c>
      <c r="AKU71" s="15">
        <f t="shared" si="417"/>
        <v>0.45530433427346045</v>
      </c>
      <c r="AKV71" s="15">
        <f t="shared" si="418"/>
        <v>0.71954603470204392</v>
      </c>
      <c r="AKW71" s="15">
        <f t="shared" si="419"/>
        <v>0.91166458075075429</v>
      </c>
      <c r="AKX71" s="16">
        <f t="shared" si="420"/>
        <v>0.95777189475384483</v>
      </c>
      <c r="AKY71" s="15">
        <f t="shared" si="421"/>
        <v>0.50994918671098999</v>
      </c>
      <c r="AKZ71" s="6" t="s">
        <v>613</v>
      </c>
      <c r="ALA71" s="7">
        <f t="shared" si="422"/>
        <v>0.36220861716113767</v>
      </c>
      <c r="ALB71" s="7">
        <f t="shared" si="423"/>
        <v>0.46265844122310901</v>
      </c>
      <c r="ALC71" s="7">
        <f t="shared" si="424"/>
        <v>0.31285850220515182</v>
      </c>
      <c r="ALD71" s="7">
        <f t="shared" si="425"/>
        <v>0.41845116105119223</v>
      </c>
      <c r="ALE71" s="7">
        <f t="shared" si="426"/>
        <v>0.47689568030429419</v>
      </c>
      <c r="ALF71" s="8">
        <f t="shared" si="427"/>
        <v>0.4892152642094536</v>
      </c>
      <c r="ALG71" s="7">
        <f t="shared" si="428"/>
        <v>0.33772605806806938</v>
      </c>
      <c r="ALH71" s="6" t="s">
        <v>613</v>
      </c>
      <c r="ALI71" s="7">
        <f t="shared" si="320"/>
        <v>0.11446641809060246</v>
      </c>
      <c r="ALJ71" s="7">
        <f t="shared" si="320"/>
        <v>5.0449786394969526E-2</v>
      </c>
      <c r="ALK71" s="7">
        <f t="shared" si="315"/>
        <v>0.11102951726153848</v>
      </c>
      <c r="ALL71" s="7">
        <f t="shared" si="315"/>
        <v>6.835774698879675E-2</v>
      </c>
      <c r="ALM71" s="7">
        <f t="shared" si="315"/>
        <v>5.3212884024799109E-2</v>
      </c>
      <c r="ALN71" s="20">
        <f t="shared" si="315"/>
        <v>4.2947629900470186E-2</v>
      </c>
      <c r="ALO71" s="7">
        <f t="shared" si="315"/>
        <v>5.0401228689692018E-2</v>
      </c>
      <c r="ALP71" s="6" t="s">
        <v>613</v>
      </c>
      <c r="ALQ71" s="17">
        <f t="shared" si="429"/>
        <v>0.36220861716113767</v>
      </c>
      <c r="ALR71" s="17">
        <f t="shared" si="430"/>
        <v>0.46265844122310901</v>
      </c>
      <c r="ALS71" s="17">
        <f t="shared" si="431"/>
        <v>0.31285850220515182</v>
      </c>
      <c r="ALT71" s="17">
        <f t="shared" si="432"/>
        <v>0.41845116105119223</v>
      </c>
      <c r="ALU71" s="17">
        <f t="shared" si="433"/>
        <v>0.47689568030429419</v>
      </c>
      <c r="ALV71" s="21">
        <f t="shared" si="434"/>
        <v>0.4892152642094536</v>
      </c>
      <c r="ALW71" s="17">
        <f t="shared" si="435"/>
        <v>0.33772605806806938</v>
      </c>
      <c r="ALX71" s="6" t="s">
        <v>613</v>
      </c>
      <c r="ALY71" s="17">
        <f t="shared" si="436"/>
        <v>0.63779138283886228</v>
      </c>
      <c r="ALZ71" s="17">
        <f t="shared" si="437"/>
        <v>0.53734155877689094</v>
      </c>
      <c r="AMA71" s="17">
        <f t="shared" si="438"/>
        <v>0.68714149779484812</v>
      </c>
      <c r="AMB71" s="17">
        <f t="shared" si="439"/>
        <v>0.58154883894880782</v>
      </c>
      <c r="AMC71" s="17">
        <f t="shared" si="440"/>
        <v>0.52310431969570581</v>
      </c>
      <c r="AMD71" s="21">
        <f t="shared" si="441"/>
        <v>0.5107847357905464</v>
      </c>
      <c r="AME71" s="17">
        <f t="shared" si="442"/>
        <v>0.66227394193193057</v>
      </c>
      <c r="AMF71" s="6" t="s">
        <v>613</v>
      </c>
      <c r="AMJ71" s="18">
        <v>4.5713591950970072</v>
      </c>
      <c r="AMK71" s="18">
        <v>6.1982279139587186</v>
      </c>
      <c r="AML71" s="18">
        <v>6.218300505319057</v>
      </c>
      <c r="AMM71" s="18">
        <v>6.0281565269948612</v>
      </c>
      <c r="AMN71" s="18">
        <v>6.8453170762465918</v>
      </c>
      <c r="AMO71" s="18">
        <v>7.4264531209904705</v>
      </c>
      <c r="AMP71" s="18">
        <v>7.1765482946952046</v>
      </c>
      <c r="AMQ71" s="18">
        <v>5.8431999502304244</v>
      </c>
      <c r="AMR71" s="18">
        <v>4.5730186003318511</v>
      </c>
      <c r="AMS71" s="18">
        <v>5.7790687746391765</v>
      </c>
      <c r="AMT71" s="18">
        <v>6.1667526536031421</v>
      </c>
      <c r="AMU71" s="18">
        <v>8.2581800191838628</v>
      </c>
      <c r="AMV71" s="19">
        <v>10.561990087171512</v>
      </c>
      <c r="AMW71" s="18">
        <v>8.0313813664126421</v>
      </c>
      <c r="AMX71" s="18">
        <v>11.291457076820459</v>
      </c>
      <c r="AMY71" s="18">
        <v>10.072101709964384</v>
      </c>
      <c r="AMZ71" s="18">
        <v>8.1036149396627639</v>
      </c>
      <c r="ANH71" s="6" t="s">
        <v>613</v>
      </c>
      <c r="ANI71" s="7">
        <f t="shared" si="443"/>
        <v>5.8431999502304245E-2</v>
      </c>
      <c r="ANJ71" s="7">
        <f t="shared" si="444"/>
        <v>4.5730186003318511E-2</v>
      </c>
      <c r="ANK71" s="7">
        <f t="shared" si="445"/>
        <v>5.7790687746391761E-2</v>
      </c>
      <c r="ANL71" s="7">
        <f t="shared" si="446"/>
        <v>6.1667526536031421E-2</v>
      </c>
      <c r="ANM71" s="7">
        <f t="shared" si="447"/>
        <v>8.2581800191838625E-2</v>
      </c>
      <c r="ANN71" s="20">
        <f t="shared" si="448"/>
        <v>0.10561990087171512</v>
      </c>
      <c r="ANO71" s="7">
        <f t="shared" si="449"/>
        <v>8.0313813664126418E-2</v>
      </c>
      <c r="ANP71" s="6" t="s">
        <v>613</v>
      </c>
      <c r="ANT71" s="7">
        <v>-1.5137246404285265E-2</v>
      </c>
      <c r="ANU71" s="7">
        <v>2.5564672332883953E-2</v>
      </c>
      <c r="ANV71" s="7">
        <v>-1.0702546631930043E-2</v>
      </c>
      <c r="ANW71" s="7">
        <v>0.20954451611318192</v>
      </c>
      <c r="ANX71" s="7">
        <v>0.18215498634196114</v>
      </c>
      <c r="ANY71" s="7">
        <v>-0.11152965043334617</v>
      </c>
      <c r="ANZ71" s="7">
        <v>0.2194132077705182</v>
      </c>
      <c r="AOA71" s="7">
        <v>5.1688907023796915E-3</v>
      </c>
      <c r="AOB71" s="7">
        <v>0.14404568362117454</v>
      </c>
      <c r="AOC71" s="7">
        <v>5.3476746432414846E-2</v>
      </c>
      <c r="AOD71" s="7">
        <v>0.46856062067014981</v>
      </c>
      <c r="AOE71" s="7">
        <v>0.81701072071858527</v>
      </c>
      <c r="AOF71" s="20">
        <v>-0.46667980509208173</v>
      </c>
      <c r="AOG71" s="7">
        <v>0.53919448848064833</v>
      </c>
      <c r="AOH71" s="7">
        <v>0.57657229599624027</v>
      </c>
      <c r="AOI71" s="7">
        <v>0.18054832872882143</v>
      </c>
      <c r="AOJ71" s="7">
        <v>0.45513802777357104</v>
      </c>
      <c r="AOR71" s="6" t="s">
        <v>613</v>
      </c>
      <c r="AOV71" s="1">
        <v>0.42343999999999998</v>
      </c>
      <c r="AOW71" s="1">
        <v>0.67605000000000004</v>
      </c>
      <c r="AOX71" s="1">
        <v>2.1919900000000001</v>
      </c>
      <c r="AOY71" s="1">
        <v>1.56833</v>
      </c>
      <c r="AOZ71" s="1">
        <v>0.9869</v>
      </c>
      <c r="APA71" s="1">
        <v>2.17543</v>
      </c>
      <c r="APB71" s="1">
        <v>3.7895699999999999</v>
      </c>
      <c r="APC71" s="1">
        <v>3.8720300000000001</v>
      </c>
      <c r="APD71" s="1">
        <v>6.45207</v>
      </c>
      <c r="APE71" s="1">
        <v>13.52585</v>
      </c>
      <c r="APF71" s="1">
        <v>7.8154000000000003</v>
      </c>
      <c r="APG71" s="1">
        <v>3.75007</v>
      </c>
      <c r="APH71" s="1">
        <v>2.0708199999999999</v>
      </c>
      <c r="API71" s="2">
        <v>3.85087</v>
      </c>
      <c r="APJ71" s="1">
        <v>2.81189</v>
      </c>
      <c r="APK71" s="1">
        <v>1.03881</v>
      </c>
      <c r="APL71" s="1">
        <v>2.1368200000000002</v>
      </c>
      <c r="APM71" s="1">
        <v>0.41871999999999998</v>
      </c>
      <c r="APN71" s="1">
        <v>0.40253</v>
      </c>
      <c r="APO71" s="1">
        <v>-8.0000000000000004E-4</v>
      </c>
      <c r="APW71" s="22">
        <v>0.45983862743476045</v>
      </c>
      <c r="APX71" s="22">
        <v>0.60946824703093772</v>
      </c>
      <c r="APY71" s="22">
        <v>0.18576569960244832</v>
      </c>
      <c r="APZ71" s="22">
        <v>0.11599011569260236</v>
      </c>
      <c r="AQA71" s="22">
        <v>0.5705920632108431</v>
      </c>
      <c r="AQB71" s="39" t="s">
        <v>613</v>
      </c>
      <c r="AQC71" s="22">
        <v>0.6438424401345122</v>
      </c>
      <c r="AQD71" s="6" t="s">
        <v>613</v>
      </c>
      <c r="AQE71" s="4">
        <f t="shared" si="450"/>
        <v>291928496131</v>
      </c>
      <c r="AQF71" s="4">
        <f t="shared" si="451"/>
        <v>205558747902</v>
      </c>
      <c r="AQG71" s="4">
        <f t="shared" si="452"/>
        <v>160721265367</v>
      </c>
      <c r="AQH71" s="4">
        <f t="shared" si="453"/>
        <v>19981952473</v>
      </c>
      <c r="AQI71" s="4">
        <f t="shared" si="454"/>
        <v>28370119000</v>
      </c>
      <c r="AQJ71" s="5">
        <f t="shared" si="455"/>
        <v>130340647000</v>
      </c>
      <c r="AQK71" s="4">
        <f t="shared" si="456"/>
        <v>26064540000</v>
      </c>
      <c r="AQL71" s="6" t="s">
        <v>613</v>
      </c>
      <c r="AQM71" s="7">
        <f t="shared" si="457"/>
        <v>0.29995470633886684</v>
      </c>
      <c r="AQN71" s="7">
        <f t="shared" si="458"/>
        <v>0.21881812630238265</v>
      </c>
      <c r="AQO71" s="7">
        <f t="shared" si="459"/>
        <v>0.36982858206210217</v>
      </c>
      <c r="AQP71" s="7">
        <f t="shared" si="460"/>
        <v>0.12464999836432201</v>
      </c>
      <c r="AQQ71" s="7">
        <f t="shared" si="461"/>
        <v>0.34366132845078678</v>
      </c>
      <c r="AQR71" s="20">
        <f t="shared" si="462"/>
        <v>1.1170517627938901</v>
      </c>
      <c r="AQS71" s="7">
        <f t="shared" si="463"/>
        <v>0.59466689031616526</v>
      </c>
      <c r="AQT71" s="6" t="s">
        <v>613</v>
      </c>
      <c r="AQU71" s="9">
        <f t="shared" si="321"/>
        <v>3.3939564658838628E-2</v>
      </c>
      <c r="AQV71" s="9">
        <f t="shared" si="321"/>
        <v>0.10565035999244755</v>
      </c>
      <c r="AQW71" s="9">
        <f t="shared" si="316"/>
        <v>5.6989305420156934E-2</v>
      </c>
      <c r="AQX71" s="9">
        <f t="shared" si="316"/>
        <v>0.10886310359916876</v>
      </c>
      <c r="AQY71" s="9">
        <f t="shared" si="316"/>
        <v>0.5016411132369073</v>
      </c>
      <c r="AQZ71" s="10" t="e">
        <f t="shared" si="316"/>
        <v>#VALUE!</v>
      </c>
      <c r="ARA71" s="9">
        <f t="shared" si="316"/>
        <v>0.37576066706856748</v>
      </c>
      <c r="ARB71" s="6" t="s">
        <v>613</v>
      </c>
      <c r="ARC71" s="17">
        <f t="shared" si="322"/>
        <v>5.0670745890237956E-2</v>
      </c>
      <c r="ARD71" s="17">
        <f t="shared" si="322"/>
        <v>7.5003910496901319E-2</v>
      </c>
      <c r="ARE71" s="17">
        <f t="shared" si="317"/>
        <v>6.104968408550869E-2</v>
      </c>
      <c r="ARF71" s="17">
        <f t="shared" si="317"/>
        <v>8.834805435177337E-2</v>
      </c>
      <c r="ARG71" s="17">
        <f t="shared" si="317"/>
        <v>0.27906653614758187</v>
      </c>
      <c r="ARH71" s="21" t="e">
        <f t="shared" si="317"/>
        <v>#VALUE!</v>
      </c>
      <c r="ARI71" s="17">
        <f t="shared" si="317"/>
        <v>0.25575600068794735</v>
      </c>
      <c r="ARJ71" s="6" t="s">
        <v>613</v>
      </c>
    </row>
    <row r="72" spans="1:1154" collapsed="1" x14ac:dyDescent="0.15">
      <c r="A72" s="26" t="s">
        <v>19</v>
      </c>
      <c r="B72" s="34">
        <v>42355</v>
      </c>
      <c r="C72" s="34">
        <v>42355</v>
      </c>
      <c r="D72" s="35">
        <v>15.0208038393175</v>
      </c>
      <c r="E72" s="26" t="s">
        <v>20</v>
      </c>
      <c r="F72" s="26" t="s">
        <v>21</v>
      </c>
      <c r="G72" s="26" t="s">
        <v>22</v>
      </c>
      <c r="H72" s="26" t="s">
        <v>23</v>
      </c>
      <c r="I72" s="56" t="s">
        <v>24</v>
      </c>
      <c r="J72" s="26" t="s">
        <v>533</v>
      </c>
      <c r="K72" s="26" t="s">
        <v>427</v>
      </c>
      <c r="L72" s="26" t="s">
        <v>21</v>
      </c>
      <c r="M72" s="26" t="s">
        <v>22</v>
      </c>
      <c r="N72" s="26" t="s">
        <v>23</v>
      </c>
      <c r="O72" s="26"/>
      <c r="P72" s="26"/>
      <c r="Q72" s="26" t="s">
        <v>25</v>
      </c>
      <c r="R72" s="26" t="s">
        <v>26</v>
      </c>
      <c r="S72" s="35"/>
      <c r="T72" s="26" t="s">
        <v>27</v>
      </c>
      <c r="U72" s="26" t="s">
        <v>23</v>
      </c>
      <c r="V72" s="36">
        <v>2015</v>
      </c>
      <c r="W72" s="3">
        <f t="shared" si="323"/>
        <v>1</v>
      </c>
      <c r="AH72" s="35">
        <v>1907844191000</v>
      </c>
      <c r="AI72" s="4">
        <v>2202460781000</v>
      </c>
      <c r="AJ72" s="4">
        <v>2324638750000</v>
      </c>
      <c r="AK72" s="4">
        <v>2200759180000</v>
      </c>
      <c r="AL72" s="4">
        <v>162460544000</v>
      </c>
      <c r="AM72" s="4">
        <v>521782952000</v>
      </c>
      <c r="AN72" s="5">
        <v>1832976712000</v>
      </c>
      <c r="AO72" s="4">
        <v>1295444049000</v>
      </c>
      <c r="AP72" s="4">
        <v>416254025000</v>
      </c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6" t="s">
        <v>613</v>
      </c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>
        <v>473389135000</v>
      </c>
      <c r="BN72" s="4">
        <v>148936718000</v>
      </c>
      <c r="BO72" s="4">
        <v>189909755000</v>
      </c>
      <c r="BP72" s="4">
        <v>26985872000</v>
      </c>
      <c r="BQ72" s="4">
        <v>238779892000</v>
      </c>
      <c r="BR72" s="4">
        <v>273238609000</v>
      </c>
      <c r="BS72" s="5">
        <v>36379110000</v>
      </c>
      <c r="BT72" s="4">
        <v>114920443000</v>
      </c>
      <c r="BU72" s="4">
        <v>15347528000</v>
      </c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6" t="s">
        <v>613</v>
      </c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>
        <v>3415644666000</v>
      </c>
      <c r="CS72" s="4">
        <v>3283334037000</v>
      </c>
      <c r="CT72" s="4">
        <v>6102755239000</v>
      </c>
      <c r="CU72" s="4">
        <v>4896504956000</v>
      </c>
      <c r="CV72" s="4">
        <v>1942093305000</v>
      </c>
      <c r="CW72" s="4">
        <v>1798802777000</v>
      </c>
      <c r="CX72" s="5">
        <v>2742375738000</v>
      </c>
      <c r="CY72" s="4">
        <v>1957545903000</v>
      </c>
      <c r="CZ72" s="4">
        <v>545163218000</v>
      </c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6" t="s">
        <v>613</v>
      </c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>
        <v>12775930059000</v>
      </c>
      <c r="DX72" s="4">
        <v>11845204657000</v>
      </c>
      <c r="DY72" s="4">
        <v>11296112298000</v>
      </c>
      <c r="DZ72" s="4">
        <v>9773852468000</v>
      </c>
      <c r="EA72" s="4">
        <v>7308221222000</v>
      </c>
      <c r="EB72" s="4">
        <v>6979913216000</v>
      </c>
      <c r="EC72" s="5">
        <v>6765234341000</v>
      </c>
      <c r="ED72" s="4">
        <v>3701917491000</v>
      </c>
      <c r="EE72" s="4">
        <v>2113611112000</v>
      </c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6" t="s">
        <v>613</v>
      </c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>
        <v>1438666723000</v>
      </c>
      <c r="FC72" s="4">
        <v>1308913204000</v>
      </c>
      <c r="FD72" s="4">
        <v>1156484796000</v>
      </c>
      <c r="FE72" s="4">
        <v>1122416497000</v>
      </c>
      <c r="FF72" s="4">
        <v>1314577874000</v>
      </c>
      <c r="FG72" s="4">
        <v>1302632855000</v>
      </c>
      <c r="FH72" s="5">
        <v>2611834375000</v>
      </c>
      <c r="FI72" s="4">
        <v>697128799000</v>
      </c>
      <c r="FJ72" s="4">
        <v>557641529000</v>
      </c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6" t="s">
        <v>613</v>
      </c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>
        <v>6349040897000</v>
      </c>
      <c r="GH72" s="4">
        <v>6365196035000</v>
      </c>
      <c r="GI72" s="4">
        <v>5956495930000</v>
      </c>
      <c r="GJ72" s="4">
        <v>4674496411000</v>
      </c>
      <c r="GK72" s="4">
        <v>3034758343000</v>
      </c>
      <c r="GL72" s="4">
        <v>3182320068000</v>
      </c>
      <c r="GM72" s="5">
        <v>1864983066000</v>
      </c>
      <c r="GN72" s="4">
        <v>1121370565000</v>
      </c>
      <c r="GO72" s="4">
        <v>1316461300000</v>
      </c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6" t="s">
        <v>613</v>
      </c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>
        <v>4847544021000</v>
      </c>
      <c r="HM72" s="4">
        <v>4049556432000</v>
      </c>
      <c r="HN72" s="4">
        <v>4050627270000</v>
      </c>
      <c r="HO72" s="4">
        <v>4164202498000</v>
      </c>
      <c r="HP72" s="4">
        <v>3562735606000</v>
      </c>
      <c r="HQ72" s="4">
        <v>3016790484000</v>
      </c>
      <c r="HR72" s="5">
        <v>2740275314000</v>
      </c>
      <c r="HS72" s="4">
        <v>2272634288000</v>
      </c>
      <c r="HT72" s="4">
        <v>435299990000</v>
      </c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6" t="s">
        <v>613</v>
      </c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>
        <v>4011130559000</v>
      </c>
      <c r="IR72" s="4">
        <v>3277806795000</v>
      </c>
      <c r="IS72" s="4">
        <v>3710780545000</v>
      </c>
      <c r="IT72" s="4">
        <v>3240831859000</v>
      </c>
      <c r="IU72" s="4">
        <v>2722677818000</v>
      </c>
      <c r="IV72" s="4">
        <v>2371878115000</v>
      </c>
      <c r="IW72" s="5">
        <v>2616365004000</v>
      </c>
      <c r="IX72" s="4">
        <v>1962435194000</v>
      </c>
      <c r="IY72" s="4">
        <v>1880275200000</v>
      </c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6" t="s">
        <v>613</v>
      </c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>
        <v>1206411080000</v>
      </c>
      <c r="JW72" s="4">
        <v>446367081000</v>
      </c>
      <c r="JX72" s="4">
        <v>617917036000</v>
      </c>
      <c r="JY72" s="4">
        <v>1213725267000</v>
      </c>
      <c r="JZ72" s="4">
        <v>894811462000</v>
      </c>
      <c r="KA72" s="4">
        <v>884785003000</v>
      </c>
      <c r="KB72" s="5">
        <v>976326043000</v>
      </c>
      <c r="KC72" s="4">
        <v>938328831000</v>
      </c>
      <c r="KD72" s="4">
        <v>875937642000</v>
      </c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6" t="s">
        <v>613</v>
      </c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>
        <v>580854940000</v>
      </c>
      <c r="LB72" s="4">
        <v>12081959000</v>
      </c>
      <c r="LC72" s="4">
        <v>86770969000</v>
      </c>
      <c r="LD72" s="4">
        <v>810930103000</v>
      </c>
      <c r="LE72" s="4">
        <v>591658772000</v>
      </c>
      <c r="LF72" s="4">
        <v>569882248000</v>
      </c>
      <c r="LG72" s="5">
        <v>665325585000</v>
      </c>
      <c r="LH72" s="4">
        <v>631669026000</v>
      </c>
      <c r="LI72" s="4">
        <v>561695124000</v>
      </c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6" t="s">
        <v>613</v>
      </c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>
        <v>1525014446000</v>
      </c>
      <c r="MQ72" s="1">
        <v>899545934000</v>
      </c>
      <c r="MR72" s="4">
        <v>154592621000</v>
      </c>
      <c r="MS72" s="4">
        <v>340868812000</v>
      </c>
      <c r="MT72" s="4">
        <v>1120374369000</v>
      </c>
      <c r="MU72" s="4">
        <v>847387716000</v>
      </c>
      <c r="MV72" s="4">
        <v>774724980000</v>
      </c>
      <c r="MW72" s="5">
        <v>918827321000</v>
      </c>
      <c r="MX72" s="4">
        <v>853419149000</v>
      </c>
      <c r="MY72" s="1">
        <v>765173164000</v>
      </c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6" t="s">
        <v>613</v>
      </c>
      <c r="NV72" s="35">
        <v>580854940000</v>
      </c>
      <c r="NW72" s="47">
        <v>12081959000</v>
      </c>
      <c r="NX72" s="47">
        <v>86770969000</v>
      </c>
      <c r="NY72" s="47">
        <v>810930103000</v>
      </c>
      <c r="NZ72" s="47">
        <v>591658772000</v>
      </c>
      <c r="OA72" s="47">
        <v>569882248000</v>
      </c>
      <c r="OB72" s="48">
        <v>665325585000</v>
      </c>
      <c r="OC72" s="47">
        <v>631669026000</v>
      </c>
      <c r="OD72" s="35">
        <v>561695124000</v>
      </c>
      <c r="OE72" s="35"/>
      <c r="OF72" s="35"/>
      <c r="OG72" s="35"/>
      <c r="OH72" s="35"/>
      <c r="OI72" s="35"/>
      <c r="OJ72" s="35"/>
      <c r="OK72" s="35"/>
      <c r="OL72" s="35"/>
      <c r="OM72" s="35"/>
      <c r="ON72" s="35"/>
      <c r="OO72" s="35"/>
      <c r="OP72" s="6" t="s">
        <v>613</v>
      </c>
      <c r="OQ72" s="4">
        <v>666715047000</v>
      </c>
      <c r="OR72" s="4">
        <v>1142538185000</v>
      </c>
      <c r="OS72" s="4">
        <v>1377783144000</v>
      </c>
      <c r="OT72" s="4">
        <v>1217822191000</v>
      </c>
      <c r="OU72" s="4">
        <v>1104833363000</v>
      </c>
      <c r="OV72" s="5">
        <v>1196754505000</v>
      </c>
      <c r="OW72" s="4">
        <v>1043976840000</v>
      </c>
      <c r="OX72" s="4">
        <v>980868156000</v>
      </c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6" t="s">
        <v>613</v>
      </c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>
        <v>-479051600000</v>
      </c>
      <c r="PV72" s="4">
        <v>-482175465000</v>
      </c>
      <c r="PW72" s="4">
        <v>-317444853000</v>
      </c>
      <c r="PX72" s="4">
        <v>-343202888000</v>
      </c>
      <c r="PY72" s="4">
        <v>-236700630000</v>
      </c>
      <c r="PZ72" s="4">
        <v>-166873834000</v>
      </c>
      <c r="QA72" s="5">
        <v>-187418630000</v>
      </c>
      <c r="QB72" s="4">
        <v>-123991381000</v>
      </c>
      <c r="QC72" s="4">
        <v>-143521277000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6" t="s">
        <v>613</v>
      </c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>
        <v>586013180000</v>
      </c>
      <c r="RA72" s="4">
        <v>10739851000</v>
      </c>
      <c r="RB72" s="4">
        <v>324498844000</v>
      </c>
      <c r="RC72" s="4">
        <v>907461958000</v>
      </c>
      <c r="RD72" s="4">
        <v>659083189000</v>
      </c>
      <c r="RE72" s="4">
        <v>61188070000</v>
      </c>
      <c r="RF72" s="5">
        <v>961490992000</v>
      </c>
      <c r="RG72" s="4">
        <v>593850439000</v>
      </c>
      <c r="RH72" s="4">
        <v>508661175000</v>
      </c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6" t="s">
        <v>613</v>
      </c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>
        <v>-778678902000</v>
      </c>
      <c r="SF72" s="4">
        <v>-652333697000</v>
      </c>
      <c r="SG72" s="4">
        <v>-951824671000</v>
      </c>
      <c r="SH72" s="4">
        <v>-342259542000</v>
      </c>
      <c r="SI72" s="4">
        <v>-26968817000</v>
      </c>
      <c r="SJ72" s="4">
        <v>117949920000</v>
      </c>
      <c r="SK72" s="5">
        <v>-1736761521000</v>
      </c>
      <c r="SL72" s="4">
        <v>-1047899405000</v>
      </c>
      <c r="SM72" s="4">
        <v>-106032769000</v>
      </c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6" t="s">
        <v>613</v>
      </c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>
        <v>-107942809000</v>
      </c>
      <c r="TK72" s="4">
        <v>470064917000</v>
      </c>
      <c r="TL72" s="4">
        <v>731205397000</v>
      </c>
      <c r="TM72" s="4">
        <v>1473096220000</v>
      </c>
      <c r="TN72" s="4">
        <v>-991436780000</v>
      </c>
      <c r="TO72" s="4">
        <v>-130689750000</v>
      </c>
      <c r="TP72" s="5">
        <v>274094564000</v>
      </c>
      <c r="TQ72" s="4">
        <v>967263706000</v>
      </c>
      <c r="TR72" s="35">
        <v>-124130548000</v>
      </c>
      <c r="TS72" s="35"/>
      <c r="TT72" s="35"/>
      <c r="TU72" s="35"/>
      <c r="TV72" s="35"/>
      <c r="TW72" s="35"/>
      <c r="TX72" s="35"/>
      <c r="TY72" s="35"/>
      <c r="TZ72" s="35"/>
      <c r="UA72" s="35"/>
      <c r="UB72" s="35"/>
      <c r="UC72" s="35"/>
      <c r="UD72" s="6" t="s">
        <v>613</v>
      </c>
      <c r="UL72" s="37"/>
      <c r="UM72" s="37"/>
      <c r="UN72" s="37"/>
      <c r="UO72" s="37">
        <v>0.42033849112390004</v>
      </c>
      <c r="UP72" s="9">
        <v>0.46592979560492503</v>
      </c>
      <c r="UQ72" s="9">
        <v>0.41225974554386602</v>
      </c>
      <c r="UR72" s="9">
        <v>0.30848844384719704</v>
      </c>
      <c r="US72" s="9">
        <v>0.246942436883757</v>
      </c>
      <c r="UT72" s="9">
        <v>0.15232761421473701</v>
      </c>
      <c r="UU72" s="10">
        <v>0.15952268648295401</v>
      </c>
      <c r="UV72" s="9"/>
      <c r="UW72" s="6" t="s">
        <v>613</v>
      </c>
      <c r="VE72" s="9"/>
      <c r="VF72" s="9"/>
      <c r="VG72" s="9"/>
      <c r="VH72" s="9">
        <v>4.0126484409390102E-2</v>
      </c>
      <c r="VI72" s="9">
        <v>4.5129529676515394E-2</v>
      </c>
      <c r="VJ72" s="9">
        <v>4.3219775405883801E-2</v>
      </c>
      <c r="VK72" s="9">
        <v>4.9971914688514599E-2</v>
      </c>
      <c r="VL72" s="9">
        <v>2.7662905340421703E-2</v>
      </c>
      <c r="VM72" s="9">
        <v>2.9093810450021299E-2</v>
      </c>
      <c r="VN72" s="10">
        <v>3.06433998987891E-2</v>
      </c>
      <c r="VO72" s="9"/>
      <c r="VP72" s="6" t="s">
        <v>613</v>
      </c>
      <c r="VX72" s="9"/>
      <c r="VY72" s="9"/>
      <c r="VZ72" s="9"/>
      <c r="WA72" s="9">
        <v>0.57966150887610002</v>
      </c>
      <c r="WB72" s="52">
        <v>0.53407020439507502</v>
      </c>
      <c r="WC72" s="52">
        <v>0.58774025445613398</v>
      </c>
      <c r="WD72" s="52">
        <v>0.69151155615280302</v>
      </c>
      <c r="WE72" s="52">
        <v>0.75305756311624295</v>
      </c>
      <c r="WF72" s="52">
        <v>0.84767238578526305</v>
      </c>
      <c r="WG72" s="53">
        <v>0.84047731351704602</v>
      </c>
      <c r="WI72" s="54" t="s">
        <v>613</v>
      </c>
      <c r="WQ72" s="9"/>
      <c r="WR72" s="9"/>
      <c r="WS72" s="9"/>
      <c r="WT72" s="9">
        <v>5.6876391241434197E-2</v>
      </c>
      <c r="WU72" s="9">
        <v>4.0929593176579501E-2</v>
      </c>
      <c r="WV72" s="9">
        <v>0.10528316420851599</v>
      </c>
      <c r="WW72" s="9">
        <v>0.136787589925981</v>
      </c>
      <c r="WX72" s="9">
        <v>0.159349229301119</v>
      </c>
      <c r="WY72" s="9">
        <v>9.491247531065021E-2</v>
      </c>
      <c r="WZ72" s="10">
        <v>0.10734864485572899</v>
      </c>
      <c r="XA72" s="9"/>
      <c r="XB72" s="6" t="s">
        <v>613</v>
      </c>
      <c r="XJ72" s="9"/>
      <c r="XK72" s="9"/>
      <c r="XL72" s="9"/>
      <c r="XM72" s="9">
        <v>0.2282508</v>
      </c>
      <c r="XN72" s="9">
        <v>0.24821459999999998</v>
      </c>
      <c r="XO72" s="9">
        <v>0.24878592648870501</v>
      </c>
      <c r="XP72" s="9">
        <v>0.275897</v>
      </c>
      <c r="XQ72" s="9">
        <v>0.2659242</v>
      </c>
      <c r="XR72" s="9">
        <v>0.26288075</v>
      </c>
      <c r="XS72" s="10">
        <v>0.25983729999999999</v>
      </c>
      <c r="XT72" s="9"/>
      <c r="XU72" s="6" t="s">
        <v>613</v>
      </c>
      <c r="XV72" s="59">
        <f t="shared" si="318"/>
        <v>590745210428.79822</v>
      </c>
      <c r="XW72" s="59">
        <f t="shared" si="318"/>
        <v>315861674905.04987</v>
      </c>
      <c r="XX72" s="59">
        <f t="shared" si="313"/>
        <v>366046277938.4577</v>
      </c>
      <c r="XY72" s="59">
        <f t="shared" si="313"/>
        <v>140345630723.81845</v>
      </c>
      <c r="XZ72" s="59">
        <f t="shared" si="313"/>
        <v>190576759278.60477</v>
      </c>
      <c r="YA72" s="59">
        <f t="shared" si="313"/>
        <v>196785573944.29364</v>
      </c>
      <c r="YB72" s="59">
        <f t="shared" si="313"/>
        <v>124425341917.17609</v>
      </c>
      <c r="YC72" s="6" t="s">
        <v>613</v>
      </c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>
        <v>586013180000</v>
      </c>
      <c r="YO72" s="4">
        <v>10739851000</v>
      </c>
      <c r="YP72" s="4">
        <v>324498844000</v>
      </c>
      <c r="YQ72" s="4">
        <v>907461958000</v>
      </c>
      <c r="YR72" s="4">
        <v>659083189000</v>
      </c>
      <c r="YS72" s="4">
        <v>61188070000</v>
      </c>
      <c r="YT72" s="5">
        <v>961490992000</v>
      </c>
      <c r="YU72" s="4">
        <v>593850439000</v>
      </c>
      <c r="YV72" s="4">
        <v>508661175000</v>
      </c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6" t="s">
        <v>613</v>
      </c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>
        <v>-778678902000</v>
      </c>
      <c r="ZT72" s="4">
        <v>-652333697000</v>
      </c>
      <c r="ZU72" s="4">
        <v>-951824671000</v>
      </c>
      <c r="ZV72" s="4">
        <v>-342259542000</v>
      </c>
      <c r="ZW72" s="4">
        <v>-26968817000</v>
      </c>
      <c r="ZX72" s="4">
        <v>117949920000</v>
      </c>
      <c r="ZY72" s="5">
        <v>-1736761521000</v>
      </c>
      <c r="ZZ72" s="4">
        <v>-1047899405000</v>
      </c>
      <c r="AAA72" s="4">
        <v>-106032769000</v>
      </c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6" t="s">
        <v>613</v>
      </c>
      <c r="AAN72" s="4"/>
      <c r="AAO72" s="4"/>
      <c r="AAP72" s="4"/>
      <c r="AAQ72" s="4"/>
      <c r="AAR72" s="4"/>
      <c r="AAS72" s="4"/>
      <c r="AAT72" s="4"/>
      <c r="AAU72" s="4"/>
      <c r="AAV72" s="4"/>
      <c r="AAW72" s="4"/>
      <c r="AAX72" s="4">
        <v>-107942809000</v>
      </c>
      <c r="AAY72" s="4">
        <v>470064917000</v>
      </c>
      <c r="AAZ72" s="4">
        <v>731205397000</v>
      </c>
      <c r="ABA72" s="4">
        <v>1473096220000</v>
      </c>
      <c r="ABB72" s="4">
        <v>-991436780000</v>
      </c>
      <c r="ABC72" s="4">
        <v>-130689750000</v>
      </c>
      <c r="ABD72" s="5">
        <v>274094564000</v>
      </c>
      <c r="ABE72" s="4">
        <v>967263706000</v>
      </c>
      <c r="ABF72" s="35">
        <v>-124130548000</v>
      </c>
      <c r="ABG72" s="35"/>
      <c r="ABH72" s="35"/>
      <c r="ABI72" s="35"/>
      <c r="ABJ72" s="35"/>
      <c r="ABK72" s="35"/>
      <c r="ABL72" s="35"/>
      <c r="ABM72" s="35"/>
      <c r="ABN72" s="35"/>
      <c r="ABO72" s="35"/>
      <c r="ABP72" s="35"/>
      <c r="ABQ72" s="35"/>
      <c r="ABR72" s="6" t="s">
        <v>613</v>
      </c>
      <c r="ABZ72" s="37"/>
      <c r="ACA72" s="37"/>
      <c r="ACB72" s="37"/>
      <c r="ACC72" s="37">
        <v>0.42033849112390004</v>
      </c>
      <c r="ACD72" s="9">
        <v>0.46592979560492503</v>
      </c>
      <c r="ACE72" s="9">
        <v>0.41225974554386602</v>
      </c>
      <c r="ACF72" s="9">
        <v>0.30848844384719704</v>
      </c>
      <c r="ACG72" s="9">
        <v>0.246942436883757</v>
      </c>
      <c r="ACH72" s="9">
        <v>0.15232761421473701</v>
      </c>
      <c r="ACI72" s="10">
        <v>0.15952268648295401</v>
      </c>
      <c r="ACJ72" s="9"/>
      <c r="ACK72" s="6" t="s">
        <v>613</v>
      </c>
      <c r="ACS72" s="9"/>
      <c r="ACT72" s="9"/>
      <c r="ACU72" s="9"/>
      <c r="ACV72" s="9">
        <v>4.0126484409390102E-2</v>
      </c>
      <c r="ACW72" s="9">
        <v>4.5129529676515394E-2</v>
      </c>
      <c r="ACX72" s="9">
        <v>4.3219775405883801E-2</v>
      </c>
      <c r="ACY72" s="9">
        <v>4.9971914688514599E-2</v>
      </c>
      <c r="ACZ72" s="9">
        <v>2.7662905340421703E-2</v>
      </c>
      <c r="ADA72" s="9">
        <v>2.9093810450021299E-2</v>
      </c>
      <c r="ADB72" s="10">
        <v>3.06433998987891E-2</v>
      </c>
      <c r="ADC72" s="9"/>
      <c r="ADD72" s="6" t="s">
        <v>613</v>
      </c>
      <c r="ADL72" s="9"/>
      <c r="ADM72" s="9"/>
      <c r="ADN72" s="9"/>
      <c r="ADO72" s="9">
        <v>0.57966150887610002</v>
      </c>
      <c r="ADP72" s="52">
        <v>0.53407020439507502</v>
      </c>
      <c r="ADQ72" s="52">
        <v>0.58774025445613398</v>
      </c>
      <c r="ADR72" s="52">
        <v>0.69151155615280302</v>
      </c>
      <c r="ADS72" s="52">
        <v>0.75305756311624295</v>
      </c>
      <c r="ADT72" s="52">
        <v>0.84767238578526305</v>
      </c>
      <c r="ADU72" s="53">
        <v>0.84047731351704602</v>
      </c>
      <c r="ADW72" s="54" t="s">
        <v>613</v>
      </c>
      <c r="AEE72" s="9"/>
      <c r="AEF72" s="9"/>
      <c r="AEG72" s="9"/>
      <c r="AEH72" s="9">
        <v>5.6876391241434197E-2</v>
      </c>
      <c r="AEI72" s="9">
        <v>4.0929593176579501E-2</v>
      </c>
      <c r="AEJ72" s="9">
        <v>0.10528316420851599</v>
      </c>
      <c r="AEK72" s="9">
        <v>0.136787589925981</v>
      </c>
      <c r="AEL72" s="9">
        <v>0.159349229301119</v>
      </c>
      <c r="AEM72" s="9">
        <v>9.491247531065021E-2</v>
      </c>
      <c r="AEN72" s="10">
        <v>0.10734864485572899</v>
      </c>
      <c r="AEO72" s="9"/>
      <c r="AEP72" s="6" t="s">
        <v>613</v>
      </c>
      <c r="AEX72" s="9"/>
      <c r="AEY72" s="9"/>
      <c r="AEZ72" s="9"/>
      <c r="AFA72" s="9">
        <v>0.2282508</v>
      </c>
      <c r="AFB72" s="9">
        <v>0.24821459999999998</v>
      </c>
      <c r="AFC72" s="9">
        <v>0.24878592648870501</v>
      </c>
      <c r="AFD72" s="9">
        <v>0.275897</v>
      </c>
      <c r="AFE72" s="9">
        <v>0.2659242</v>
      </c>
      <c r="AFF72" s="9">
        <v>0.26288075</v>
      </c>
      <c r="AFG72" s="10">
        <v>0.25983729999999999</v>
      </c>
      <c r="AFH72" s="9"/>
      <c r="AFI72" s="6" t="s">
        <v>613</v>
      </c>
      <c r="AFJ72" s="7">
        <f t="shared" si="324"/>
        <v>1.0199873577414374E-3</v>
      </c>
      <c r="AFK72" s="7">
        <f t="shared" si="325"/>
        <v>7.6814895878259794E-3</v>
      </c>
      <c r="AFL72" s="7">
        <f t="shared" si="326"/>
        <v>8.2969341480753772E-2</v>
      </c>
      <c r="AFM72" s="7">
        <f t="shared" si="327"/>
        <v>8.0957972402220746E-2</v>
      </c>
      <c r="AFN72" s="7">
        <f t="shared" si="328"/>
        <v>8.164603632802532E-2</v>
      </c>
      <c r="AFO72" s="8">
        <f t="shared" si="329"/>
        <v>9.8344795089781792E-2</v>
      </c>
      <c r="AFP72" s="7">
        <f t="shared" si="330"/>
        <v>0.1706329294306792</v>
      </c>
      <c r="AFQ72" s="6" t="s">
        <v>613</v>
      </c>
      <c r="AFR72" s="7">
        <f t="shared" si="331"/>
        <v>2.9835265177507223E-3</v>
      </c>
      <c r="AFS72" s="7">
        <f t="shared" si="332"/>
        <v>2.1421612806156811E-2</v>
      </c>
      <c r="AFT72" s="7">
        <f t="shared" si="333"/>
        <v>0.19473839309915328</v>
      </c>
      <c r="AFU72" s="7">
        <f t="shared" si="334"/>
        <v>0.16606867234368669</v>
      </c>
      <c r="AFV72" s="7">
        <f t="shared" si="335"/>
        <v>0.18890348899681825</v>
      </c>
      <c r="AFW72" s="8">
        <f t="shared" si="336"/>
        <v>0.24279516061793782</v>
      </c>
      <c r="AFX72" s="7">
        <f t="shared" si="337"/>
        <v>0.27794574311201276</v>
      </c>
      <c r="AFY72" s="6" t="s">
        <v>613</v>
      </c>
      <c r="AFZ72" s="1">
        <f t="shared" si="338"/>
        <v>10414752467000</v>
      </c>
      <c r="AGA72" s="1">
        <f t="shared" si="339"/>
        <v>10007123200000</v>
      </c>
      <c r="AGB72" s="1">
        <f t="shared" si="340"/>
        <v>8838698909000</v>
      </c>
      <c r="AGC72" s="1">
        <f t="shared" si="341"/>
        <v>6597493949000</v>
      </c>
      <c r="AGD72" s="1">
        <f t="shared" si="342"/>
        <v>6199110552000</v>
      </c>
      <c r="AGE72" s="2">
        <f t="shared" si="343"/>
        <v>4605258380000</v>
      </c>
      <c r="AGF72" s="1">
        <f t="shared" si="344"/>
        <v>3394004853000</v>
      </c>
      <c r="AGG72" s="6" t="s">
        <v>613</v>
      </c>
      <c r="AGH72" s="7">
        <f t="shared" si="345"/>
        <v>4.2859115702879237E-2</v>
      </c>
      <c r="AGI72" s="7">
        <f t="shared" si="346"/>
        <v>6.1747719464471065E-2</v>
      </c>
      <c r="AGJ72" s="7">
        <f t="shared" si="347"/>
        <v>0.13731944933253976</v>
      </c>
      <c r="AGK72" s="7">
        <f t="shared" si="348"/>
        <v>0.13562899320819066</v>
      </c>
      <c r="AGL72" s="7">
        <f t="shared" si="349"/>
        <v>0.14272773417704973</v>
      </c>
      <c r="AGM72" s="8">
        <f t="shared" si="350"/>
        <v>0.21200244642950958</v>
      </c>
      <c r="AGN72" s="7">
        <f t="shared" si="351"/>
        <v>0.27646655548255927</v>
      </c>
      <c r="AGO72" s="6" t="s">
        <v>613</v>
      </c>
      <c r="AGP72" s="7">
        <f t="shared" si="352"/>
        <v>3.6859887588340909E-3</v>
      </c>
      <c r="AGQ72" s="7">
        <f t="shared" si="353"/>
        <v>2.3383481708967514E-2</v>
      </c>
      <c r="AGR72" s="7">
        <f t="shared" si="354"/>
        <v>0.25022282496637233</v>
      </c>
      <c r="AGS72" s="7">
        <f t="shared" si="355"/>
        <v>0.21730766970974749</v>
      </c>
      <c r="AGT72" s="7">
        <f t="shared" si="356"/>
        <v>0.24026624487827022</v>
      </c>
      <c r="AGU72" s="8">
        <f t="shared" si="357"/>
        <v>0.254293871070292</v>
      </c>
      <c r="AGV72" s="7">
        <f t="shared" si="358"/>
        <v>0.32188019656969113</v>
      </c>
      <c r="AGW72" s="6" t="s">
        <v>613</v>
      </c>
      <c r="AGX72" s="7">
        <f t="shared" si="359"/>
        <v>0.2034027899438777</v>
      </c>
      <c r="AGY72" s="7">
        <f t="shared" si="360"/>
        <v>0.30789699664117431</v>
      </c>
      <c r="AGZ72" s="7">
        <f t="shared" si="361"/>
        <v>0.42513255976974151</v>
      </c>
      <c r="AHA72" s="7">
        <f t="shared" si="362"/>
        <v>0.44728839488418676</v>
      </c>
      <c r="AHB72" s="7">
        <f t="shared" si="363"/>
        <v>0.46580528569867091</v>
      </c>
      <c r="AHC72" s="8">
        <f t="shared" si="364"/>
        <v>0.45741114224137513</v>
      </c>
      <c r="AHD72" s="7">
        <f t="shared" si="365"/>
        <v>0.53198028816028253</v>
      </c>
      <c r="AHE72" s="6" t="s">
        <v>613</v>
      </c>
      <c r="AHF72" s="15">
        <f t="shared" si="306"/>
        <v>22.008050392247799</v>
      </c>
      <c r="AHG72" s="15">
        <f t="shared" si="307"/>
        <v>19.539704766614015</v>
      </c>
      <c r="AHH72" s="15">
        <f t="shared" si="308"/>
        <v>120.0936497067799</v>
      </c>
      <c r="AHI72" s="15">
        <f t="shared" si="309"/>
        <v>11.402458537002772</v>
      </c>
      <c r="AHJ72" s="15">
        <f t="shared" si="310"/>
        <v>8.6806111467212155</v>
      </c>
      <c r="AHK72" s="16">
        <f t="shared" si="311"/>
        <v>71.919434092807663</v>
      </c>
      <c r="AHL72" s="15">
        <f t="shared" si="312"/>
        <v>17.076467360989898</v>
      </c>
      <c r="AHM72" s="6" t="s">
        <v>613</v>
      </c>
      <c r="AHN72" s="12">
        <f t="shared" si="366"/>
        <v>16.584840251391327</v>
      </c>
      <c r="AHO72" s="12">
        <f t="shared" si="367"/>
        <v>18.679913763264597</v>
      </c>
      <c r="AHP72" s="12">
        <f t="shared" si="368"/>
        <v>3.0392947578092788</v>
      </c>
      <c r="AHQ72" s="12">
        <f t="shared" si="369"/>
        <v>32.010640408427498</v>
      </c>
      <c r="AHR72" s="12">
        <f t="shared" si="370"/>
        <v>42.047730722031645</v>
      </c>
      <c r="AHS72" s="13">
        <f t="shared" si="371"/>
        <v>5.0751233599667884</v>
      </c>
      <c r="AHT72" s="12">
        <f t="shared" si="372"/>
        <v>21.374444273750626</v>
      </c>
      <c r="AHU72" s="6" t="s">
        <v>613</v>
      </c>
      <c r="AHV72" s="15">
        <f t="shared" si="373"/>
        <v>0.27672014877876838</v>
      </c>
      <c r="AHW72" s="15">
        <f t="shared" si="374"/>
        <v>0.32850067767624808</v>
      </c>
      <c r="AHX72" s="15">
        <f t="shared" si="375"/>
        <v>0.33158182708513539</v>
      </c>
      <c r="AHY72" s="15">
        <f t="shared" si="376"/>
        <v>0.37255000023862167</v>
      </c>
      <c r="AHZ72" s="15">
        <f t="shared" si="377"/>
        <v>0.33981484319360339</v>
      </c>
      <c r="AIA72" s="16">
        <f t="shared" si="378"/>
        <v>0.38673678872345807</v>
      </c>
      <c r="AIB72" s="15">
        <f t="shared" si="379"/>
        <v>0.53011316399434039</v>
      </c>
      <c r="AIC72" s="6" t="s">
        <v>613</v>
      </c>
      <c r="AID72" s="4">
        <f t="shared" si="380"/>
        <v>1974420833000</v>
      </c>
      <c r="AIE72" s="4">
        <f t="shared" si="381"/>
        <v>4946270443000</v>
      </c>
      <c r="AIF72" s="4">
        <f t="shared" si="382"/>
        <v>3774088459000</v>
      </c>
      <c r="AIG72" s="4">
        <f t="shared" si="383"/>
        <v>627515431000</v>
      </c>
      <c r="AIH72" s="4">
        <f t="shared" si="384"/>
        <v>496169922000</v>
      </c>
      <c r="AII72" s="14">
        <f t="shared" si="385"/>
        <v>130541363000</v>
      </c>
      <c r="AIJ72" s="4">
        <f t="shared" si="386"/>
        <v>1260417104000</v>
      </c>
      <c r="AIK72" s="6" t="s">
        <v>613</v>
      </c>
      <c r="AIL72" s="15">
        <f t="shared" si="387"/>
        <v>1.6601358434916798</v>
      </c>
      <c r="AIM72" s="15">
        <f t="shared" si="388"/>
        <v>0.75021788391120525</v>
      </c>
      <c r="AIN72" s="15">
        <f t="shared" si="389"/>
        <v>0.85870585552165513</v>
      </c>
      <c r="AIO72" s="15">
        <f t="shared" si="390"/>
        <v>4.3388220966314375</v>
      </c>
      <c r="AIP72" s="15">
        <f t="shared" si="391"/>
        <v>4.7803746455231524</v>
      </c>
      <c r="AIQ72" s="16">
        <f t="shared" si="392"/>
        <v>20.042421374135646</v>
      </c>
      <c r="AIR72" s="15">
        <f t="shared" si="393"/>
        <v>1.5569728368268796</v>
      </c>
      <c r="AIS72" s="6" t="s">
        <v>613</v>
      </c>
      <c r="AIT72" s="15">
        <f t="shared" si="394"/>
        <v>2.5084429028343731</v>
      </c>
      <c r="AIU72" s="15">
        <f t="shared" si="395"/>
        <v>5.276987004159456</v>
      </c>
      <c r="AIV72" s="15">
        <f t="shared" si="396"/>
        <v>4.3624670245736779</v>
      </c>
      <c r="AIW72" s="15">
        <f t="shared" si="397"/>
        <v>1.4773512801418107</v>
      </c>
      <c r="AIX72" s="15">
        <f t="shared" si="398"/>
        <v>1.3808977488134981</v>
      </c>
      <c r="AIY72" s="16">
        <f t="shared" si="399"/>
        <v>1.0499807201595621</v>
      </c>
      <c r="AIZ72" s="15">
        <f t="shared" si="400"/>
        <v>2.8080118133234659</v>
      </c>
      <c r="AJA72" s="6" t="s">
        <v>613</v>
      </c>
      <c r="AJB72" s="15">
        <f t="shared" si="401"/>
        <v>1.7964502854843232</v>
      </c>
      <c r="AJC72" s="15">
        <f t="shared" si="402"/>
        <v>2.1743031241718116</v>
      </c>
      <c r="AJD72" s="15">
        <f t="shared" si="403"/>
        <v>1.9847757565523381</v>
      </c>
      <c r="AJE72" s="15">
        <f t="shared" si="404"/>
        <v>0.30522378623268992</v>
      </c>
      <c r="AJF72" s="15">
        <f t="shared" si="405"/>
        <v>0.61031898431580711</v>
      </c>
      <c r="AJG72" s="16">
        <f t="shared" si="406"/>
        <v>0.7157252542095055</v>
      </c>
      <c r="AJH72" s="15">
        <f t="shared" si="407"/>
        <v>2.0231046171426352</v>
      </c>
      <c r="AJI72" s="6" t="s">
        <v>613</v>
      </c>
      <c r="AJJ72" s="15">
        <f t="shared" si="319"/>
        <v>0.92573578168271176</v>
      </c>
      <c r="AJK72" s="15">
        <f t="shared" si="319"/>
        <v>1.9465334849829807</v>
      </c>
      <c r="AJL72" s="15">
        <f t="shared" si="314"/>
        <v>3.5364657741458165</v>
      </c>
      <c r="AJM72" s="15">
        <f t="shared" si="314"/>
        <v>3.7803509944185616</v>
      </c>
      <c r="AJN72" s="15">
        <f t="shared" si="314"/>
        <v>5.3021194622998831</v>
      </c>
      <c r="AJO72" s="16">
        <f t="shared" si="314"/>
        <v>5.2093329409141447</v>
      </c>
      <c r="AJP72" s="15">
        <f t="shared" si="314"/>
        <v>7.5676940076988091</v>
      </c>
      <c r="AJQ72" s="6" t="s">
        <v>613</v>
      </c>
      <c r="AKB72" s="1">
        <v>2.2346300000000001</v>
      </c>
      <c r="AKC72" s="1">
        <v>0.75560000000000005</v>
      </c>
      <c r="AKD72" s="1">
        <v>1.9562900000000001</v>
      </c>
      <c r="AKE72" s="1">
        <v>3.3157700000000001</v>
      </c>
      <c r="AKF72" s="1">
        <v>6.3757700000000002</v>
      </c>
      <c r="AKG72" s="1">
        <v>4.6426699999999999</v>
      </c>
      <c r="AKH72" s="2">
        <v>4.9613699999999996</v>
      </c>
      <c r="AKI72" s="1">
        <v>7.5412999999999997</v>
      </c>
      <c r="AKJ72" s="6" t="s">
        <v>613</v>
      </c>
      <c r="AKK72" s="15">
        <f t="shared" si="408"/>
        <v>2.9250622521019851</v>
      </c>
      <c r="AKL72" s="15">
        <f t="shared" si="409"/>
        <v>2.7887316074875486</v>
      </c>
      <c r="AKM72" s="15">
        <f t="shared" si="410"/>
        <v>2.3471126758831313</v>
      </c>
      <c r="AKN72" s="15">
        <f t="shared" si="411"/>
        <v>2.0512948560348487</v>
      </c>
      <c r="AKO72" s="15">
        <f t="shared" si="412"/>
        <v>2.3136884225202294</v>
      </c>
      <c r="AKP72" s="16">
        <f t="shared" si="413"/>
        <v>2.4688155625956933</v>
      </c>
      <c r="AKQ72" s="15">
        <f t="shared" si="414"/>
        <v>1.6289103401048397</v>
      </c>
      <c r="AKR72" s="6" t="s">
        <v>613</v>
      </c>
      <c r="AKS72" s="15">
        <f t="shared" si="415"/>
        <v>1.5718254929605584</v>
      </c>
      <c r="AKT72" s="15">
        <f t="shared" si="416"/>
        <v>1.4705119807283578</v>
      </c>
      <c r="AKU72" s="15">
        <f t="shared" si="417"/>
        <v>1.1225430111155945</v>
      </c>
      <c r="AKV72" s="15">
        <f t="shared" si="418"/>
        <v>0.85180565683548504</v>
      </c>
      <c r="AKW72" s="15">
        <f t="shared" si="419"/>
        <v>1.0548694332198112</v>
      </c>
      <c r="AKX72" s="16">
        <f t="shared" si="420"/>
        <v>0.68058236939618688</v>
      </c>
      <c r="AKY72" s="15">
        <f t="shared" si="421"/>
        <v>0.49342323616301964</v>
      </c>
      <c r="AKZ72" s="6" t="s">
        <v>613</v>
      </c>
      <c r="ALA72" s="7">
        <f t="shared" si="422"/>
        <v>0.6111711301030579</v>
      </c>
      <c r="ALB72" s="7">
        <f t="shared" si="423"/>
        <v>0.59522560189925511</v>
      </c>
      <c r="ALC72" s="7">
        <f t="shared" si="424"/>
        <v>0.52886702659824703</v>
      </c>
      <c r="ALD72" s="7">
        <f t="shared" si="425"/>
        <v>0.45998652919719413</v>
      </c>
      <c r="ALE72" s="7">
        <f t="shared" si="426"/>
        <v>0.51335107533665425</v>
      </c>
      <c r="ALF72" s="8">
        <f t="shared" si="427"/>
        <v>0.40496817162297849</v>
      </c>
      <c r="ALG72" s="7">
        <f t="shared" si="428"/>
        <v>0.33039745479703947</v>
      </c>
      <c r="ALH72" s="6" t="s">
        <v>613</v>
      </c>
      <c r="ALI72" s="7">
        <f t="shared" si="320"/>
        <v>9.2808643627076956E-2</v>
      </c>
      <c r="ALJ72" s="7">
        <f t="shared" si="320"/>
        <v>5.3028102195824024E-2</v>
      </c>
      <c r="ALK72" s="7">
        <f t="shared" si="315"/>
        <v>7.8307104285518236E-2</v>
      </c>
      <c r="ALL72" s="7">
        <f t="shared" si="315"/>
        <v>4.6246064714688374E-2</v>
      </c>
      <c r="ALM72" s="7">
        <f t="shared" si="315"/>
        <v>5.9886106741732295E-2</v>
      </c>
      <c r="ALN72" s="20">
        <f t="shared" si="315"/>
        <v>0.1055160111273062</v>
      </c>
      <c r="ALO72" s="7">
        <f t="shared" si="315"/>
        <v>0.11095827356336581</v>
      </c>
      <c r="ALP72" s="6" t="s">
        <v>613</v>
      </c>
      <c r="ALQ72" s="17">
        <f t="shared" si="429"/>
        <v>0.6111711301030579</v>
      </c>
      <c r="ALR72" s="17">
        <f t="shared" si="430"/>
        <v>0.59522560189925511</v>
      </c>
      <c r="ALS72" s="17">
        <f t="shared" si="431"/>
        <v>0.52886702659824703</v>
      </c>
      <c r="ALT72" s="17">
        <f t="shared" si="432"/>
        <v>0.45998652919719413</v>
      </c>
      <c r="ALU72" s="17">
        <f t="shared" si="433"/>
        <v>0.51335107533665425</v>
      </c>
      <c r="ALV72" s="21">
        <f t="shared" si="434"/>
        <v>0.40496817162297849</v>
      </c>
      <c r="ALW72" s="17">
        <f t="shared" si="435"/>
        <v>0.33039745479703947</v>
      </c>
      <c r="ALX72" s="6" t="s">
        <v>613</v>
      </c>
      <c r="ALY72" s="17">
        <f t="shared" si="436"/>
        <v>0.3888288698969421</v>
      </c>
      <c r="ALZ72" s="17">
        <f t="shared" si="437"/>
        <v>0.40477439810074489</v>
      </c>
      <c r="AMA72" s="17">
        <f t="shared" si="438"/>
        <v>0.47113297340175297</v>
      </c>
      <c r="AMB72" s="17">
        <f t="shared" si="439"/>
        <v>0.54001347080280593</v>
      </c>
      <c r="AMC72" s="17">
        <f t="shared" si="440"/>
        <v>0.48664892466334581</v>
      </c>
      <c r="AMD72" s="21">
        <f t="shared" si="441"/>
        <v>0.59503182837702151</v>
      </c>
      <c r="AME72" s="17">
        <f t="shared" si="442"/>
        <v>0.66960254520296059</v>
      </c>
      <c r="AMF72" s="6" t="s">
        <v>613</v>
      </c>
      <c r="AMQ72" s="18">
        <v>4.5713591950970072</v>
      </c>
      <c r="AMR72" s="18">
        <v>6.1982279139587186</v>
      </c>
      <c r="AMS72" s="18">
        <v>6.218300505319057</v>
      </c>
      <c r="AMT72" s="18">
        <v>6.0281565269948612</v>
      </c>
      <c r="AMU72" s="18">
        <v>6.8453170762465918</v>
      </c>
      <c r="AMV72" s="19">
        <v>7.4264531209904705</v>
      </c>
      <c r="AMW72" s="18">
        <v>7.1765482946952046</v>
      </c>
      <c r="AMX72" s="18">
        <v>11.291457076820459</v>
      </c>
      <c r="AMY72" s="18">
        <v>10.072101709964384</v>
      </c>
      <c r="AMZ72" s="18">
        <v>8.1036149396627639</v>
      </c>
      <c r="ANH72" s="6" t="s">
        <v>613</v>
      </c>
      <c r="ANI72" s="7">
        <f t="shared" si="443"/>
        <v>4.5713591950970071E-2</v>
      </c>
      <c r="ANJ72" s="7">
        <f t="shared" si="444"/>
        <v>6.1982279139587183E-2</v>
      </c>
      <c r="ANK72" s="7">
        <f t="shared" si="445"/>
        <v>6.218300505319057E-2</v>
      </c>
      <c r="ANL72" s="7">
        <f t="shared" si="446"/>
        <v>6.0281565269948614E-2</v>
      </c>
      <c r="ANM72" s="7">
        <f t="shared" si="447"/>
        <v>6.8453170762465917E-2</v>
      </c>
      <c r="ANN72" s="20">
        <f t="shared" si="448"/>
        <v>7.4264531209904699E-2</v>
      </c>
      <c r="ANO72" s="7">
        <f t="shared" si="449"/>
        <v>7.176548294695205E-2</v>
      </c>
      <c r="ANP72" s="6" t="s">
        <v>613</v>
      </c>
      <c r="AOA72" s="7">
        <v>-1.5137246404285265E-2</v>
      </c>
      <c r="AOB72" s="7">
        <v>2.5564672332883953E-2</v>
      </c>
      <c r="AOC72" s="7">
        <v>-1.0702546631930043E-2</v>
      </c>
      <c r="AOD72" s="7">
        <v>0.20954451611318192</v>
      </c>
      <c r="AOE72" s="7">
        <v>0.18215498634196114</v>
      </c>
      <c r="AOF72" s="20">
        <v>-0.11152965043334617</v>
      </c>
      <c r="AOG72" s="7">
        <v>0.2194132077705182</v>
      </c>
      <c r="AOH72" s="7">
        <v>0.57657229599624027</v>
      </c>
      <c r="AOI72" s="7">
        <v>0.18054832872882143</v>
      </c>
      <c r="AOJ72" s="7">
        <v>0.45513802777357104</v>
      </c>
      <c r="AOR72" s="6" t="s">
        <v>613</v>
      </c>
      <c r="APC72" s="1">
        <v>2.2346300000000001</v>
      </c>
      <c r="APD72" s="1">
        <v>0.75560000000000005</v>
      </c>
      <c r="APE72" s="1">
        <v>1.9562900000000001</v>
      </c>
      <c r="APF72" s="1">
        <v>3.3157700000000001</v>
      </c>
      <c r="APG72" s="1">
        <v>6.3757700000000002</v>
      </c>
      <c r="APH72" s="1">
        <v>4.6426699999999999</v>
      </c>
      <c r="API72" s="2">
        <v>4.9613699999999996</v>
      </c>
      <c r="APJ72" s="1">
        <v>7.5412999999999997</v>
      </c>
      <c r="APK72" s="1">
        <v>6.2651700000000003</v>
      </c>
      <c r="APL72" s="1"/>
      <c r="APM72" s="1"/>
      <c r="APN72" s="1"/>
      <c r="APO72" s="1"/>
      <c r="APP72" s="1"/>
      <c r="APQ72" s="1"/>
      <c r="APR72" s="1"/>
      <c r="APS72" s="1"/>
      <c r="APT72" s="1"/>
      <c r="APU72" s="1"/>
      <c r="APV72" s="1"/>
      <c r="APW72" s="22">
        <v>0.11236587810097975</v>
      </c>
      <c r="APX72" s="22">
        <v>-0.137747273354351</v>
      </c>
      <c r="APY72" s="22">
        <v>0.3999357045518967</v>
      </c>
      <c r="APZ72" s="22">
        <v>0.53830124805747359</v>
      </c>
      <c r="AQA72" s="22">
        <v>0.26644747188494594</v>
      </c>
      <c r="AQB72" s="39" t="s">
        <v>613</v>
      </c>
      <c r="AQC72" s="22">
        <v>0.14434334633648591</v>
      </c>
      <c r="AQD72" s="6" t="s">
        <v>613</v>
      </c>
      <c r="AQE72" s="4">
        <f t="shared" si="450"/>
        <v>434285122000</v>
      </c>
      <c r="AQF72" s="4">
        <f t="shared" si="451"/>
        <v>531146067000</v>
      </c>
      <c r="AQG72" s="4">
        <f t="shared" si="452"/>
        <v>402795164000</v>
      </c>
      <c r="AQH72" s="4">
        <f t="shared" si="453"/>
        <v>303152690000</v>
      </c>
      <c r="AQI72" s="4">
        <f t="shared" si="454"/>
        <v>314902755000</v>
      </c>
      <c r="AQJ72" s="5">
        <f t="shared" si="455"/>
        <v>311000458000</v>
      </c>
      <c r="AQK72" s="4">
        <f t="shared" si="456"/>
        <v>306659805000</v>
      </c>
      <c r="AQL72" s="6" t="s">
        <v>613</v>
      </c>
      <c r="AQM72" s="7">
        <f t="shared" si="457"/>
        <v>0.97293268362681973</v>
      </c>
      <c r="AQN72" s="7">
        <f t="shared" si="458"/>
        <v>0.85957504981299793</v>
      </c>
      <c r="AQO72" s="7">
        <f t="shared" si="459"/>
        <v>0.33186683589079474</v>
      </c>
      <c r="AQP72" s="7">
        <f t="shared" si="460"/>
        <v>0.33878945775059821</v>
      </c>
      <c r="AQQ72" s="7">
        <f t="shared" si="461"/>
        <v>0.35590878454344688</v>
      </c>
      <c r="AQR72" s="20">
        <f t="shared" si="462"/>
        <v>0.31854159809603688</v>
      </c>
      <c r="AQS72" s="7">
        <f t="shared" si="463"/>
        <v>0.32681485942746225</v>
      </c>
      <c r="AQT72" s="6" t="s">
        <v>613</v>
      </c>
      <c r="AQU72" s="9">
        <f t="shared" si="321"/>
        <v>3.8876034066001028E-2</v>
      </c>
      <c r="AQV72" s="9">
        <f t="shared" si="321"/>
        <v>6.6998705179301413E-2</v>
      </c>
      <c r="AQW72" s="9">
        <f t="shared" si="316"/>
        <v>3.3033470588348171E-2</v>
      </c>
      <c r="AQX72" s="9">
        <f t="shared" si="316"/>
        <v>0.14062999799760245</v>
      </c>
      <c r="AQY72" s="9">
        <f t="shared" si="316"/>
        <v>9.8748732072350784E-2</v>
      </c>
      <c r="AQZ72" s="10" t="e">
        <f t="shared" si="316"/>
        <v>#VALUE!</v>
      </c>
      <c r="ARA72" s="9">
        <f t="shared" si="316"/>
        <v>9.3077449626954217E-2</v>
      </c>
      <c r="ARB72" s="6" t="s">
        <v>613</v>
      </c>
      <c r="ARC72" s="17">
        <f t="shared" si="322"/>
        <v>1.6651435726268114E-2</v>
      </c>
      <c r="ARD72" s="17">
        <f t="shared" si="322"/>
        <v>3.1551689322511109E-2</v>
      </c>
      <c r="ARE72" s="17">
        <f t="shared" si="317"/>
        <v>4.3233254415073356E-2</v>
      </c>
      <c r="ARF72" s="17">
        <f t="shared" si="317"/>
        <v>9.0007738744649401E-2</v>
      </c>
      <c r="ARG72" s="17">
        <f t="shared" si="317"/>
        <v>6.7857001132000605E-2</v>
      </c>
      <c r="ARH72" s="21" t="e">
        <f t="shared" si="317"/>
        <v>#VALUE!</v>
      </c>
      <c r="ARI72" s="17">
        <f t="shared" si="317"/>
        <v>8.7004087366020402E-2</v>
      </c>
      <c r="ARJ72" s="6" t="s">
        <v>613</v>
      </c>
    </row>
    <row r="73" spans="1:1154" collapsed="1" x14ac:dyDescent="0.15">
      <c r="A73" s="26" t="s">
        <v>208</v>
      </c>
      <c r="B73" s="34">
        <v>40968</v>
      </c>
      <c r="C73" s="34">
        <v>40968</v>
      </c>
      <c r="D73" s="35">
        <v>0</v>
      </c>
      <c r="E73" s="26" t="s">
        <v>209</v>
      </c>
      <c r="F73" s="26" t="s">
        <v>38</v>
      </c>
      <c r="G73" s="26" t="s">
        <v>96</v>
      </c>
      <c r="H73" s="26" t="s">
        <v>546</v>
      </c>
      <c r="I73" s="56" t="s">
        <v>210</v>
      </c>
      <c r="J73" s="26" t="s">
        <v>536</v>
      </c>
      <c r="K73" s="26" t="s">
        <v>427</v>
      </c>
      <c r="L73" s="26" t="s">
        <v>33</v>
      </c>
      <c r="M73" s="26" t="s">
        <v>35</v>
      </c>
      <c r="N73" s="26" t="s">
        <v>23</v>
      </c>
      <c r="O73" s="26"/>
      <c r="P73" s="26"/>
      <c r="Q73" s="26" t="s">
        <v>25</v>
      </c>
      <c r="R73" s="26" t="s">
        <v>36</v>
      </c>
      <c r="S73" s="35" t="s">
        <v>211</v>
      </c>
      <c r="T73" s="26" t="s">
        <v>27</v>
      </c>
      <c r="U73" s="26" t="s">
        <v>23</v>
      </c>
      <c r="V73" s="3">
        <v>2012</v>
      </c>
      <c r="W73" s="3">
        <f t="shared" si="323"/>
        <v>0</v>
      </c>
      <c r="AE73" s="35">
        <v>5228086650</v>
      </c>
      <c r="AF73" s="35">
        <v>12517805700</v>
      </c>
      <c r="AG73" s="35">
        <v>3677286600</v>
      </c>
      <c r="AH73" s="35">
        <v>8263897600</v>
      </c>
      <c r="AI73" s="4">
        <v>10509280000</v>
      </c>
      <c r="AJ73" s="4">
        <v>1545711300</v>
      </c>
      <c r="AK73" s="4">
        <v>25401984060</v>
      </c>
      <c r="AL73" s="4">
        <v>25604717945</v>
      </c>
      <c r="AM73" s="4">
        <v>35627240700</v>
      </c>
      <c r="AN73" s="5">
        <v>5470982300</v>
      </c>
      <c r="AO73" s="4">
        <v>2644618380</v>
      </c>
      <c r="AP73" s="4">
        <v>3785945576</v>
      </c>
      <c r="AQ73" s="4">
        <v>2253563260</v>
      </c>
      <c r="AR73" s="4">
        <v>2591660250</v>
      </c>
      <c r="AS73" s="4">
        <v>3302447210</v>
      </c>
      <c r="AT73" s="4">
        <v>930001380</v>
      </c>
      <c r="AU73" s="4">
        <v>865011600</v>
      </c>
      <c r="AV73" s="4"/>
      <c r="AW73" s="4"/>
      <c r="AX73" s="4"/>
      <c r="AY73" s="4"/>
      <c r="AZ73" s="4"/>
      <c r="BA73" s="4"/>
      <c r="BB73" s="6" t="s">
        <v>613</v>
      </c>
      <c r="BC73" s="4"/>
      <c r="BD73" s="4"/>
      <c r="BE73" s="4"/>
      <c r="BF73" s="4"/>
      <c r="BG73" s="4"/>
      <c r="BH73" s="4"/>
      <c r="BI73" s="4"/>
      <c r="BJ73" s="4">
        <v>11540288100</v>
      </c>
      <c r="BK73" s="4">
        <v>2991148200</v>
      </c>
      <c r="BL73" s="4">
        <v>47308052250</v>
      </c>
      <c r="BM73" s="4">
        <v>42926040600</v>
      </c>
      <c r="BN73" s="4">
        <v>38827488000</v>
      </c>
      <c r="BO73" s="4">
        <v>84347340300</v>
      </c>
      <c r="BP73" s="4">
        <f>3431851+2849145+401765</f>
        <v>6682761</v>
      </c>
      <c r="BQ73" s="4">
        <v>518165710</v>
      </c>
      <c r="BR73" s="4">
        <v>1517985900</v>
      </c>
      <c r="BS73" s="5">
        <v>13422307150</v>
      </c>
      <c r="BT73" s="4">
        <v>11587644990</v>
      </c>
      <c r="BU73" s="4">
        <v>12390417988</v>
      </c>
      <c r="BV73" s="4">
        <v>19586058245</v>
      </c>
      <c r="BW73" s="4">
        <v>23223788010</v>
      </c>
      <c r="BX73" s="4">
        <v>20289108180</v>
      </c>
      <c r="BY73" s="4">
        <v>20827410720</v>
      </c>
      <c r="BZ73" s="4">
        <v>16458383700</v>
      </c>
      <c r="CA73" s="4"/>
      <c r="CB73" s="4"/>
      <c r="CC73" s="4"/>
      <c r="CD73" s="4"/>
      <c r="CE73" s="4"/>
      <c r="CF73" s="4"/>
      <c r="CG73" s="6" t="s">
        <v>613</v>
      </c>
      <c r="CH73" s="4"/>
      <c r="CI73" s="4"/>
      <c r="CJ73" s="4"/>
      <c r="CK73" s="4"/>
      <c r="CL73" s="4"/>
      <c r="CM73" s="4"/>
      <c r="CN73" s="4"/>
      <c r="CO73" s="4">
        <v>88073475500</v>
      </c>
      <c r="CP73" s="4">
        <v>83017765200</v>
      </c>
      <c r="CQ73" s="4">
        <v>10038584106300</v>
      </c>
      <c r="CR73" s="4">
        <v>407408468000</v>
      </c>
      <c r="CS73" s="4">
        <v>375903052800</v>
      </c>
      <c r="CT73" s="4">
        <v>473075387100</v>
      </c>
      <c r="CU73" s="4">
        <v>26146009380</v>
      </c>
      <c r="CV73" s="4">
        <v>27544827185</v>
      </c>
      <c r="CW73" s="4">
        <v>37705537620</v>
      </c>
      <c r="CX73" s="5">
        <v>42280225750</v>
      </c>
      <c r="CY73" s="4">
        <v>36272865750</v>
      </c>
      <c r="CZ73" s="4">
        <v>31824125678</v>
      </c>
      <c r="DA73" s="4">
        <v>32998236115</v>
      </c>
      <c r="DB73" s="4">
        <v>43595354610</v>
      </c>
      <c r="DC73" s="4">
        <v>42641349150</v>
      </c>
      <c r="DD73" s="4">
        <v>35992055580</v>
      </c>
      <c r="DE73" s="4">
        <v>31961752200</v>
      </c>
      <c r="DF73" s="4"/>
      <c r="DG73" s="4"/>
      <c r="DH73" s="4"/>
      <c r="DI73" s="4"/>
      <c r="DJ73" s="4"/>
      <c r="DK73" s="4"/>
      <c r="DL73" s="6" t="s">
        <v>613</v>
      </c>
      <c r="DM73" s="4"/>
      <c r="DN73" s="4"/>
      <c r="DO73" s="4"/>
      <c r="DP73" s="4"/>
      <c r="DQ73" s="4"/>
      <c r="DR73" s="4"/>
      <c r="DS73" s="4"/>
      <c r="DT73" s="4">
        <v>6365355509115</v>
      </c>
      <c r="DU73" s="4">
        <v>6066007398750</v>
      </c>
      <c r="DV73" s="4">
        <v>17027941844790</v>
      </c>
      <c r="DW73" s="4">
        <v>6731401862880</v>
      </c>
      <c r="DX73" s="4">
        <v>6365494766080</v>
      </c>
      <c r="DY73" s="4">
        <v>3644321606010</v>
      </c>
      <c r="DZ73" s="4">
        <v>37942900879.045197</v>
      </c>
      <c r="EA73" s="4">
        <v>40779302109.032402</v>
      </c>
      <c r="EB73" s="4">
        <v>37761429159.989998</v>
      </c>
      <c r="EC73" s="5">
        <v>43731655246.989502</v>
      </c>
      <c r="ED73" s="4">
        <v>56033737000.043404</v>
      </c>
      <c r="EE73" s="4">
        <v>50328320999.982597</v>
      </c>
      <c r="EF73" s="4">
        <v>49728947999.999496</v>
      </c>
      <c r="EG73" s="4">
        <v>65214503000.019897</v>
      </c>
      <c r="EH73" s="4">
        <v>65024731000.026802</v>
      </c>
      <c r="EI73" s="4">
        <v>58010160999.982803</v>
      </c>
      <c r="EJ73" s="4">
        <v>53467365000.028503</v>
      </c>
      <c r="EK73" s="4"/>
      <c r="EL73" s="4"/>
      <c r="EM73" s="4"/>
      <c r="EN73" s="4"/>
      <c r="EO73" s="4"/>
      <c r="EP73" s="4"/>
      <c r="EQ73" s="6" t="s">
        <v>613</v>
      </c>
      <c r="ER73" s="4"/>
      <c r="ES73" s="4"/>
      <c r="ET73" s="4"/>
      <c r="EU73" s="4"/>
      <c r="EV73" s="4"/>
      <c r="EW73" s="4"/>
      <c r="EX73" s="4"/>
      <c r="EY73" s="4">
        <v>1717609252900</v>
      </c>
      <c r="EZ73" s="4">
        <v>1484113419900</v>
      </c>
      <c r="FA73" s="4">
        <v>11076586748850</v>
      </c>
      <c r="FB73" s="4">
        <v>1258260117600</v>
      </c>
      <c r="FC73" s="4">
        <v>1216050342400</v>
      </c>
      <c r="FD73" s="4">
        <v>328077054900</v>
      </c>
      <c r="FE73" s="4">
        <v>2301629580</v>
      </c>
      <c r="FF73" s="4">
        <v>253634830</v>
      </c>
      <c r="FG73" s="4">
        <v>543091260</v>
      </c>
      <c r="FH73" s="5">
        <v>3227137200</v>
      </c>
      <c r="FI73" s="4">
        <v>12378883950</v>
      </c>
      <c r="FJ73" s="4">
        <v>10542087648</v>
      </c>
      <c r="FK73" s="4">
        <v>10178508340</v>
      </c>
      <c r="FL73" s="4">
        <v>18068527800</v>
      </c>
      <c r="FM73" s="4">
        <v>18953103990</v>
      </c>
      <c r="FN73" s="4">
        <v>14185956240</v>
      </c>
      <c r="FO73" s="4">
        <v>15634306350</v>
      </c>
      <c r="FP73" s="4"/>
      <c r="FQ73" s="4"/>
      <c r="FR73" s="4"/>
      <c r="FS73" s="4"/>
      <c r="FT73" s="4"/>
      <c r="FU73" s="4"/>
      <c r="FV73" s="6" t="s">
        <v>613</v>
      </c>
      <c r="FW73" s="4"/>
      <c r="FX73" s="4"/>
      <c r="FY73" s="4"/>
      <c r="FZ73" s="4"/>
      <c r="GA73" s="4"/>
      <c r="GB73" s="4"/>
      <c r="GC73" s="4"/>
      <c r="GD73" s="4">
        <v>145662597800</v>
      </c>
      <c r="GE73" s="4">
        <v>213599851500</v>
      </c>
      <c r="GF73" s="4">
        <v>390126252300</v>
      </c>
      <c r="GG73" s="4">
        <v>405958151000</v>
      </c>
      <c r="GH73" s="4">
        <v>179261747200</v>
      </c>
      <c r="GI73" s="4">
        <v>370478715300</v>
      </c>
      <c r="GJ73" s="4">
        <v>647291700</v>
      </c>
      <c r="GK73" s="4">
        <v>855664105</v>
      </c>
      <c r="GL73" s="4">
        <v>14731707</v>
      </c>
      <c r="GM73" s="5">
        <v>221112150</v>
      </c>
      <c r="GN73" s="4">
        <v>5629586700</v>
      </c>
      <c r="GO73" s="4">
        <v>6223838390</v>
      </c>
      <c r="GP73" s="4">
        <v>5998849480</v>
      </c>
      <c r="GQ73" s="4">
        <v>12295403550</v>
      </c>
      <c r="GR73" s="4">
        <v>11648724640</v>
      </c>
      <c r="GS73" s="4">
        <v>6625335660</v>
      </c>
      <c r="GT73" s="4">
        <v>2668416300</v>
      </c>
      <c r="GU73" s="4"/>
      <c r="GV73" s="4"/>
      <c r="GW73" s="4"/>
      <c r="GX73" s="4"/>
      <c r="GY73" s="4"/>
      <c r="GZ73" s="4"/>
      <c r="HA73" s="6" t="s">
        <v>613</v>
      </c>
      <c r="HB73" s="4"/>
      <c r="HC73" s="4"/>
      <c r="HD73" s="4"/>
      <c r="HE73" s="4"/>
      <c r="HF73" s="4"/>
      <c r="HG73" s="4"/>
      <c r="HH73" s="4"/>
      <c r="HI73" s="4">
        <v>2105812829850</v>
      </c>
      <c r="HJ73" s="4">
        <v>2340241431000</v>
      </c>
      <c r="HK73" s="4">
        <v>3588529671900</v>
      </c>
      <c r="HL73" s="4">
        <v>3683816693400</v>
      </c>
      <c r="HM73" s="4">
        <v>3561905497600</v>
      </c>
      <c r="HN73" s="4">
        <v>2509363154700</v>
      </c>
      <c r="HO73" s="4">
        <v>32621771220</v>
      </c>
      <c r="HP73" s="4">
        <v>39426186275</v>
      </c>
      <c r="HQ73" s="4">
        <v>37162446360</v>
      </c>
      <c r="HR73" s="5">
        <v>39467688750</v>
      </c>
      <c r="HS73" s="4">
        <v>41792335920</v>
      </c>
      <c r="HT73" s="4">
        <v>38200285754</v>
      </c>
      <c r="HU73" s="4">
        <v>37997211915</v>
      </c>
      <c r="HV73" s="4">
        <v>46912262580</v>
      </c>
      <c r="HW73" s="4">
        <v>45445621600</v>
      </c>
      <c r="HX73" s="4">
        <v>43714803060</v>
      </c>
      <c r="HY73" s="4">
        <v>31508732700</v>
      </c>
      <c r="HZ73" s="4"/>
      <c r="IA73" s="4"/>
      <c r="IB73" s="4"/>
      <c r="IC73" s="4"/>
      <c r="ID73" s="4"/>
      <c r="IE73" s="4"/>
      <c r="IF73" s="6" t="s">
        <v>613</v>
      </c>
      <c r="IG73" s="4"/>
      <c r="IH73" s="4"/>
      <c r="II73" s="4"/>
      <c r="IJ73" s="4"/>
      <c r="IK73" s="4"/>
      <c r="IL73" s="4"/>
      <c r="IM73" s="4"/>
      <c r="IN73" s="4">
        <v>10757180650</v>
      </c>
      <c r="IO73" s="4">
        <v>3583154700</v>
      </c>
      <c r="IP73" s="4">
        <v>27556215000</v>
      </c>
      <c r="IQ73" s="4">
        <v>66418576200</v>
      </c>
      <c r="IR73" s="4">
        <v>13656044800</v>
      </c>
      <c r="IS73" s="4">
        <v>72769769100</v>
      </c>
      <c r="IT73" s="4">
        <v>31485429780</v>
      </c>
      <c r="IU73" s="4">
        <v>475464000</v>
      </c>
      <c r="IV73" s="4">
        <v>16704222240</v>
      </c>
      <c r="IW73" s="5">
        <v>48421065350</v>
      </c>
      <c r="IX73" s="4">
        <v>56026618140</v>
      </c>
      <c r="IY73" s="4">
        <v>36348253182</v>
      </c>
      <c r="IZ73" s="4">
        <v>43240954185</v>
      </c>
      <c r="JA73" s="4">
        <v>61209763650</v>
      </c>
      <c r="JB73" s="4">
        <v>65954449440</v>
      </c>
      <c r="JC73" s="4">
        <v>62124372900</v>
      </c>
      <c r="JD73" s="4">
        <v>64206990900</v>
      </c>
      <c r="JE73" s="4"/>
      <c r="JF73" s="4"/>
      <c r="JG73" s="4"/>
      <c r="JH73" s="4"/>
      <c r="JI73" s="4"/>
      <c r="JJ73" s="4"/>
      <c r="JK73" s="6" t="s">
        <v>613</v>
      </c>
      <c r="JL73" s="4"/>
      <c r="JM73" s="4"/>
      <c r="JN73" s="4"/>
      <c r="JO73" s="4"/>
      <c r="JP73" s="4"/>
      <c r="JQ73" s="4"/>
      <c r="JR73" s="4"/>
      <c r="JS73" s="4">
        <v>-17226329150</v>
      </c>
      <c r="JT73" s="4">
        <v>-1033901299500</v>
      </c>
      <c r="JU73" s="4">
        <v>-117682545000</v>
      </c>
      <c r="JV73" s="4">
        <v>-28372979200</v>
      </c>
      <c r="JW73" s="4">
        <v>359842368000</v>
      </c>
      <c r="JX73" s="4">
        <v>52447580100</v>
      </c>
      <c r="JY73" s="4">
        <v>-7006297320</v>
      </c>
      <c r="JZ73" s="4">
        <v>-16284623990</v>
      </c>
      <c r="KA73" s="4">
        <v>-33704760</v>
      </c>
      <c r="KB73" s="5">
        <v>857822700</v>
      </c>
      <c r="KC73" s="4">
        <v>6938787450</v>
      </c>
      <c r="KD73" s="4">
        <v>-260962426</v>
      </c>
      <c r="KE73" s="4">
        <v>-8759475270</v>
      </c>
      <c r="KF73" s="4">
        <v>3570859620</v>
      </c>
      <c r="KG73" s="4">
        <v>2481277990</v>
      </c>
      <c r="KH73" s="4">
        <v>1315905420</v>
      </c>
      <c r="KI73" s="4">
        <v>637870500</v>
      </c>
      <c r="KJ73" s="4"/>
      <c r="KK73" s="4"/>
      <c r="KL73" s="4"/>
      <c r="KM73" s="4"/>
      <c r="KN73" s="4"/>
      <c r="KO73" s="4"/>
      <c r="KP73" s="6" t="s">
        <v>613</v>
      </c>
      <c r="KQ73" s="4"/>
      <c r="KR73" s="4"/>
      <c r="KS73" s="4"/>
      <c r="KT73" s="4"/>
      <c r="KU73" s="4"/>
      <c r="KV73" s="4"/>
      <c r="KW73" s="4"/>
      <c r="KX73" s="4">
        <v>-251624238800</v>
      </c>
      <c r="KY73" s="4">
        <v>-1169643379110</v>
      </c>
      <c r="KZ73" s="4">
        <v>-528537232875</v>
      </c>
      <c r="LA73" s="4">
        <v>52484168160</v>
      </c>
      <c r="LB73" s="4">
        <v>408838680320</v>
      </c>
      <c r="LC73" s="4">
        <v>27809042130</v>
      </c>
      <c r="LD73" s="4">
        <v>-6942036097.3691998</v>
      </c>
      <c r="LE73" s="4">
        <v>2207840164.9856501</v>
      </c>
      <c r="LF73" s="4">
        <v>-2109552183.5525999</v>
      </c>
      <c r="LG73" s="5">
        <v>2007292465.0555</v>
      </c>
      <c r="LH73" s="4">
        <v>3793054569.5405998</v>
      </c>
      <c r="LI73" s="4">
        <v>338144240.70744002</v>
      </c>
      <c r="LJ73" s="4">
        <v>-8601355320.5443497</v>
      </c>
      <c r="LK73" s="4">
        <v>1444326758.2683001</v>
      </c>
      <c r="LL73" s="4">
        <v>1272635011.0594001</v>
      </c>
      <c r="LM73" s="4">
        <v>1062914621.7306</v>
      </c>
      <c r="LN73" s="4">
        <v>841546471.64400005</v>
      </c>
      <c r="LO73" s="4"/>
      <c r="LP73" s="4"/>
      <c r="LQ73" s="4"/>
      <c r="LR73" s="4"/>
      <c r="LS73" s="4"/>
      <c r="LT73" s="4"/>
      <c r="LU73" s="6" t="s">
        <v>613</v>
      </c>
      <c r="LV73" s="4"/>
      <c r="LW73" s="4"/>
      <c r="LX73" s="4"/>
      <c r="LY73" s="4"/>
      <c r="LZ73" s="4"/>
      <c r="MA73" s="4"/>
      <c r="MB73" s="4"/>
      <c r="MC73" s="4">
        <v>-16856954200</v>
      </c>
      <c r="MD73" s="4">
        <v>-1038070938000</v>
      </c>
      <c r="ME73" s="4">
        <v>-80339531400</v>
      </c>
      <c r="MF73" s="4">
        <v>-16414023000</v>
      </c>
      <c r="MN73" s="1">
        <v>-252930955250</v>
      </c>
      <c r="MO73" s="1">
        <v>-1169572217100</v>
      </c>
      <c r="MP73" s="1">
        <v>-466140877800</v>
      </c>
      <c r="MQ73" s="1">
        <v>-3093762000</v>
      </c>
      <c r="MR73" s="4">
        <v>382024032000</v>
      </c>
      <c r="MS73" s="4">
        <v>23091295500</v>
      </c>
      <c r="MT73" s="4">
        <v>-8691167400</v>
      </c>
      <c r="MU73" s="4">
        <v>2176580540</v>
      </c>
      <c r="MV73" s="4">
        <v>-1839914400</v>
      </c>
      <c r="MW73" s="5">
        <v>4811671200</v>
      </c>
      <c r="MX73" s="4">
        <v>6055808190</v>
      </c>
      <c r="MY73" s="1">
        <v>637161316</v>
      </c>
      <c r="MZ73" s="1">
        <v>-12132380390</v>
      </c>
      <c r="NA73" s="1">
        <v>2150667810</v>
      </c>
      <c r="NB73" s="1">
        <v>1844775550</v>
      </c>
      <c r="NC73" s="1">
        <v>1321421400</v>
      </c>
      <c r="ND73" s="1">
        <v>1130095800</v>
      </c>
      <c r="NE73" s="1"/>
      <c r="NF73" s="1"/>
      <c r="NG73" s="1"/>
      <c r="NK73" s="6" t="s">
        <v>613</v>
      </c>
      <c r="NS73" s="35">
        <v>-251624238800</v>
      </c>
      <c r="NT73" s="35">
        <v>-1169643338700</v>
      </c>
      <c r="NU73" s="35">
        <v>-528537301800</v>
      </c>
      <c r="NV73" s="35">
        <v>52484143400</v>
      </c>
      <c r="NW73" s="47">
        <v>408838656000</v>
      </c>
      <c r="NX73" s="47">
        <v>27809032500</v>
      </c>
      <c r="NY73" s="47">
        <v>-6931044960</v>
      </c>
      <c r="NZ73" s="47">
        <v>2205171415</v>
      </c>
      <c r="OA73" s="47">
        <v>-2099228160</v>
      </c>
      <c r="OB73" s="48">
        <v>2012186750</v>
      </c>
      <c r="OC73" s="47">
        <v>3776808240</v>
      </c>
      <c r="OD73" s="35">
        <v>337559090</v>
      </c>
      <c r="OE73" s="35">
        <v>-8592365080</v>
      </c>
      <c r="OF73" s="35">
        <v>1444182570</v>
      </c>
      <c r="OG73" s="35">
        <v>1275948380</v>
      </c>
      <c r="OH73" s="35">
        <v>1059032400</v>
      </c>
      <c r="OI73" s="35">
        <v>844011450</v>
      </c>
      <c r="OJ73" s="35"/>
      <c r="OK73" s="35"/>
      <c r="OL73" s="35"/>
      <c r="OP73" s="6" t="s">
        <v>613</v>
      </c>
      <c r="OQ73" s="4">
        <v>-81145504000</v>
      </c>
      <c r="OR73" s="4">
        <v>25750812600</v>
      </c>
      <c r="OS73" s="4">
        <v>-5917022580</v>
      </c>
      <c r="OT73" s="4">
        <v>-6814569770</v>
      </c>
      <c r="OU73" s="4">
        <v>164218860</v>
      </c>
      <c r="OV73" s="5">
        <v>2898664300</v>
      </c>
      <c r="OW73" s="4">
        <v>7647554040</v>
      </c>
      <c r="OX73" s="4">
        <v>459364320</v>
      </c>
      <c r="OY73" s="4">
        <v>-7883780970</v>
      </c>
      <c r="OZ73" s="4">
        <v>4774995540</v>
      </c>
      <c r="PA73" s="4">
        <v>3483379950</v>
      </c>
      <c r="PB73" s="4">
        <v>2255982180</v>
      </c>
      <c r="PC73" s="4">
        <v>1498535100</v>
      </c>
      <c r="PD73" s="4"/>
      <c r="PE73" s="4"/>
      <c r="PF73" s="4"/>
      <c r="PG73" s="4"/>
      <c r="PH73" s="4"/>
      <c r="PI73" s="4"/>
      <c r="PJ73" s="6" t="s">
        <v>613</v>
      </c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>
        <v>-290374</v>
      </c>
      <c r="PW73" s="4">
        <v>0</v>
      </c>
      <c r="PX73" s="4">
        <v>-126258782.88</v>
      </c>
      <c r="PY73" s="4">
        <v>-24834637.359999999</v>
      </c>
      <c r="PZ73" s="4">
        <v>-26102122.920000002</v>
      </c>
      <c r="QA73" s="5">
        <v>-66638226.200000003</v>
      </c>
      <c r="QB73" s="4">
        <v>-4283340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6" t="s">
        <v>613</v>
      </c>
      <c r="QP73" s="4"/>
      <c r="QQ73" s="4"/>
      <c r="QR73" s="4"/>
      <c r="QS73" s="4"/>
      <c r="QT73" s="4"/>
      <c r="QU73" s="4"/>
      <c r="QV73" s="4"/>
      <c r="QW73" s="4">
        <v>-89222037615</v>
      </c>
      <c r="QX73" s="4">
        <v>-13137344880</v>
      </c>
      <c r="QY73" s="4">
        <v>-256876375725</v>
      </c>
      <c r="QZ73" s="4">
        <v>-28770018180</v>
      </c>
      <c r="RA73" s="4">
        <v>-76605312640</v>
      </c>
      <c r="RB73" s="4">
        <v>-69620412420</v>
      </c>
      <c r="RC73" s="4">
        <v>-31030407.2256</v>
      </c>
      <c r="RD73" s="4">
        <v>3037616586.6649499</v>
      </c>
      <c r="RE73" s="4">
        <v>15284049450.8022</v>
      </c>
      <c r="RF73" s="5">
        <v>-5972104486.7609997</v>
      </c>
      <c r="RG73" s="4">
        <v>3021521973.6054001</v>
      </c>
      <c r="RH73" s="4">
        <v>7794384873.9560804</v>
      </c>
      <c r="RI73" s="4">
        <v>1251584850.8111</v>
      </c>
      <c r="RJ73" s="4">
        <v>-769872814.01999998</v>
      </c>
      <c r="RK73" s="4">
        <v>-1684083410.5615001</v>
      </c>
      <c r="RL73" s="4">
        <v>-7163961810.2939997</v>
      </c>
      <c r="RM73" s="4">
        <v>-13811274104.6835</v>
      </c>
      <c r="RN73" s="4"/>
      <c r="RO73" s="4"/>
      <c r="RP73" s="4"/>
      <c r="RQ73" s="4"/>
      <c r="RR73" s="4"/>
      <c r="RS73" s="4"/>
      <c r="RT73" s="6" t="s">
        <v>613</v>
      </c>
      <c r="RU73" s="4"/>
      <c r="RV73" s="4"/>
      <c r="RW73" s="4"/>
      <c r="RX73" s="4"/>
      <c r="RY73" s="4"/>
      <c r="RZ73" s="4"/>
      <c r="SA73" s="4"/>
      <c r="SB73" s="4">
        <v>-198233348350</v>
      </c>
      <c r="SC73" s="4">
        <v>-4101076200</v>
      </c>
      <c r="SD73" s="4">
        <v>-49999159950</v>
      </c>
      <c r="SE73" s="4">
        <v>-178096451600</v>
      </c>
      <c r="SF73" s="4">
        <v>-252279993600</v>
      </c>
      <c r="SG73" s="4">
        <v>-2405033564400</v>
      </c>
      <c r="SH73" s="4">
        <v>4174965780</v>
      </c>
      <c r="SI73" s="4">
        <v>8438954705</v>
      </c>
      <c r="SJ73" s="4">
        <v>-30497071020</v>
      </c>
      <c r="SK73" s="5">
        <v>18797679250</v>
      </c>
      <c r="SL73" s="4">
        <v>-3549250980</v>
      </c>
      <c r="SM73" s="4">
        <v>-2536720842</v>
      </c>
      <c r="SN73" s="4">
        <v>5794893780</v>
      </c>
      <c r="SO73" s="4">
        <v>-469951920</v>
      </c>
      <c r="SP73" s="4">
        <v>-1323422830</v>
      </c>
      <c r="SQ73" s="4">
        <v>-1065209940</v>
      </c>
      <c r="SR73" s="4">
        <v>-949095000</v>
      </c>
      <c r="SS73" s="4"/>
      <c r="ST73" s="4"/>
      <c r="SU73" s="4"/>
      <c r="SV73" s="4"/>
      <c r="SW73" s="4"/>
      <c r="SX73" s="4"/>
      <c r="SY73" s="6" t="s">
        <v>613</v>
      </c>
      <c r="SZ73" s="4"/>
      <c r="TA73" s="4"/>
      <c r="TB73" s="4"/>
      <c r="TC73" s="4"/>
      <c r="TD73" s="4"/>
      <c r="TE73" s="4"/>
      <c r="TF73" s="4"/>
      <c r="TG73" s="4">
        <v>280077368900</v>
      </c>
      <c r="TH73" s="4">
        <v>26067009300</v>
      </c>
      <c r="TI73" s="4">
        <v>301424877750</v>
      </c>
      <c r="TJ73" s="4">
        <v>204452109800</v>
      </c>
      <c r="TK73" s="4">
        <v>337783033600</v>
      </c>
      <c r="TL73" s="4">
        <v>2486070014400</v>
      </c>
      <c r="TM73" s="4">
        <v>21934260</v>
      </c>
      <c r="TN73" s="4">
        <v>-1549562390</v>
      </c>
      <c r="TO73" s="4">
        <v>10357591440</v>
      </c>
      <c r="TP73" s="5">
        <v>-9559457600</v>
      </c>
      <c r="TQ73" s="4">
        <v>-624735480</v>
      </c>
      <c r="TR73" s="35">
        <v>-3731328668</v>
      </c>
      <c r="TS73" s="35">
        <v>-7386503995</v>
      </c>
      <c r="TT73" s="35">
        <v>501367950</v>
      </c>
      <c r="TU73" s="35">
        <v>5344916630</v>
      </c>
      <c r="TV73" s="35">
        <v>8267327580</v>
      </c>
      <c r="TW73" s="35">
        <v>15094119150</v>
      </c>
      <c r="TX73" s="35"/>
      <c r="TY73" s="35"/>
      <c r="TZ73" s="35"/>
      <c r="UD73" s="6" t="s">
        <v>613</v>
      </c>
      <c r="UL73" s="37">
        <v>0.16635267949852298</v>
      </c>
      <c r="UM73" s="37">
        <v>0.16646435269722301</v>
      </c>
      <c r="UN73" s="37">
        <v>0.16646435269722301</v>
      </c>
      <c r="UO73" s="37">
        <v>0.16646435269722301</v>
      </c>
      <c r="UP73" s="9">
        <v>0.37589559988375598</v>
      </c>
      <c r="UQ73" s="9">
        <v>2.6772128252327901E-2</v>
      </c>
      <c r="UR73" s="9">
        <v>3.7284332857977297E-2</v>
      </c>
      <c r="US73" s="9"/>
      <c r="UT73" s="9"/>
      <c r="UU73" s="10"/>
      <c r="UV73" s="9"/>
      <c r="UW73" s="6" t="s">
        <v>613</v>
      </c>
      <c r="VE73" s="9">
        <v>1.6704055324012802E-2</v>
      </c>
      <c r="VF73" s="9">
        <v>2.0841004353035202E-2</v>
      </c>
      <c r="VG73" s="9">
        <v>2.1701604900123499E-2</v>
      </c>
      <c r="VH73" s="9">
        <v>2.76160018119447E-2</v>
      </c>
      <c r="VI73" s="9">
        <v>6.15976125311248E-2</v>
      </c>
      <c r="VJ73" s="9">
        <v>2.6502065575402002E-2</v>
      </c>
      <c r="VK73" s="9">
        <v>1.7127936516158699E-2</v>
      </c>
      <c r="VL73" s="9"/>
      <c r="VM73" s="9"/>
      <c r="VN73" s="10"/>
      <c r="VO73" s="9"/>
      <c r="VP73" s="6" t="s">
        <v>613</v>
      </c>
      <c r="VX73" s="9">
        <v>0.83364732050147794</v>
      </c>
      <c r="VY73" s="9">
        <v>0.83353564730277696</v>
      </c>
      <c r="VZ73" s="9">
        <v>0.83353564730277696</v>
      </c>
      <c r="WA73" s="9">
        <v>0.83353564730277696</v>
      </c>
      <c r="WB73" s="52">
        <v>0.62410440011624302</v>
      </c>
      <c r="WC73" s="52">
        <v>0.973227871747672</v>
      </c>
      <c r="WD73" s="52">
        <v>0.96271566714202295</v>
      </c>
      <c r="WG73" s="53"/>
      <c r="WI73" s="54" t="s">
        <v>613</v>
      </c>
      <c r="WQ73" s="9">
        <v>0.11172072502604</v>
      </c>
      <c r="WR73" s="9">
        <v>9.4517049870086203E-2</v>
      </c>
      <c r="WS73" s="9">
        <v>1.5816036572960702E-2</v>
      </c>
      <c r="WT73" s="9">
        <v>2.8307437514121098E-2</v>
      </c>
      <c r="WU73" s="9">
        <v>4.8600974714883394E-2</v>
      </c>
      <c r="WV73" s="9">
        <v>1.9179873182153001E-2</v>
      </c>
      <c r="WW73" s="9">
        <v>4.1472276617871298E-2</v>
      </c>
      <c r="WX73" s="9"/>
      <c r="WY73" s="9"/>
      <c r="WZ73" s="10"/>
      <c r="XA73" s="9"/>
      <c r="XB73" s="6" t="s">
        <v>613</v>
      </c>
      <c r="XJ73" s="9">
        <v>0.2282508</v>
      </c>
      <c r="XK73" s="9">
        <v>0.24821459999999998</v>
      </c>
      <c r="XL73" s="9">
        <v>0.24713225000000003</v>
      </c>
      <c r="XM73" s="9">
        <v>0.24582789999999999</v>
      </c>
      <c r="XN73" s="9">
        <v>0.24660084999999998</v>
      </c>
      <c r="XO73" s="9">
        <v>0.24974750000000001</v>
      </c>
      <c r="XP73" s="9">
        <v>0.24454630000000002</v>
      </c>
      <c r="XQ73" s="9"/>
      <c r="XR73" s="9"/>
      <c r="XS73" s="10"/>
      <c r="XT73" s="9"/>
      <c r="XU73" s="6" t="s">
        <v>613</v>
      </c>
      <c r="XV73" s="59">
        <f t="shared" si="318"/>
        <v>-208292737818.21973</v>
      </c>
      <c r="XW73" s="59">
        <f t="shared" si="318"/>
        <v>198687654278.89536</v>
      </c>
      <c r="XX73" s="59">
        <f t="shared" si="313"/>
        <v>174235162.72490638</v>
      </c>
      <c r="XY73" s="59">
        <f t="shared" si="313"/>
        <v>104274408.10660836</v>
      </c>
      <c r="XZ73" s="59">
        <f t="shared" si="313"/>
        <v>-245303930.13100436</v>
      </c>
      <c r="YA73" s="59">
        <f t="shared" si="313"/>
        <v>104861378.34421688</v>
      </c>
      <c r="YB73" s="59">
        <f t="shared" si="313"/>
        <v>2509743212.7433319</v>
      </c>
      <c r="YC73" s="6" t="s">
        <v>613</v>
      </c>
      <c r="YD73" s="4"/>
      <c r="YE73" s="4"/>
      <c r="YF73" s="4"/>
      <c r="YG73" s="4"/>
      <c r="YH73" s="4"/>
      <c r="YI73" s="4"/>
      <c r="YJ73" s="4"/>
      <c r="YK73" s="4">
        <v>-89222037615</v>
      </c>
      <c r="YL73" s="4">
        <v>-13137344880</v>
      </c>
      <c r="YM73" s="4">
        <v>-256876375725</v>
      </c>
      <c r="YN73" s="4">
        <v>-28770018180</v>
      </c>
      <c r="YO73" s="4">
        <v>-76605312640</v>
      </c>
      <c r="YP73" s="4">
        <v>-69620412420</v>
      </c>
      <c r="YQ73" s="4">
        <v>-31030407.2256</v>
      </c>
      <c r="YR73" s="4">
        <v>3037616586.6649499</v>
      </c>
      <c r="YS73" s="4">
        <v>15284049450.8022</v>
      </c>
      <c r="YT73" s="5">
        <v>-5972104486.7609997</v>
      </c>
      <c r="YU73" s="4">
        <v>3021521973.6054001</v>
      </c>
      <c r="YV73" s="4">
        <v>7794384873.9560804</v>
      </c>
      <c r="YW73" s="4">
        <v>1251584850.8111</v>
      </c>
      <c r="YX73" s="4">
        <v>-769872814.01999998</v>
      </c>
      <c r="YY73" s="4">
        <v>-1684083410.5615001</v>
      </c>
      <c r="YZ73" s="4">
        <v>-7163961810.2939997</v>
      </c>
      <c r="ZA73" s="4">
        <v>-13811274104.6835</v>
      </c>
      <c r="ZB73" s="4"/>
      <c r="ZC73" s="4"/>
      <c r="ZD73" s="4"/>
      <c r="ZE73" s="4"/>
      <c r="ZF73" s="4"/>
      <c r="ZG73" s="4"/>
      <c r="ZH73" s="6" t="s">
        <v>613</v>
      </c>
      <c r="ZI73" s="4"/>
      <c r="ZJ73" s="4"/>
      <c r="ZK73" s="4"/>
      <c r="ZL73" s="4"/>
      <c r="ZM73" s="4"/>
      <c r="ZN73" s="4"/>
      <c r="ZO73" s="4"/>
      <c r="ZP73" s="4">
        <v>-198233348350</v>
      </c>
      <c r="ZQ73" s="4">
        <v>-4101076200</v>
      </c>
      <c r="ZR73" s="4">
        <v>-49999159950</v>
      </c>
      <c r="ZS73" s="4">
        <v>-178096451600</v>
      </c>
      <c r="ZT73" s="4">
        <v>-252279993600</v>
      </c>
      <c r="ZU73" s="4">
        <v>-2405033564400</v>
      </c>
      <c r="ZV73" s="4">
        <v>4174965780</v>
      </c>
      <c r="ZW73" s="4">
        <v>8438954705</v>
      </c>
      <c r="ZX73" s="4">
        <v>-30497071020</v>
      </c>
      <c r="ZY73" s="5">
        <v>18797679250</v>
      </c>
      <c r="ZZ73" s="4">
        <v>-3549250980</v>
      </c>
      <c r="AAA73" s="4">
        <v>-2536720842</v>
      </c>
      <c r="AAB73" s="4">
        <v>5794893780</v>
      </c>
      <c r="AAC73" s="4">
        <v>-469951920</v>
      </c>
      <c r="AAD73" s="4">
        <v>-1323422830</v>
      </c>
      <c r="AAE73" s="4">
        <v>-1065209940</v>
      </c>
      <c r="AAF73" s="4">
        <v>-949095000</v>
      </c>
      <c r="AAG73" s="4"/>
      <c r="AAH73" s="4"/>
      <c r="AAI73" s="4"/>
      <c r="AAJ73" s="4"/>
      <c r="AAK73" s="4"/>
      <c r="AAL73" s="4"/>
      <c r="AAM73" s="6" t="s">
        <v>613</v>
      </c>
      <c r="AAN73" s="4"/>
      <c r="AAO73" s="4"/>
      <c r="AAP73" s="4"/>
      <c r="AAQ73" s="4"/>
      <c r="AAR73" s="4"/>
      <c r="AAS73" s="4"/>
      <c r="AAT73" s="4"/>
      <c r="AAU73" s="4">
        <v>280077368900</v>
      </c>
      <c r="AAV73" s="4">
        <v>26067009300</v>
      </c>
      <c r="AAW73" s="4">
        <v>301424877750</v>
      </c>
      <c r="AAX73" s="4">
        <v>204452109800</v>
      </c>
      <c r="AAY73" s="4">
        <v>337783033600</v>
      </c>
      <c r="AAZ73" s="4">
        <v>2486070014400</v>
      </c>
      <c r="ABA73" s="4">
        <v>21934260</v>
      </c>
      <c r="ABB73" s="4">
        <v>-1549562390</v>
      </c>
      <c r="ABC73" s="4">
        <v>10357591440</v>
      </c>
      <c r="ABD73" s="5">
        <v>-9559457600</v>
      </c>
      <c r="ABE73" s="4">
        <v>-624735480</v>
      </c>
      <c r="ABF73" s="35">
        <v>-3731328668</v>
      </c>
      <c r="ABG73" s="35">
        <v>-7386503995</v>
      </c>
      <c r="ABH73" s="35">
        <v>501367950</v>
      </c>
      <c r="ABI73" s="35">
        <v>5344916630</v>
      </c>
      <c r="ABJ73" s="35">
        <v>8267327580</v>
      </c>
      <c r="ABK73" s="35">
        <v>15094119150</v>
      </c>
      <c r="ABL73" s="35"/>
      <c r="ABM73" s="35"/>
      <c r="ABN73" s="35"/>
      <c r="ABR73" s="6" t="s">
        <v>613</v>
      </c>
      <c r="ABZ73" s="37">
        <v>0.16635267949852298</v>
      </c>
      <c r="ACA73" s="37">
        <v>0.16646435269722301</v>
      </c>
      <c r="ACB73" s="37">
        <v>0.16646435269722301</v>
      </c>
      <c r="ACC73" s="37">
        <v>0.16646435269722301</v>
      </c>
      <c r="ACD73" s="9">
        <v>0.37589559988375598</v>
      </c>
      <c r="ACE73" s="9">
        <v>2.6772128252327901E-2</v>
      </c>
      <c r="ACF73" s="9">
        <v>3.7284332857977297E-2</v>
      </c>
      <c r="ACG73" s="9"/>
      <c r="ACH73" s="9"/>
      <c r="ACI73" s="10"/>
      <c r="ACJ73" s="9"/>
      <c r="ACK73" s="6" t="s">
        <v>613</v>
      </c>
      <c r="ACS73" s="9">
        <v>1.6704055324012802E-2</v>
      </c>
      <c r="ACT73" s="9">
        <v>2.0841004353035202E-2</v>
      </c>
      <c r="ACU73" s="9">
        <v>2.1701604900123499E-2</v>
      </c>
      <c r="ACV73" s="9">
        <v>2.76160018119447E-2</v>
      </c>
      <c r="ACW73" s="9">
        <v>6.15976125311248E-2</v>
      </c>
      <c r="ACX73" s="9">
        <v>2.6502065575402002E-2</v>
      </c>
      <c r="ACY73" s="9">
        <v>1.7127936516158699E-2</v>
      </c>
      <c r="ACZ73" s="9"/>
      <c r="ADA73" s="9"/>
      <c r="ADB73" s="10"/>
      <c r="ADC73" s="9"/>
      <c r="ADD73" s="6" t="s">
        <v>613</v>
      </c>
      <c r="ADL73" s="9">
        <v>0.83364732050147794</v>
      </c>
      <c r="ADM73" s="9">
        <v>0.83353564730277696</v>
      </c>
      <c r="ADN73" s="9">
        <v>0.83353564730277696</v>
      </c>
      <c r="ADO73" s="9">
        <v>0.83353564730277696</v>
      </c>
      <c r="ADP73" s="52">
        <v>0.62410440011624302</v>
      </c>
      <c r="ADQ73" s="52">
        <v>0.973227871747672</v>
      </c>
      <c r="ADR73" s="52">
        <v>0.96271566714202295</v>
      </c>
      <c r="ADU73" s="53"/>
      <c r="ADW73" s="54" t="s">
        <v>613</v>
      </c>
      <c r="AEE73" s="9">
        <v>0.11172072502604</v>
      </c>
      <c r="AEF73" s="9">
        <v>9.4517049870086203E-2</v>
      </c>
      <c r="AEG73" s="9">
        <v>1.5816036572960702E-2</v>
      </c>
      <c r="AEH73" s="9">
        <v>2.8307437514121098E-2</v>
      </c>
      <c r="AEI73" s="9">
        <v>4.8600974714883394E-2</v>
      </c>
      <c r="AEJ73" s="9">
        <v>1.9179873182153001E-2</v>
      </c>
      <c r="AEK73" s="9">
        <v>4.1472276617871298E-2</v>
      </c>
      <c r="AEL73" s="9"/>
      <c r="AEM73" s="9"/>
      <c r="AEN73" s="10"/>
      <c r="AEO73" s="9"/>
      <c r="AEP73" s="6" t="s">
        <v>613</v>
      </c>
      <c r="AEX73" s="9">
        <v>0.2282508</v>
      </c>
      <c r="AEY73" s="9">
        <v>0.24821459999999998</v>
      </c>
      <c r="AEZ73" s="9">
        <v>0.24713225000000003</v>
      </c>
      <c r="AFA73" s="9">
        <v>0.24582789999999999</v>
      </c>
      <c r="AFB73" s="9">
        <v>0.24660084999999998</v>
      </c>
      <c r="AFC73" s="9">
        <v>0.24974750000000001</v>
      </c>
      <c r="AFD73" s="9">
        <v>0.24454630000000002</v>
      </c>
      <c r="AFE73" s="9"/>
      <c r="AFF73" s="9"/>
      <c r="AFG73" s="10"/>
      <c r="AFH73" s="9"/>
      <c r="AFI73" s="6" t="s">
        <v>613</v>
      </c>
      <c r="AFJ73" s="7">
        <f t="shared" si="324"/>
        <v>6.4227321731311557E-2</v>
      </c>
      <c r="AFK73" s="7">
        <f t="shared" si="325"/>
        <v>7.6307870535188144E-3</v>
      </c>
      <c r="AFL73" s="7">
        <f t="shared" si="326"/>
        <v>-0.18296007781532309</v>
      </c>
      <c r="AFM73" s="7">
        <f t="shared" si="327"/>
        <v>5.4141195430037169E-2</v>
      </c>
      <c r="AFN73" s="7">
        <f t="shared" si="328"/>
        <v>-5.5865263325037738E-2</v>
      </c>
      <c r="AFO73" s="8">
        <f t="shared" si="329"/>
        <v>4.5900216987411709E-2</v>
      </c>
      <c r="AFP73" s="7">
        <f t="shared" si="330"/>
        <v>6.7692336306922771E-2</v>
      </c>
      <c r="AFQ73" s="6" t="s">
        <v>613</v>
      </c>
      <c r="AFR73" s="7">
        <f t="shared" si="331"/>
        <v>0.11478088921659324</v>
      </c>
      <c r="AFS73" s="7">
        <f t="shared" si="332"/>
        <v>1.1082111442464626E-2</v>
      </c>
      <c r="AFT73" s="7">
        <f t="shared" si="333"/>
        <v>-0.212803776059625</v>
      </c>
      <c r="AFU73" s="7">
        <f t="shared" si="334"/>
        <v>5.5999333782522948E-2</v>
      </c>
      <c r="AFV73" s="7">
        <f t="shared" si="335"/>
        <v>-5.6765697368707888E-2</v>
      </c>
      <c r="AFW73" s="8">
        <f t="shared" si="336"/>
        <v>5.085913385428479E-2</v>
      </c>
      <c r="AFX73" s="7">
        <f t="shared" si="337"/>
        <v>9.0759573161963605E-2</v>
      </c>
      <c r="AFY73" s="6" t="s">
        <v>613</v>
      </c>
      <c r="AFZ73" s="1">
        <f t="shared" si="338"/>
        <v>3741167244800</v>
      </c>
      <c r="AGA73" s="1">
        <f t="shared" si="339"/>
        <v>2879841870000</v>
      </c>
      <c r="AGB73" s="1">
        <f t="shared" si="340"/>
        <v>33269062920</v>
      </c>
      <c r="AGC73" s="1">
        <f t="shared" si="341"/>
        <v>40281850380</v>
      </c>
      <c r="AGD73" s="1">
        <f t="shared" si="342"/>
        <v>37177178067</v>
      </c>
      <c r="AGE73" s="2">
        <f t="shared" si="343"/>
        <v>39688800900</v>
      </c>
      <c r="AGF73" s="1">
        <f t="shared" si="344"/>
        <v>47421922620</v>
      </c>
      <c r="AGG73" s="6" t="s">
        <v>613</v>
      </c>
      <c r="AGH73" s="7">
        <f t="shared" si="345"/>
        <v>9.61845179469481E-2</v>
      </c>
      <c r="AGI73" s="7">
        <f t="shared" si="346"/>
        <v>1.8211965263217732E-2</v>
      </c>
      <c r="AGJ73" s="7">
        <f t="shared" si="347"/>
        <v>-0.21059497037375527</v>
      </c>
      <c r="AGK73" s="7">
        <f t="shared" si="348"/>
        <v>-0.40426702935387848</v>
      </c>
      <c r="AGL73" s="7">
        <f t="shared" si="349"/>
        <v>-9.0659812692770619E-4</v>
      </c>
      <c r="AGM73" s="8">
        <f t="shared" si="350"/>
        <v>2.1613721769054503E-2</v>
      </c>
      <c r="AGN73" s="7">
        <f t="shared" si="351"/>
        <v>0.14632024740122188</v>
      </c>
      <c r="AGO73" s="6" t="s">
        <v>613</v>
      </c>
      <c r="AGP73" s="7">
        <f t="shared" si="352"/>
        <v>29.938293723230903</v>
      </c>
      <c r="AGQ73" s="7">
        <f t="shared" si="353"/>
        <v>0.38215102883980429</v>
      </c>
      <c r="AGR73" s="7">
        <f t="shared" si="354"/>
        <v>-0.22048408250659743</v>
      </c>
      <c r="AGS73" s="7">
        <f t="shared" si="355"/>
        <v>4.6435485441287883</v>
      </c>
      <c r="AGT73" s="7">
        <f t="shared" si="356"/>
        <v>-0.12628856065510535</v>
      </c>
      <c r="AGU73" s="8">
        <f t="shared" si="357"/>
        <v>4.1454942193986655E-2</v>
      </c>
      <c r="AGV73" s="7">
        <f t="shared" si="358"/>
        <v>6.770093743767415E-2</v>
      </c>
      <c r="AGW73" s="6" t="s">
        <v>613</v>
      </c>
      <c r="AGX73" s="7">
        <f t="shared" si="359"/>
        <v>-5.942094155988709</v>
      </c>
      <c r="AGY73" s="7">
        <f t="shared" si="360"/>
        <v>0.35386689992946535</v>
      </c>
      <c r="AGZ73" s="7">
        <f t="shared" si="361"/>
        <v>-0.187928912558741</v>
      </c>
      <c r="AHA73" s="7">
        <f t="shared" si="362"/>
        <v>-14.332462121212121</v>
      </c>
      <c r="AHB73" s="7">
        <f t="shared" si="363"/>
        <v>9.8309791165709492E-3</v>
      </c>
      <c r="AHC73" s="8">
        <f t="shared" si="364"/>
        <v>5.9863703515147873E-2</v>
      </c>
      <c r="AHD73" s="7">
        <f t="shared" si="365"/>
        <v>0.13649858395682921</v>
      </c>
      <c r="AHE73" s="6" t="s">
        <v>613</v>
      </c>
      <c r="AHF73" s="15">
        <f t="shared" si="306"/>
        <v>0.35171074677815883</v>
      </c>
      <c r="AHG73" s="15">
        <f t="shared" si="307"/>
        <v>0.86273934472833635</v>
      </c>
      <c r="AHH73" s="15">
        <f t="shared" si="308"/>
        <v>4711.440343295234</v>
      </c>
      <c r="AHI73" s="15">
        <f t="shared" si="309"/>
        <v>0.91759062945326897</v>
      </c>
      <c r="AHJ73" s="15">
        <f t="shared" si="310"/>
        <v>11.004201185267926</v>
      </c>
      <c r="AHK73" s="16">
        <f t="shared" si="311"/>
        <v>3.6075068770870735</v>
      </c>
      <c r="AHL73" s="15">
        <f t="shared" si="312"/>
        <v>4.8350306027109307</v>
      </c>
      <c r="AHM73" s="6" t="s">
        <v>613</v>
      </c>
      <c r="AHN73" s="12">
        <f t="shared" si="366"/>
        <v>1037.7846094939582</v>
      </c>
      <c r="AHO73" s="12">
        <f t="shared" si="367"/>
        <v>423.07100311384664</v>
      </c>
      <c r="AHP73" s="12">
        <f t="shared" si="368"/>
        <v>7.7471001096177508E-2</v>
      </c>
      <c r="AHQ73" s="12">
        <f t="shared" si="369"/>
        <v>397.78087121212121</v>
      </c>
      <c r="AHR73" s="12">
        <f t="shared" si="370"/>
        <v>33.16915002323389</v>
      </c>
      <c r="AHS73" s="13">
        <f t="shared" si="371"/>
        <v>101.17790829957441</v>
      </c>
      <c r="AHT73" s="12">
        <f t="shared" si="372"/>
        <v>75.490732115604374</v>
      </c>
      <c r="AHU73" s="6" t="s">
        <v>613</v>
      </c>
      <c r="AHV73" s="15">
        <f t="shared" si="373"/>
        <v>2.145323388335714E-3</v>
      </c>
      <c r="AHW73" s="15">
        <f t="shared" si="374"/>
        <v>1.9967987726437864E-2</v>
      </c>
      <c r="AHX73" s="15">
        <f t="shared" si="375"/>
        <v>0.82981082232931014</v>
      </c>
      <c r="AHY73" s="15">
        <f t="shared" si="376"/>
        <v>1.1659444262404069E-2</v>
      </c>
      <c r="AHZ73" s="15">
        <f t="shared" si="377"/>
        <v>0.44236202420269904</v>
      </c>
      <c r="AIA73" s="16">
        <f t="shared" si="378"/>
        <v>1.1072314797261948</v>
      </c>
      <c r="AIB73" s="15">
        <f t="shared" si="379"/>
        <v>0.99987295403761134</v>
      </c>
      <c r="AIC73" s="6" t="s">
        <v>613</v>
      </c>
      <c r="AID73" s="4">
        <f t="shared" si="380"/>
        <v>-840147289600</v>
      </c>
      <c r="AIE73" s="4">
        <f t="shared" si="381"/>
        <v>144998332200</v>
      </c>
      <c r="AIF73" s="4">
        <f t="shared" si="382"/>
        <v>23844379800</v>
      </c>
      <c r="AIG73" s="4">
        <f t="shared" si="383"/>
        <v>27291192355</v>
      </c>
      <c r="AIH73" s="4">
        <f t="shared" si="384"/>
        <v>37162446360</v>
      </c>
      <c r="AII73" s="14">
        <f t="shared" si="385"/>
        <v>39053088550</v>
      </c>
      <c r="AIJ73" s="4">
        <f t="shared" si="386"/>
        <v>23893981800</v>
      </c>
      <c r="AIK73" s="6" t="s">
        <v>613</v>
      </c>
      <c r="AIL73" s="15">
        <f t="shared" si="387"/>
        <v>-1.6254346076033571E-2</v>
      </c>
      <c r="AIM73" s="15">
        <f t="shared" si="388"/>
        <v>0.50186624905193222</v>
      </c>
      <c r="AIN73" s="15">
        <f t="shared" si="389"/>
        <v>1.3204549685959959</v>
      </c>
      <c r="AIO73" s="15">
        <f t="shared" si="390"/>
        <v>1.7421884460569952E-2</v>
      </c>
      <c r="AIP73" s="15">
        <f t="shared" si="391"/>
        <v>0.44949199732931683</v>
      </c>
      <c r="AIQ73" s="16">
        <f t="shared" si="392"/>
        <v>1.2398780006351124</v>
      </c>
      <c r="AIR73" s="15">
        <f t="shared" si="393"/>
        <v>2.3448004024176496</v>
      </c>
      <c r="AIS73" s="6" t="s">
        <v>613</v>
      </c>
      <c r="AIT73" s="15">
        <f t="shared" si="394"/>
        <v>0.3091180025146959</v>
      </c>
      <c r="AIU73" s="15">
        <f t="shared" si="395"/>
        <v>1.4419642581959791</v>
      </c>
      <c r="AIV73" s="15">
        <f t="shared" si="396"/>
        <v>11.359781611774384</v>
      </c>
      <c r="AIW73" s="15">
        <f t="shared" si="397"/>
        <v>108.60033373570973</v>
      </c>
      <c r="AIX73" s="15">
        <f t="shared" si="398"/>
        <v>69.427627356772419</v>
      </c>
      <c r="AIY73" s="16">
        <f t="shared" si="399"/>
        <v>13.10146520885446</v>
      </c>
      <c r="AIZ73" s="15">
        <f t="shared" si="400"/>
        <v>2.9302210034855363</v>
      </c>
      <c r="AJA73" s="6" t="s">
        <v>613</v>
      </c>
      <c r="AJB73" s="15">
        <f t="shared" si="401"/>
        <v>4.0571320347337618E-2</v>
      </c>
      <c r="AJC73" s="15">
        <f t="shared" si="402"/>
        <v>0.26180755501533248</v>
      </c>
      <c r="AJD73" s="15">
        <f t="shared" si="403"/>
        <v>11.039424867401991</v>
      </c>
      <c r="AJE73" s="15">
        <f t="shared" si="404"/>
        <v>102.99407086558261</v>
      </c>
      <c r="AJF73" s="15">
        <f t="shared" si="405"/>
        <v>68.395920420446458</v>
      </c>
      <c r="AJG73" s="16">
        <f t="shared" si="406"/>
        <v>5.8545045590252558</v>
      </c>
      <c r="AJH73" s="15">
        <f t="shared" si="407"/>
        <v>1.1497210433094012</v>
      </c>
      <c r="AJI73" s="6" t="s">
        <v>613</v>
      </c>
      <c r="AJJ73" s="15">
        <f t="shared" si="319"/>
        <v>1239237.5625916922</v>
      </c>
      <c r="AJK73" s="15" t="e">
        <f t="shared" si="319"/>
        <v>#DIV/0!</v>
      </c>
      <c r="AJL73" s="15">
        <f t="shared" si="314"/>
        <v>-55.491563914876224</v>
      </c>
      <c r="AJM73" s="15">
        <f t="shared" si="314"/>
        <v>-655.72223801539735</v>
      </c>
      <c r="AJN73" s="15">
        <f t="shared" si="314"/>
        <v>-1.2912650861120072</v>
      </c>
      <c r="AJO73" s="16">
        <f t="shared" si="314"/>
        <v>12.872832140300877</v>
      </c>
      <c r="AJP73" s="15">
        <f t="shared" si="314"/>
        <v>1619.9478561122862</v>
      </c>
      <c r="AJQ73" s="6" t="s">
        <v>613</v>
      </c>
      <c r="AJY73" s="1">
        <v>-7.6009999999999994E-2</v>
      </c>
      <c r="AJZ73" s="1">
        <v>-7.6639400000000002</v>
      </c>
      <c r="AKA73" s="1">
        <v>-0.48366999999999999</v>
      </c>
      <c r="AKB73" s="1">
        <v>-0.15987000000000001</v>
      </c>
      <c r="AKC73" s="1">
        <v>-1.7275799999999999</v>
      </c>
      <c r="AKD73" s="1">
        <v>0.26396999999999998</v>
      </c>
      <c r="AKE73" s="1">
        <v>-40.211730000000003</v>
      </c>
      <c r="AKF73" s="1">
        <v>-156.17086</v>
      </c>
      <c r="AKG73" s="1">
        <v>0.13739999999999999</v>
      </c>
      <c r="AKH73" s="2">
        <v>8.1805400000000006</v>
      </c>
      <c r="AKI73" s="1">
        <v>2.7647400000000002</v>
      </c>
      <c r="AKJ73" s="6" t="s">
        <v>613</v>
      </c>
      <c r="AKK73" s="15">
        <f t="shared" si="408"/>
        <v>1.7871037764390574</v>
      </c>
      <c r="AKL73" s="15">
        <f t="shared" si="409"/>
        <v>1.4522894381326352</v>
      </c>
      <c r="AKM73" s="15">
        <f t="shared" si="410"/>
        <v>1.1631159026638895</v>
      </c>
      <c r="AKN73" s="15">
        <f t="shared" si="411"/>
        <v>1.0343202313455919</v>
      </c>
      <c r="AKO73" s="15">
        <f t="shared" si="412"/>
        <v>1.0161179593557306</v>
      </c>
      <c r="AKP73" s="16">
        <f t="shared" si="413"/>
        <v>1.1080368937740115</v>
      </c>
      <c r="AKQ73" s="15">
        <f t="shared" si="414"/>
        <v>1.340765854947775</v>
      </c>
      <c r="AKR73" s="6" t="s">
        <v>613</v>
      </c>
      <c r="AKS73" s="15">
        <f t="shared" si="415"/>
        <v>5.0327485476744392E-2</v>
      </c>
      <c r="AKT73" s="15">
        <f t="shared" si="416"/>
        <v>0.14763854111992472</v>
      </c>
      <c r="AKU73" s="15">
        <f t="shared" si="417"/>
        <v>1.9842322344629574E-2</v>
      </c>
      <c r="AKV73" s="15">
        <f t="shared" si="418"/>
        <v>2.1702938727872177E-2</v>
      </c>
      <c r="AKW73" s="15">
        <f t="shared" si="419"/>
        <v>3.9641381133230649E-4</v>
      </c>
      <c r="AKX73" s="16">
        <f t="shared" si="420"/>
        <v>5.6023587142533145E-3</v>
      </c>
      <c r="AKY73" s="15">
        <f t="shared" si="421"/>
        <v>0.13470380575941734</v>
      </c>
      <c r="AKZ73" s="6" t="s">
        <v>613</v>
      </c>
      <c r="ALA73" s="7">
        <f t="shared" si="422"/>
        <v>4.7915993985343255E-2</v>
      </c>
      <c r="ALB73" s="7">
        <f t="shared" si="423"/>
        <v>0.12864550625482779</v>
      </c>
      <c r="ALC73" s="7">
        <f t="shared" si="424"/>
        <v>1.9456264865544942E-2</v>
      </c>
      <c r="ALD73" s="7">
        <f t="shared" si="425"/>
        <v>2.1241926498610862E-2</v>
      </c>
      <c r="ALE73" s="7">
        <f t="shared" si="426"/>
        <v>3.9625672969182329E-4</v>
      </c>
      <c r="ALF73" s="8">
        <f t="shared" si="427"/>
        <v>5.5711471494720817E-3</v>
      </c>
      <c r="ALG73" s="7">
        <f t="shared" si="428"/>
        <v>0.11871274695272994</v>
      </c>
      <c r="ALH73" s="6" t="s">
        <v>613</v>
      </c>
      <c r="ALI73" s="7">
        <f t="shared" si="320"/>
        <v>-1.1619474933814531</v>
      </c>
      <c r="ALJ73" s="7">
        <f t="shared" si="320"/>
        <v>0.53629978207521434</v>
      </c>
      <c r="ALK73" s="7">
        <f t="shared" si="315"/>
        <v>0.26917564789554133</v>
      </c>
      <c r="ALL73" s="7">
        <f t="shared" si="315"/>
        <v>0.12186371672866698</v>
      </c>
      <c r="ALM73" s="7">
        <f t="shared" si="315"/>
        <v>-16.651426079204832</v>
      </c>
      <c r="ALN73" s="20">
        <f t="shared" si="315"/>
        <v>0.47424521151016297</v>
      </c>
      <c r="ALO73" s="7">
        <f t="shared" si="315"/>
        <v>0.44581304924983783</v>
      </c>
      <c r="ALP73" s="6" t="s">
        <v>613</v>
      </c>
      <c r="ALQ73" s="17">
        <f t="shared" si="429"/>
        <v>4.7915993985343255E-2</v>
      </c>
      <c r="ALR73" s="17">
        <f t="shared" si="430"/>
        <v>0.12864550625482779</v>
      </c>
      <c r="ALS73" s="17">
        <f t="shared" si="431"/>
        <v>1.9456264865544942E-2</v>
      </c>
      <c r="ALT73" s="17">
        <f t="shared" si="432"/>
        <v>2.1241926498610862E-2</v>
      </c>
      <c r="ALU73" s="17">
        <f t="shared" si="433"/>
        <v>3.9625672969182329E-4</v>
      </c>
      <c r="ALV73" s="21">
        <f t="shared" si="434"/>
        <v>5.5711471494720817E-3</v>
      </c>
      <c r="ALW73" s="17">
        <f t="shared" si="435"/>
        <v>0.11871274695272994</v>
      </c>
      <c r="ALX73" s="6" t="s">
        <v>613</v>
      </c>
      <c r="ALY73" s="17">
        <f t="shared" si="436"/>
        <v>0.9520840060146567</v>
      </c>
      <c r="ALZ73" s="17">
        <f t="shared" si="437"/>
        <v>0.87135449374517215</v>
      </c>
      <c r="AMA73" s="17">
        <f t="shared" si="438"/>
        <v>0.98054373513445503</v>
      </c>
      <c r="AMB73" s="17">
        <f t="shared" si="439"/>
        <v>0.9787580735013891</v>
      </c>
      <c r="AMC73" s="17">
        <f t="shared" si="440"/>
        <v>0.99960374327030821</v>
      </c>
      <c r="AMD73" s="21">
        <f t="shared" si="441"/>
        <v>0.99442885285052796</v>
      </c>
      <c r="AME73" s="17">
        <f t="shared" si="442"/>
        <v>0.88128725304727007</v>
      </c>
      <c r="AMF73" s="6" t="s">
        <v>613</v>
      </c>
      <c r="AMN73" s="18">
        <v>4.5713591950970072</v>
      </c>
      <c r="AMO73" s="18">
        <v>6.1982279139587186</v>
      </c>
      <c r="AMP73" s="18">
        <v>6.218300505319057</v>
      </c>
      <c r="AMQ73" s="18">
        <v>6.0281565269948612</v>
      </c>
      <c r="AMR73" s="18">
        <v>6.8453170762465918</v>
      </c>
      <c r="AMS73" s="18">
        <v>7.4264531209904705</v>
      </c>
      <c r="AMT73" s="18">
        <v>7.1765482946952046</v>
      </c>
      <c r="AMU73" s="18">
        <v>5.8431999502304244</v>
      </c>
      <c r="AMV73" s="19">
        <v>4.5730186003318511</v>
      </c>
      <c r="AMW73" s="18">
        <v>5.7790687746391765</v>
      </c>
      <c r="AMX73" s="18">
        <v>11.291457076820459</v>
      </c>
      <c r="AMY73" s="18">
        <v>10.072101709964384</v>
      </c>
      <c r="AMZ73" s="18">
        <v>8.1036149396627639</v>
      </c>
      <c r="ANH73" s="6" t="s">
        <v>613</v>
      </c>
      <c r="ANI73" s="7">
        <f t="shared" si="443"/>
        <v>6.0281565269948614E-2</v>
      </c>
      <c r="ANJ73" s="7">
        <f t="shared" si="444"/>
        <v>6.8453170762465917E-2</v>
      </c>
      <c r="ANK73" s="7">
        <f t="shared" si="445"/>
        <v>7.4264531209904699E-2</v>
      </c>
      <c r="ANL73" s="7">
        <f t="shared" si="446"/>
        <v>7.176548294695205E-2</v>
      </c>
      <c r="ANM73" s="7">
        <f t="shared" si="447"/>
        <v>5.8431999502304245E-2</v>
      </c>
      <c r="ANN73" s="20">
        <f t="shared" si="448"/>
        <v>4.5730186003318511E-2</v>
      </c>
      <c r="ANO73" s="7">
        <f t="shared" si="449"/>
        <v>5.7790687746391761E-2</v>
      </c>
      <c r="ANP73" s="6" t="s">
        <v>613</v>
      </c>
      <c r="ANX73" s="7">
        <v>-1.5137246404285265E-2</v>
      </c>
      <c r="ANY73" s="7">
        <v>2.5564672332883953E-2</v>
      </c>
      <c r="ANZ73" s="7">
        <v>-1.0702546631930043E-2</v>
      </c>
      <c r="AOA73" s="7">
        <v>0.20954451611318192</v>
      </c>
      <c r="AOB73" s="7">
        <v>0.18215498634196114</v>
      </c>
      <c r="AOC73" s="7">
        <v>-0.11152965043334617</v>
      </c>
      <c r="AOD73" s="7">
        <v>0.2194132077705182</v>
      </c>
      <c r="AOE73" s="7">
        <v>5.1688907023796915E-3</v>
      </c>
      <c r="AOF73" s="20">
        <v>0.14404568362117454</v>
      </c>
      <c r="AOG73" s="7">
        <v>5.3476746432414846E-2</v>
      </c>
      <c r="AOH73" s="7">
        <v>0.57657229599624027</v>
      </c>
      <c r="AOI73" s="7">
        <v>0.18054832872882143</v>
      </c>
      <c r="AOJ73" s="7">
        <v>0.45513802777357104</v>
      </c>
      <c r="AOR73" s="6" t="s">
        <v>613</v>
      </c>
      <c r="AOZ73" s="1">
        <v>-7.6009999999999994E-2</v>
      </c>
      <c r="APA73" s="1">
        <v>-7.6639400000000002</v>
      </c>
      <c r="APB73" s="1">
        <v>-0.48366999999999999</v>
      </c>
      <c r="APC73" s="1">
        <v>-0.15987000000000001</v>
      </c>
      <c r="APD73" s="1">
        <v>-1.7275799999999999</v>
      </c>
      <c r="APE73" s="1">
        <v>0.26396999999999998</v>
      </c>
      <c r="APF73" s="1">
        <v>-40.211730000000003</v>
      </c>
      <c r="APG73" s="1">
        <v>-156.17086</v>
      </c>
      <c r="APH73" s="1">
        <v>0.13739999999999999</v>
      </c>
      <c r="API73" s="2">
        <v>8.1805400000000006</v>
      </c>
      <c r="APJ73" s="1">
        <v>2.7647400000000002</v>
      </c>
      <c r="APK73" s="1">
        <v>-0.29077999999999998</v>
      </c>
      <c r="APL73" s="1">
        <v>-4.5987499999999999</v>
      </c>
      <c r="APM73" s="1">
        <v>0.90637999999999996</v>
      </c>
      <c r="APN73" s="1">
        <v>1.5829800000000001</v>
      </c>
      <c r="APO73" s="1">
        <v>6.7249400000000001</v>
      </c>
      <c r="APP73" s="1">
        <v>1.89886</v>
      </c>
      <c r="APQ73" s="1"/>
      <c r="APR73" s="1"/>
      <c r="APS73" s="1"/>
      <c r="APW73" s="22">
        <v>-0.67850521612785752</v>
      </c>
      <c r="APX73" s="22">
        <v>8.9684957216327743E-3</v>
      </c>
      <c r="APY73" s="22">
        <v>0.33930823225875339</v>
      </c>
      <c r="APZ73" s="22">
        <v>0.1206089278780252</v>
      </c>
      <c r="AQA73" s="22">
        <v>0.17406724670524998</v>
      </c>
      <c r="AQB73" s="39" t="s">
        <v>613</v>
      </c>
      <c r="AQC73" s="22">
        <v>-5.3081364869339816E-3</v>
      </c>
      <c r="AQD73" s="6" t="s">
        <v>613</v>
      </c>
      <c r="AQE73" s="4">
        <f t="shared" si="450"/>
        <v>-48996312320</v>
      </c>
      <c r="AQF73" s="4">
        <f t="shared" si="451"/>
        <v>24638537970</v>
      </c>
      <c r="AQG73" s="4">
        <f t="shared" si="452"/>
        <v>-64261222.630800247</v>
      </c>
      <c r="AQH73" s="4">
        <f t="shared" si="453"/>
        <v>-18492464154.985649</v>
      </c>
      <c r="AQI73" s="4">
        <f t="shared" si="454"/>
        <v>2075847423.5525999</v>
      </c>
      <c r="AQJ73" s="5">
        <f t="shared" si="455"/>
        <v>-1149469765.0555</v>
      </c>
      <c r="AQK73" s="4">
        <f t="shared" si="456"/>
        <v>3145732880.4594002</v>
      </c>
      <c r="AQL73" s="6" t="s">
        <v>613</v>
      </c>
      <c r="AQM73" s="7">
        <f t="shared" si="457"/>
        <v>-0.13616048769443403</v>
      </c>
      <c r="AQN73" s="7">
        <f t="shared" si="458"/>
        <v>0.46977454294406995</v>
      </c>
      <c r="AQO73" s="7">
        <f t="shared" si="459"/>
        <v>9.1719234419815124E-3</v>
      </c>
      <c r="AQP73" s="7">
        <f t="shared" si="460"/>
        <v>1.1355782096253146</v>
      </c>
      <c r="AQQ73" s="7">
        <f t="shared" si="461"/>
        <v>-61.589147157629959</v>
      </c>
      <c r="AQR73" s="20">
        <f t="shared" si="462"/>
        <v>-1.3399852499304343</v>
      </c>
      <c r="AQS73" s="7">
        <f t="shared" si="463"/>
        <v>0.45335484090370864</v>
      </c>
      <c r="AQT73" s="6" t="s">
        <v>613</v>
      </c>
      <c r="AQU73" s="9">
        <f t="shared" si="321"/>
        <v>-4.0994125451821184E-2</v>
      </c>
      <c r="AQV73" s="9">
        <f t="shared" si="321"/>
        <v>6.9472905009032498E-2</v>
      </c>
      <c r="AQW73" s="9">
        <f t="shared" si="316"/>
        <v>1.1223035872571521E-2</v>
      </c>
      <c r="AQX73" s="9">
        <f t="shared" si="316"/>
        <v>8.957311674155205E-2</v>
      </c>
      <c r="AQY73" s="9">
        <f t="shared" si="316"/>
        <v>4.9160636802539209E-2</v>
      </c>
      <c r="AQZ73" s="10" t="e">
        <f t="shared" si="316"/>
        <v>#VALUE!</v>
      </c>
      <c r="ARA73" s="9">
        <f t="shared" si="316"/>
        <v>5.7813586735682973E-2</v>
      </c>
      <c r="ARB73" s="6" t="s">
        <v>613</v>
      </c>
      <c r="ARC73" s="17">
        <f t="shared" si="322"/>
        <v>-0.10228657377742029</v>
      </c>
      <c r="ARD73" s="17">
        <f t="shared" si="322"/>
        <v>9.7117138025719835E-2</v>
      </c>
      <c r="ARE73" s="17">
        <f t="shared" si="317"/>
        <v>1.6193795451223774E-2</v>
      </c>
      <c r="ARF73" s="17">
        <f t="shared" si="317"/>
        <v>8.7319450699074833E-2</v>
      </c>
      <c r="ARG73" s="17">
        <f t="shared" si="317"/>
        <v>-0.36383703541832907</v>
      </c>
      <c r="ARH73" s="21" t="e">
        <f t="shared" si="317"/>
        <v>#VALUE!</v>
      </c>
      <c r="ARI73" s="17">
        <f t="shared" si="317"/>
        <v>7.9880856914498408E-2</v>
      </c>
      <c r="ARJ73" s="6" t="s">
        <v>613</v>
      </c>
    </row>
    <row r="74" spans="1:1154" collapsed="1" x14ac:dyDescent="0.15">
      <c r="A74" s="26" t="s">
        <v>80</v>
      </c>
      <c r="B74" s="34">
        <v>41913</v>
      </c>
      <c r="C74" s="34">
        <v>41913</v>
      </c>
      <c r="D74" s="35">
        <v>461.85567010309302</v>
      </c>
      <c r="E74" s="26" t="s">
        <v>81</v>
      </c>
      <c r="F74" s="26" t="s">
        <v>50</v>
      </c>
      <c r="G74" s="26" t="s">
        <v>51</v>
      </c>
      <c r="H74" s="26" t="s">
        <v>23</v>
      </c>
      <c r="I74" s="56" t="s">
        <v>456</v>
      </c>
      <c r="J74" s="26" t="s">
        <v>529</v>
      </c>
      <c r="K74" s="26" t="s">
        <v>427</v>
      </c>
      <c r="L74" s="26" t="s">
        <v>50</v>
      </c>
      <c r="M74" s="26" t="s">
        <v>82</v>
      </c>
      <c r="N74" s="26" t="s">
        <v>23</v>
      </c>
      <c r="O74" s="26" t="s">
        <v>83</v>
      </c>
      <c r="P74" s="26" t="s">
        <v>84</v>
      </c>
      <c r="Q74" s="26" t="s">
        <v>25</v>
      </c>
      <c r="R74" s="26" t="s">
        <v>85</v>
      </c>
      <c r="S74" s="35" t="s">
        <v>86</v>
      </c>
      <c r="T74" s="26" t="s">
        <v>27</v>
      </c>
      <c r="U74" s="26" t="s">
        <v>23</v>
      </c>
      <c r="V74" s="3">
        <v>2014</v>
      </c>
      <c r="W74" s="3">
        <f t="shared" si="323"/>
        <v>1</v>
      </c>
      <c r="AG74" s="35">
        <v>237176000000</v>
      </c>
      <c r="AH74" s="35">
        <v>361534000000</v>
      </c>
      <c r="AI74" s="4">
        <v>147045000000</v>
      </c>
      <c r="AJ74" s="4">
        <v>280149000000</v>
      </c>
      <c r="AK74" s="4">
        <v>184996000000</v>
      </c>
      <c r="AL74" s="4">
        <v>229325000000</v>
      </c>
      <c r="AM74" s="4">
        <v>1318887876270</v>
      </c>
      <c r="AN74" s="5">
        <v>525226189090</v>
      </c>
      <c r="AO74" s="4">
        <v>317854490490</v>
      </c>
      <c r="AP74" s="4">
        <v>582502837980</v>
      </c>
      <c r="AQ74" s="4">
        <v>16020000000</v>
      </c>
      <c r="AR74" s="4">
        <v>64807000000</v>
      </c>
      <c r="AS74" s="4">
        <v>60238000000</v>
      </c>
      <c r="AT74" s="4"/>
      <c r="AU74" s="4"/>
      <c r="AV74" s="4"/>
      <c r="AW74" s="4"/>
      <c r="AX74" s="4"/>
      <c r="AY74" s="4"/>
      <c r="AZ74" s="4"/>
      <c r="BA74" s="4"/>
      <c r="BB74" s="6" t="s">
        <v>613</v>
      </c>
      <c r="BC74" s="4"/>
      <c r="BD74" s="4"/>
      <c r="BE74" s="4"/>
      <c r="BF74" s="4"/>
      <c r="BG74" s="4"/>
      <c r="BH74" s="4"/>
      <c r="BI74" s="4"/>
      <c r="BJ74" s="4"/>
      <c r="BK74" s="4"/>
      <c r="BL74" s="4">
        <v>831962000000</v>
      </c>
      <c r="BM74" s="4">
        <v>821018000000</v>
      </c>
      <c r="BN74" s="4">
        <v>1253323000000</v>
      </c>
      <c r="BO74" s="4">
        <v>1008845000000</v>
      </c>
      <c r="BP74" s="4">
        <v>1163336000000</v>
      </c>
      <c r="BQ74" s="4">
        <v>502063000000</v>
      </c>
      <c r="BR74" s="4">
        <v>232467173340</v>
      </c>
      <c r="BS74" s="5">
        <v>419147117920</v>
      </c>
      <c r="BT74" s="4">
        <v>361973206020</v>
      </c>
      <c r="BU74" s="4">
        <v>200724290790</v>
      </c>
      <c r="BV74" s="4">
        <v>168261000000</v>
      </c>
      <c r="BW74" s="4">
        <v>28320000000</v>
      </c>
      <c r="BX74" s="4">
        <v>18796000000</v>
      </c>
      <c r="BY74" s="4"/>
      <c r="BZ74" s="4"/>
      <c r="CA74" s="4"/>
      <c r="CB74" s="4"/>
      <c r="CC74" s="4"/>
      <c r="CD74" s="4"/>
      <c r="CE74" s="4"/>
      <c r="CF74" s="4"/>
      <c r="CG74" s="6" t="s">
        <v>613</v>
      </c>
      <c r="CH74" s="4"/>
      <c r="CI74" s="4"/>
      <c r="CJ74" s="4"/>
      <c r="CK74" s="4"/>
      <c r="CL74" s="4"/>
      <c r="CM74" s="4"/>
      <c r="CN74" s="4"/>
      <c r="CO74" s="4"/>
      <c r="CP74" s="4"/>
      <c r="CQ74" s="4">
        <v>1444271000000</v>
      </c>
      <c r="CR74" s="4">
        <v>1764606000000</v>
      </c>
      <c r="CS74" s="4">
        <v>2073521000000</v>
      </c>
      <c r="CT74" s="4">
        <v>2038878000000</v>
      </c>
      <c r="CU74" s="4">
        <v>2566830000000</v>
      </c>
      <c r="CV74" s="4">
        <v>1817572000000</v>
      </c>
      <c r="CW74" s="4">
        <v>2509692922180</v>
      </c>
      <c r="CX74" s="5">
        <v>1369470225330</v>
      </c>
      <c r="CY74" s="4">
        <v>916725054660</v>
      </c>
      <c r="CZ74" s="4">
        <v>964661002280</v>
      </c>
      <c r="DA74" s="4">
        <v>340428000000</v>
      </c>
      <c r="DB74" s="4">
        <v>212509000000</v>
      </c>
      <c r="DC74" s="4">
        <v>98618000000</v>
      </c>
      <c r="DD74" s="4"/>
      <c r="DE74" s="4"/>
      <c r="DF74" s="4"/>
      <c r="DG74" s="4"/>
      <c r="DH74" s="4"/>
      <c r="DI74" s="4"/>
      <c r="DJ74" s="4"/>
      <c r="DK74" s="4"/>
      <c r="DL74" s="6" t="s">
        <v>613</v>
      </c>
      <c r="DM74" s="4"/>
      <c r="DN74" s="4"/>
      <c r="DO74" s="4"/>
      <c r="DP74" s="4"/>
      <c r="DQ74" s="4"/>
      <c r="DR74" s="4"/>
      <c r="DS74" s="4"/>
      <c r="DT74" s="4"/>
      <c r="DU74" s="4"/>
      <c r="DV74" s="4">
        <v>12044736000000</v>
      </c>
      <c r="DW74" s="4">
        <v>11164825000000</v>
      </c>
      <c r="DX74" s="4">
        <v>11670481000000</v>
      </c>
      <c r="DY74" s="4">
        <v>12610068000000</v>
      </c>
      <c r="DZ74" s="4">
        <v>14019294000000</v>
      </c>
      <c r="EA74" s="4">
        <v>13738747000000</v>
      </c>
      <c r="EB74" s="4">
        <v>12894699893195</v>
      </c>
      <c r="EC74" s="5">
        <v>6310872548093</v>
      </c>
      <c r="ED74" s="4">
        <v>3881997389399</v>
      </c>
      <c r="EE74" s="4">
        <v>2844695056845</v>
      </c>
      <c r="EF74" s="4">
        <v>1798824000000</v>
      </c>
      <c r="EG74" s="4">
        <v>1349311000000</v>
      </c>
      <c r="EH74" s="4">
        <v>457086000000</v>
      </c>
      <c r="EI74" s="4"/>
      <c r="EJ74" s="4"/>
      <c r="EK74" s="4"/>
      <c r="EL74" s="4"/>
      <c r="EM74" s="4"/>
      <c r="EN74" s="4"/>
      <c r="EO74" s="4"/>
      <c r="EP74" s="4"/>
      <c r="EQ74" s="6" t="s">
        <v>613</v>
      </c>
      <c r="ER74" s="4"/>
      <c r="ES74" s="4"/>
      <c r="ET74" s="4"/>
      <c r="EU74" s="4"/>
      <c r="EV74" s="4"/>
      <c r="EW74" s="4"/>
      <c r="EX74" s="4"/>
      <c r="EY74" s="4"/>
      <c r="EZ74" s="4"/>
      <c r="FA74" s="4">
        <v>1721016000000</v>
      </c>
      <c r="FB74" s="4">
        <v>1566989000000</v>
      </c>
      <c r="FC74" s="4">
        <v>1536265000000</v>
      </c>
      <c r="FD74" s="4">
        <v>821160000000</v>
      </c>
      <c r="FE74" s="4">
        <v>1094268000000</v>
      </c>
      <c r="FF74" s="4">
        <v>831915000000</v>
      </c>
      <c r="FG74" s="4">
        <v>6207436035820</v>
      </c>
      <c r="FH74" s="5">
        <v>562014322970</v>
      </c>
      <c r="FI74" s="4">
        <v>743786309550</v>
      </c>
      <c r="FJ74" s="4">
        <v>396490218860</v>
      </c>
      <c r="FK74" s="4">
        <v>249106000000</v>
      </c>
      <c r="FL74" s="4">
        <v>238468000000</v>
      </c>
      <c r="FM74" s="4">
        <v>48940000000</v>
      </c>
      <c r="FN74" s="4"/>
      <c r="FO74" s="4"/>
      <c r="FP74" s="4"/>
      <c r="FQ74" s="4"/>
      <c r="FR74" s="4"/>
      <c r="FS74" s="4"/>
      <c r="FT74" s="4"/>
      <c r="FU74" s="4"/>
      <c r="FV74" s="6" t="s">
        <v>613</v>
      </c>
      <c r="FW74" s="4"/>
      <c r="FX74" s="4"/>
      <c r="FY74" s="4"/>
      <c r="FZ74" s="4"/>
      <c r="GA74" s="4"/>
      <c r="GB74" s="4"/>
      <c r="GC74" s="4"/>
      <c r="GD74" s="4"/>
      <c r="GE74" s="4"/>
      <c r="GF74" s="4">
        <v>7468551000000</v>
      </c>
      <c r="GG74" s="4">
        <v>7258477000000</v>
      </c>
      <c r="GH74" s="4">
        <v>7716829000000</v>
      </c>
      <c r="GI74" s="4">
        <v>7668233000000</v>
      </c>
      <c r="GJ74" s="4">
        <v>7913345000000</v>
      </c>
      <c r="GK74" s="4">
        <v>8114584000000</v>
      </c>
      <c r="GL74" s="4">
        <v>9626768313250</v>
      </c>
      <c r="GM74" s="5">
        <v>2964924846450</v>
      </c>
      <c r="GN74" s="4">
        <v>875829633250</v>
      </c>
      <c r="GO74" s="4">
        <v>1426582383420</v>
      </c>
      <c r="GP74" s="4">
        <v>1001269000000</v>
      </c>
      <c r="GQ74" s="4">
        <v>902139000000</v>
      </c>
      <c r="GR74" s="4">
        <v>330087000000</v>
      </c>
      <c r="GS74" s="4"/>
      <c r="GT74" s="4"/>
      <c r="GU74" s="4"/>
      <c r="GV74" s="4"/>
      <c r="GW74" s="4"/>
      <c r="GX74" s="4"/>
      <c r="GY74" s="4"/>
      <c r="GZ74" s="4"/>
      <c r="HA74" s="6" t="s">
        <v>613</v>
      </c>
      <c r="HB74" s="4"/>
      <c r="HC74" s="4"/>
      <c r="HD74" s="4"/>
      <c r="HE74" s="4"/>
      <c r="HF74" s="4"/>
      <c r="HG74" s="4"/>
      <c r="HH74" s="4"/>
      <c r="HI74" s="4"/>
      <c r="HJ74" s="4"/>
      <c r="HK74" s="4">
        <v>3644648000000</v>
      </c>
      <c r="HL74" s="4">
        <v>2973516000000</v>
      </c>
      <c r="HM74" s="4">
        <v>2969905000000</v>
      </c>
      <c r="HN74" s="4">
        <v>4093410000000</v>
      </c>
      <c r="HO74" s="4">
        <v>4688384000000</v>
      </c>
      <c r="HP74" s="4">
        <v>4814536000000</v>
      </c>
      <c r="HQ74" s="4">
        <v>1861316791920</v>
      </c>
      <c r="HR74" s="5">
        <v>2292372696270</v>
      </c>
      <c r="HS74" s="4">
        <v>1720376807210</v>
      </c>
      <c r="HT74" s="4">
        <v>900967807150</v>
      </c>
      <c r="HU74" s="4">
        <v>474117000000</v>
      </c>
      <c r="HV74" s="4">
        <v>243706000000</v>
      </c>
      <c r="HW74" s="4">
        <v>77932000000</v>
      </c>
      <c r="HX74" s="4"/>
      <c r="HY74" s="4"/>
      <c r="HZ74" s="4"/>
      <c r="IA74" s="4"/>
      <c r="IB74" s="4"/>
      <c r="IC74" s="4"/>
      <c r="ID74" s="4"/>
      <c r="IE74" s="4"/>
      <c r="IF74" s="6" t="s">
        <v>613</v>
      </c>
      <c r="IG74" s="4"/>
      <c r="IH74" s="4"/>
      <c r="II74" s="4"/>
      <c r="IJ74" s="4"/>
      <c r="IK74" s="4"/>
      <c r="IL74" s="4"/>
      <c r="IM74" s="4"/>
      <c r="IN74" s="4"/>
      <c r="IO74" s="4"/>
      <c r="IP74" s="4">
        <v>1922151000000</v>
      </c>
      <c r="IQ74" s="4">
        <v>1767050000000</v>
      </c>
      <c r="IR74" s="4">
        <v>1899775000000</v>
      </c>
      <c r="IS74" s="4">
        <v>1908487000000</v>
      </c>
      <c r="IT74" s="4">
        <v>1821446000000</v>
      </c>
      <c r="IU74" s="4">
        <v>1785853000000</v>
      </c>
      <c r="IV74" s="4">
        <v>1071929000000</v>
      </c>
      <c r="IW74" s="5">
        <v>840096512950</v>
      </c>
      <c r="IX74" s="4">
        <v>529407625240</v>
      </c>
      <c r="IY74" s="4">
        <v>330955798090</v>
      </c>
      <c r="IZ74" s="4">
        <v>286366000000</v>
      </c>
      <c r="JA74" s="4">
        <v>197426000000</v>
      </c>
      <c r="JB74" s="4">
        <v>39088000000</v>
      </c>
      <c r="JC74" s="4"/>
      <c r="JD74" s="4"/>
      <c r="JE74" s="4"/>
      <c r="JF74" s="4"/>
      <c r="JG74" s="4"/>
      <c r="JH74" s="4"/>
      <c r="JI74" s="4"/>
      <c r="JJ74" s="4"/>
      <c r="JK74" s="6" t="s">
        <v>613</v>
      </c>
      <c r="JL74" s="4"/>
      <c r="JM74" s="4"/>
      <c r="JN74" s="4"/>
      <c r="JO74" s="4"/>
      <c r="JP74" s="4"/>
      <c r="JQ74" s="4"/>
      <c r="JR74" s="4"/>
      <c r="JS74" s="4"/>
      <c r="JT74" s="4"/>
      <c r="JU74" s="4">
        <v>1124565000000</v>
      </c>
      <c r="JV74" s="4">
        <v>1079249000000</v>
      </c>
      <c r="JW74" s="4">
        <v>1247741000000</v>
      </c>
      <c r="JX74" s="4">
        <v>1309643000000</v>
      </c>
      <c r="JY74" s="4">
        <v>1334690000000</v>
      </c>
      <c r="JZ74" s="4">
        <v>1330695000000</v>
      </c>
      <c r="KA74" s="4">
        <v>760150000000</v>
      </c>
      <c r="KB74" s="5">
        <v>581688986030</v>
      </c>
      <c r="KC74" s="4">
        <v>353902803610</v>
      </c>
      <c r="KD74" s="4">
        <v>223162092030</v>
      </c>
      <c r="KE74" s="4">
        <v>201832000000</v>
      </c>
      <c r="KF74" s="4">
        <v>155054000000</v>
      </c>
      <c r="KG74" s="4">
        <v>5010000000</v>
      </c>
      <c r="KH74" s="4"/>
      <c r="KI74" s="4"/>
      <c r="KJ74" s="4"/>
      <c r="KK74" s="4"/>
      <c r="KL74" s="4"/>
      <c r="KM74" s="4"/>
      <c r="KN74" s="4"/>
      <c r="KO74" s="4"/>
      <c r="KP74" s="6" t="s">
        <v>613</v>
      </c>
      <c r="KQ74" s="4"/>
      <c r="KR74" s="4"/>
      <c r="KS74" s="4"/>
      <c r="KT74" s="4"/>
      <c r="KU74" s="4"/>
      <c r="KV74" s="4"/>
      <c r="KW74" s="4"/>
      <c r="KX74" s="4"/>
      <c r="KY74" s="4"/>
      <c r="KZ74" s="4">
        <v>708883000000</v>
      </c>
      <c r="LA74" s="4">
        <v>228382000000</v>
      </c>
      <c r="LB74" s="4">
        <v>-1223843000000</v>
      </c>
      <c r="LC74" s="4">
        <v>330962000000</v>
      </c>
      <c r="LD74" s="4">
        <v>237129000000</v>
      </c>
      <c r="LE74" s="4">
        <v>136875000000</v>
      </c>
      <c r="LF74" s="4">
        <v>-380044000000</v>
      </c>
      <c r="LG74" s="5">
        <v>197609499243</v>
      </c>
      <c r="LH74" s="4">
        <v>175704526441</v>
      </c>
      <c r="LI74" s="4">
        <v>134320097145</v>
      </c>
      <c r="LJ74" s="4">
        <v>221040000000</v>
      </c>
      <c r="LK74" s="4">
        <v>160390000000</v>
      </c>
      <c r="LL74" s="4">
        <v>69846000000</v>
      </c>
      <c r="LM74" s="4"/>
      <c r="LN74" s="4"/>
      <c r="LO74" s="4"/>
      <c r="LP74" s="4"/>
      <c r="LQ74" s="4"/>
      <c r="LR74" s="4"/>
      <c r="LS74" s="4"/>
      <c r="LT74" s="4"/>
      <c r="LU74" s="6" t="s">
        <v>613</v>
      </c>
      <c r="LV74" s="4"/>
      <c r="LW74" s="4"/>
      <c r="LX74" s="4"/>
      <c r="LY74" s="4"/>
      <c r="LZ74" s="4"/>
      <c r="MA74" s="4"/>
      <c r="MB74" s="4"/>
      <c r="MC74" s="4"/>
      <c r="MD74" s="4"/>
      <c r="ME74" s="4">
        <v>1602269000000</v>
      </c>
      <c r="MF74" s="4">
        <v>1288796000000</v>
      </c>
      <c r="MP74" s="1">
        <v>718686000000</v>
      </c>
      <c r="MQ74" s="1">
        <v>241871000000</v>
      </c>
      <c r="MR74" s="4">
        <v>-1202338000000</v>
      </c>
      <c r="MS74" s="4">
        <v>211135000000</v>
      </c>
      <c r="MT74" s="4">
        <v>409350000000</v>
      </c>
      <c r="MU74" s="4">
        <v>242015000000</v>
      </c>
      <c r="MV74" s="4">
        <v>-507884000000</v>
      </c>
      <c r="MW74" s="5">
        <v>268128307200</v>
      </c>
      <c r="MX74" s="4">
        <v>240955248090</v>
      </c>
      <c r="MY74" s="1">
        <v>176028051760</v>
      </c>
      <c r="MZ74" s="1">
        <v>307756000000</v>
      </c>
      <c r="NA74" s="1">
        <v>254388000000</v>
      </c>
      <c r="NB74" s="1">
        <v>77601000000</v>
      </c>
      <c r="NC74" s="1"/>
      <c r="ND74" s="1"/>
      <c r="NE74" s="1"/>
      <c r="NF74" s="1"/>
      <c r="NG74" s="1"/>
      <c r="NH74" s="1"/>
      <c r="NI74" s="1"/>
      <c r="NK74" s="6" t="s">
        <v>613</v>
      </c>
      <c r="NU74" s="35">
        <v>708883000000</v>
      </c>
      <c r="NV74" s="35">
        <v>228382000000</v>
      </c>
      <c r="NW74" s="47">
        <v>-1223843000000</v>
      </c>
      <c r="NX74" s="47">
        <v>330962000000</v>
      </c>
      <c r="NY74" s="47">
        <v>237129000000</v>
      </c>
      <c r="NZ74" s="47">
        <v>136875000000</v>
      </c>
      <c r="OA74" s="47">
        <v>-380044000000</v>
      </c>
      <c r="OB74" s="48">
        <v>197609499240</v>
      </c>
      <c r="OC74" s="47">
        <v>175704526440</v>
      </c>
      <c r="OD74" s="35">
        <v>134320097150</v>
      </c>
      <c r="OE74" s="35">
        <v>230411000000</v>
      </c>
      <c r="OF74" s="35">
        <v>165774000000</v>
      </c>
      <c r="OG74" s="35">
        <v>73604000000</v>
      </c>
      <c r="OH74" s="35"/>
      <c r="OI74" s="35"/>
      <c r="OJ74" s="35"/>
      <c r="OK74" s="35"/>
      <c r="OL74" s="35"/>
      <c r="OM74" s="35"/>
      <c r="ON74" s="35"/>
      <c r="OP74" s="6" t="s">
        <v>613</v>
      </c>
      <c r="OQ74" s="4">
        <v>1452927000000</v>
      </c>
      <c r="OR74" s="4">
        <v>1485700000000</v>
      </c>
      <c r="OS74" s="4">
        <v>1410993000000</v>
      </c>
      <c r="OT74" s="4">
        <v>1415120000000</v>
      </c>
      <c r="OU74" s="4">
        <v>815589000000</v>
      </c>
      <c r="OV74" s="5">
        <v>627891135170</v>
      </c>
      <c r="OW74" s="4">
        <v>367523403170</v>
      </c>
      <c r="OX74" s="4">
        <v>223923311430</v>
      </c>
      <c r="OY74" s="4">
        <v>202436000000</v>
      </c>
      <c r="OZ74" s="4">
        <v>155485000000</v>
      </c>
      <c r="PA74" s="4">
        <v>25724000000</v>
      </c>
      <c r="PB74" s="4"/>
      <c r="PC74" s="4"/>
      <c r="PD74" s="4"/>
      <c r="PE74" s="4"/>
      <c r="PF74" s="4"/>
      <c r="PG74" s="4"/>
      <c r="PH74" s="4"/>
      <c r="PI74" s="4"/>
      <c r="PJ74" s="6" t="s">
        <v>613</v>
      </c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5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6" t="s">
        <v>613</v>
      </c>
      <c r="QP74" s="4"/>
      <c r="QQ74" s="4"/>
      <c r="QR74" s="4"/>
      <c r="QS74" s="4"/>
      <c r="QT74" s="4"/>
      <c r="QU74" s="4"/>
      <c r="QV74" s="4"/>
      <c r="QW74" s="4"/>
      <c r="QX74" s="4"/>
      <c r="QY74" s="4">
        <v>809588000000</v>
      </c>
      <c r="QZ74" s="4">
        <v>1071409000000</v>
      </c>
      <c r="RA74" s="4">
        <v>903796000000</v>
      </c>
      <c r="RB74" s="4">
        <v>1214860000000</v>
      </c>
      <c r="RC74" s="4">
        <v>443797000000</v>
      </c>
      <c r="RD74" s="4">
        <v>-104705000000</v>
      </c>
      <c r="RE74" s="4">
        <v>167858398485</v>
      </c>
      <c r="RF74" s="5">
        <v>-150363783707</v>
      </c>
      <c r="RG74" s="4">
        <v>-142900403130</v>
      </c>
      <c r="RH74" s="4">
        <v>144599864254</v>
      </c>
      <c r="RI74" s="4">
        <v>109241000000</v>
      </c>
      <c r="RJ74" s="4">
        <v>48398000000</v>
      </c>
      <c r="RK74" s="4">
        <v>21572000000</v>
      </c>
      <c r="RL74" s="4"/>
      <c r="RM74" s="4"/>
      <c r="RN74" s="4"/>
      <c r="RO74" s="4"/>
      <c r="RP74" s="4"/>
      <c r="RQ74" s="4"/>
      <c r="RR74" s="4"/>
      <c r="RS74" s="4"/>
      <c r="RT74" s="6" t="s">
        <v>613</v>
      </c>
      <c r="RU74" s="4"/>
      <c r="RV74" s="4"/>
      <c r="RW74" s="4"/>
      <c r="RX74" s="4"/>
      <c r="RY74" s="4"/>
      <c r="RZ74" s="4"/>
      <c r="SA74" s="4"/>
      <c r="SB74" s="4"/>
      <c r="SC74" s="4"/>
      <c r="SD74" s="4">
        <v>-414341000000</v>
      </c>
      <c r="SE74" s="4">
        <v>-534308000000</v>
      </c>
      <c r="SF74" s="4">
        <v>-374824000000</v>
      </c>
      <c r="SG74" s="4">
        <v>-712993000000</v>
      </c>
      <c r="SH74" s="4">
        <v>-577315000000</v>
      </c>
      <c r="SI74" s="4">
        <v>-663919000000</v>
      </c>
      <c r="SJ74" s="4">
        <v>-6294399834210</v>
      </c>
      <c r="SK74" s="5">
        <v>-1753249735100</v>
      </c>
      <c r="SL74" s="4">
        <v>-555843877790</v>
      </c>
      <c r="SM74" s="4">
        <v>-443831487870</v>
      </c>
      <c r="SN74" s="4">
        <v>-183192000000</v>
      </c>
      <c r="SO74" s="4">
        <v>-608650000000</v>
      </c>
      <c r="SP74" s="4">
        <v>-238538000000</v>
      </c>
      <c r="SQ74" s="4"/>
      <c r="SR74" s="4"/>
      <c r="SS74" s="4"/>
      <c r="ST74" s="4"/>
      <c r="SU74" s="4"/>
      <c r="SV74" s="4"/>
      <c r="SW74" s="4"/>
      <c r="SX74" s="4"/>
      <c r="SY74" s="6" t="s">
        <v>613</v>
      </c>
      <c r="SZ74" s="4"/>
      <c r="TA74" s="4"/>
      <c r="TB74" s="4"/>
      <c r="TC74" s="4"/>
      <c r="TD74" s="4"/>
      <c r="TE74" s="4"/>
      <c r="TF74" s="4"/>
      <c r="TG74" s="4"/>
      <c r="TH74" s="4"/>
      <c r="TI74" s="4">
        <v>-1211489000000</v>
      </c>
      <c r="TJ74" s="4">
        <v>-1128748000000</v>
      </c>
      <c r="TK74" s="4">
        <v>-1385283000000</v>
      </c>
      <c r="TL74" s="4">
        <v>-1276389000000</v>
      </c>
      <c r="TM74" s="4">
        <v>-887903000000</v>
      </c>
      <c r="TN74" s="4">
        <v>-1388994000000</v>
      </c>
      <c r="TO74" s="4">
        <v>6420293185720</v>
      </c>
      <c r="TP74" s="5">
        <v>1829541338570</v>
      </c>
      <c r="TQ74" s="4">
        <v>331695851070</v>
      </c>
      <c r="TR74" s="35">
        <v>533532854300</v>
      </c>
      <c r="TS74" s="35">
        <v>-18134000000</v>
      </c>
      <c r="TT74" s="35">
        <v>550613000000</v>
      </c>
      <c r="TU74" s="35">
        <v>269389000000</v>
      </c>
      <c r="TV74" s="35"/>
      <c r="TW74" s="35"/>
      <c r="TX74" s="35"/>
      <c r="TY74" s="35"/>
      <c r="TZ74" s="35"/>
      <c r="UA74" s="35"/>
      <c r="UB74" s="35"/>
      <c r="UD74" s="6" t="s">
        <v>613</v>
      </c>
      <c r="UM74" s="37"/>
      <c r="UN74" s="37">
        <v>0.43877286019689499</v>
      </c>
      <c r="UO74" s="37">
        <v>0.67648847560261305</v>
      </c>
      <c r="UP74" s="9">
        <v>0.587584535594464</v>
      </c>
      <c r="UQ74" s="9">
        <v>0.49895406353916699</v>
      </c>
      <c r="UR74" s="9">
        <v>0.50727965465451597</v>
      </c>
      <c r="US74" s="9">
        <v>0.46992903399499097</v>
      </c>
      <c r="UT74" s="9">
        <v>0.49726420891165701</v>
      </c>
      <c r="UU74" s="10"/>
      <c r="UV74" s="9"/>
      <c r="UW74" s="6" t="s">
        <v>613</v>
      </c>
      <c r="VF74" s="9"/>
      <c r="VG74" s="9">
        <v>2.2358820496406098E-2</v>
      </c>
      <c r="VH74" s="9">
        <v>2.80418907040485E-2</v>
      </c>
      <c r="VI74" s="9">
        <v>4.3626118712187197E-2</v>
      </c>
      <c r="VJ74" s="9">
        <v>5.2001284224906706E-2</v>
      </c>
      <c r="VK74" s="9">
        <v>5.7741275735685799E-2</v>
      </c>
      <c r="VL74" s="9">
        <v>4.9009538201650701E-2</v>
      </c>
      <c r="VM74" s="9">
        <v>5.3411372215779497E-2</v>
      </c>
      <c r="VN74" s="10"/>
      <c r="VO74" s="9"/>
      <c r="VP74" s="6" t="s">
        <v>613</v>
      </c>
      <c r="VY74" s="9"/>
      <c r="VZ74" s="9">
        <v>0.56122713980310501</v>
      </c>
      <c r="WA74" s="9">
        <v>0.32351152439738695</v>
      </c>
      <c r="WB74" s="52">
        <v>0.412415464405536</v>
      </c>
      <c r="WC74" s="52">
        <v>0.50104593646083306</v>
      </c>
      <c r="WD74" s="52">
        <v>0.49272034534548403</v>
      </c>
      <c r="WE74" s="52">
        <v>0.53007096600500903</v>
      </c>
      <c r="WF74" s="52">
        <v>0.50273579108834299</v>
      </c>
      <c r="WG74" s="53"/>
      <c r="WI74" s="54" t="s">
        <v>613</v>
      </c>
      <c r="WR74" s="9"/>
      <c r="WS74" s="9">
        <v>-0.10467712783807</v>
      </c>
      <c r="WT74" s="9">
        <v>7.3960495873919493E-2</v>
      </c>
      <c r="WU74" s="9">
        <v>9.7822827184782107E-2</v>
      </c>
      <c r="WV74" s="9">
        <v>9.3664997762006805E-2</v>
      </c>
      <c r="WW74" s="9">
        <v>0.100464287896066</v>
      </c>
      <c r="WX74" s="9">
        <v>6.1840124548288203E-2</v>
      </c>
      <c r="WY74" s="9">
        <v>6.8688507743346006E-2</v>
      </c>
      <c r="WZ74" s="10"/>
      <c r="XA74" s="9"/>
      <c r="XB74" s="6" t="s">
        <v>613</v>
      </c>
      <c r="XK74" s="9"/>
      <c r="XL74" s="9">
        <v>0.2282508</v>
      </c>
      <c r="XM74" s="9">
        <v>0.24821459999999998</v>
      </c>
      <c r="XN74" s="9">
        <v>0.24713225000000003</v>
      </c>
      <c r="XO74" s="9">
        <v>0.24582789999999999</v>
      </c>
      <c r="XP74" s="9">
        <v>0.34434166197590499</v>
      </c>
      <c r="XQ74" s="9">
        <v>0.26531547447692</v>
      </c>
      <c r="XR74" s="9">
        <v>0.25716159999999999</v>
      </c>
      <c r="XS74" s="10"/>
      <c r="XT74" s="9"/>
      <c r="XU74" s="6" t="s">
        <v>613</v>
      </c>
      <c r="XV74" s="59">
        <f t="shared" si="318"/>
        <v>513710434438.91833</v>
      </c>
      <c r="XW74" s="59">
        <f t="shared" si="318"/>
        <v>452084297007.14557</v>
      </c>
      <c r="XX74" s="59">
        <f t="shared" si="313"/>
        <v>434411422954.61865</v>
      </c>
      <c r="XY74" s="59">
        <f t="shared" si="313"/>
        <v>759672198530.54517</v>
      </c>
      <c r="XZ74" s="59">
        <f t="shared" si="313"/>
        <v>594071399543.59314</v>
      </c>
      <c r="YA74" s="59">
        <f t="shared" si="313"/>
        <v>243396733739.76938</v>
      </c>
      <c r="YB74" s="59">
        <f t="shared" si="313"/>
        <v>173917412543.18417</v>
      </c>
      <c r="YC74" s="6" t="s">
        <v>613</v>
      </c>
      <c r="YD74" s="4"/>
      <c r="YE74" s="4"/>
      <c r="YF74" s="4"/>
      <c r="YG74" s="4"/>
      <c r="YH74" s="4"/>
      <c r="YI74" s="4"/>
      <c r="YJ74" s="4"/>
      <c r="YK74" s="4"/>
      <c r="YL74" s="4"/>
      <c r="YM74" s="4">
        <v>809588000000</v>
      </c>
      <c r="YN74" s="4">
        <v>1071409000000</v>
      </c>
      <c r="YO74" s="4">
        <v>903796000000</v>
      </c>
      <c r="YP74" s="4">
        <v>1214860000000</v>
      </c>
      <c r="YQ74" s="4">
        <v>443797000000</v>
      </c>
      <c r="YR74" s="4">
        <v>-104705000000</v>
      </c>
      <c r="YS74" s="4">
        <v>167858398485</v>
      </c>
      <c r="YT74" s="5">
        <v>-150363783707</v>
      </c>
      <c r="YU74" s="4">
        <v>-142900403130</v>
      </c>
      <c r="YV74" s="4">
        <v>144599864254</v>
      </c>
      <c r="YW74" s="4">
        <v>109241000000</v>
      </c>
      <c r="YX74" s="4">
        <v>48398000000</v>
      </c>
      <c r="YY74" s="4">
        <v>21572000000</v>
      </c>
      <c r="YZ74" s="4"/>
      <c r="ZA74" s="4"/>
      <c r="ZB74" s="4"/>
      <c r="ZC74" s="4"/>
      <c r="ZD74" s="4"/>
      <c r="ZE74" s="4"/>
      <c r="ZF74" s="4"/>
      <c r="ZG74" s="4"/>
      <c r="ZH74" s="6" t="s">
        <v>613</v>
      </c>
      <c r="ZI74" s="4"/>
      <c r="ZJ74" s="4"/>
      <c r="ZK74" s="4"/>
      <c r="ZL74" s="4"/>
      <c r="ZM74" s="4"/>
      <c r="ZN74" s="4"/>
      <c r="ZO74" s="4"/>
      <c r="ZP74" s="4"/>
      <c r="ZQ74" s="4"/>
      <c r="ZR74" s="4">
        <v>-414341000000</v>
      </c>
      <c r="ZS74" s="4">
        <v>-534308000000</v>
      </c>
      <c r="ZT74" s="4">
        <v>-374824000000</v>
      </c>
      <c r="ZU74" s="4">
        <v>-712993000000</v>
      </c>
      <c r="ZV74" s="4">
        <v>-577315000000</v>
      </c>
      <c r="ZW74" s="4">
        <v>-663919000000</v>
      </c>
      <c r="ZX74" s="4">
        <v>-6294399834210</v>
      </c>
      <c r="ZY74" s="5">
        <v>-1753249735100</v>
      </c>
      <c r="ZZ74" s="4">
        <v>-555843877790</v>
      </c>
      <c r="AAA74" s="4">
        <v>-443831487870</v>
      </c>
      <c r="AAB74" s="4">
        <v>-183192000000</v>
      </c>
      <c r="AAC74" s="4">
        <v>-608650000000</v>
      </c>
      <c r="AAD74" s="4">
        <v>-238538000000</v>
      </c>
      <c r="AAE74" s="4"/>
      <c r="AAF74" s="4"/>
      <c r="AAG74" s="4"/>
      <c r="AAH74" s="4"/>
      <c r="AAI74" s="4"/>
      <c r="AAJ74" s="4"/>
      <c r="AAK74" s="4"/>
      <c r="AAL74" s="4"/>
      <c r="AAM74" s="6" t="s">
        <v>613</v>
      </c>
      <c r="AAN74" s="4"/>
      <c r="AAO74" s="4"/>
      <c r="AAP74" s="4"/>
      <c r="AAQ74" s="4"/>
      <c r="AAR74" s="4"/>
      <c r="AAS74" s="4"/>
      <c r="AAT74" s="4"/>
      <c r="AAU74" s="4"/>
      <c r="AAV74" s="4"/>
      <c r="AAW74" s="4">
        <v>-1211489000000</v>
      </c>
      <c r="AAX74" s="4">
        <v>-1128748000000</v>
      </c>
      <c r="AAY74" s="4">
        <v>-1385283000000</v>
      </c>
      <c r="AAZ74" s="4">
        <v>-1276389000000</v>
      </c>
      <c r="ABA74" s="4">
        <v>-887903000000</v>
      </c>
      <c r="ABB74" s="4">
        <v>-1388994000000</v>
      </c>
      <c r="ABC74" s="4">
        <v>6420293185720</v>
      </c>
      <c r="ABD74" s="5">
        <v>1829541338570</v>
      </c>
      <c r="ABE74" s="4">
        <v>331695851070</v>
      </c>
      <c r="ABF74" s="35">
        <v>533532854300</v>
      </c>
      <c r="ABG74" s="35">
        <v>-18134000000</v>
      </c>
      <c r="ABH74" s="35">
        <v>550613000000</v>
      </c>
      <c r="ABI74" s="35">
        <v>269389000000</v>
      </c>
      <c r="ABJ74" s="35"/>
      <c r="ABK74" s="35"/>
      <c r="ABL74" s="35"/>
      <c r="ABM74" s="35"/>
      <c r="ABN74" s="35"/>
      <c r="ABO74" s="35"/>
      <c r="ABP74" s="35"/>
      <c r="ABR74" s="6" t="s">
        <v>613</v>
      </c>
      <c r="ACA74" s="37"/>
      <c r="ACB74" s="37">
        <v>0.43877286019689499</v>
      </c>
      <c r="ACC74" s="37">
        <v>0.67648847560261305</v>
      </c>
      <c r="ACD74" s="9">
        <v>0.587584535594464</v>
      </c>
      <c r="ACE74" s="9">
        <v>0.49895406353916699</v>
      </c>
      <c r="ACF74" s="9">
        <v>0.50727965465451597</v>
      </c>
      <c r="ACG74" s="9">
        <v>0.46992903399499097</v>
      </c>
      <c r="ACH74" s="9">
        <v>0.49726420891165701</v>
      </c>
      <c r="ACI74" s="10"/>
      <c r="ACJ74" s="9"/>
      <c r="ACK74" s="6" t="s">
        <v>613</v>
      </c>
      <c r="ACT74" s="9"/>
      <c r="ACU74" s="9">
        <v>2.2358820496406098E-2</v>
      </c>
      <c r="ACV74" s="9">
        <v>2.80418907040485E-2</v>
      </c>
      <c r="ACW74" s="9">
        <v>4.3626118712187197E-2</v>
      </c>
      <c r="ACX74" s="9">
        <v>5.2001284224906706E-2</v>
      </c>
      <c r="ACY74" s="9">
        <v>5.7741275735685799E-2</v>
      </c>
      <c r="ACZ74" s="9">
        <v>4.9009538201650701E-2</v>
      </c>
      <c r="ADA74" s="9">
        <v>5.3411372215779497E-2</v>
      </c>
      <c r="ADB74" s="10"/>
      <c r="ADC74" s="9"/>
      <c r="ADD74" s="6" t="s">
        <v>613</v>
      </c>
      <c r="ADM74" s="9"/>
      <c r="ADN74" s="9">
        <v>0.56122713980310501</v>
      </c>
      <c r="ADO74" s="9">
        <v>0.32351152439738695</v>
      </c>
      <c r="ADP74" s="52">
        <v>0.412415464405536</v>
      </c>
      <c r="ADQ74" s="52">
        <v>0.50104593646083306</v>
      </c>
      <c r="ADR74" s="52">
        <v>0.49272034534548403</v>
      </c>
      <c r="ADS74" s="52">
        <v>0.53007096600500903</v>
      </c>
      <c r="ADT74" s="52">
        <v>0.50273579108834299</v>
      </c>
      <c r="ADU74" s="53"/>
      <c r="ADW74" s="54" t="s">
        <v>613</v>
      </c>
      <c r="AEF74" s="9"/>
      <c r="AEG74" s="9">
        <v>-0.10467712783807</v>
      </c>
      <c r="AEH74" s="9">
        <v>7.3960495873919493E-2</v>
      </c>
      <c r="AEI74" s="9">
        <v>9.7822827184782107E-2</v>
      </c>
      <c r="AEJ74" s="9">
        <v>9.3664997762006805E-2</v>
      </c>
      <c r="AEK74" s="9">
        <v>0.100464287896066</v>
      </c>
      <c r="AEL74" s="9">
        <v>6.1840124548288203E-2</v>
      </c>
      <c r="AEM74" s="9">
        <v>6.8688507743346006E-2</v>
      </c>
      <c r="AEN74" s="10"/>
      <c r="AEO74" s="9"/>
      <c r="AEP74" s="6" t="s">
        <v>613</v>
      </c>
      <c r="AEY74" s="9"/>
      <c r="AEZ74" s="9">
        <v>0.2282508</v>
      </c>
      <c r="AFA74" s="9">
        <v>0.24821459999999998</v>
      </c>
      <c r="AFB74" s="9">
        <v>0.24713225000000003</v>
      </c>
      <c r="AFC74" s="9">
        <v>0.24582789999999999</v>
      </c>
      <c r="AFD74" s="9">
        <v>0.34434166197590499</v>
      </c>
      <c r="AFE74" s="9">
        <v>0.26531547447692</v>
      </c>
      <c r="AFF74" s="9">
        <v>0.25716159999999999</v>
      </c>
      <c r="AFG74" s="10"/>
      <c r="AFH74" s="9"/>
      <c r="AFI74" s="6" t="s">
        <v>613</v>
      </c>
      <c r="AFJ74" s="7">
        <f t="shared" si="324"/>
        <v>-0.1048665432041747</v>
      </c>
      <c r="AFK74" s="7">
        <f t="shared" si="325"/>
        <v>2.6245853709908621E-2</v>
      </c>
      <c r="AFL74" s="7">
        <f t="shared" si="326"/>
        <v>1.6914475151173804E-2</v>
      </c>
      <c r="AFM74" s="7">
        <f t="shared" si="327"/>
        <v>9.9626989273475953E-3</v>
      </c>
      <c r="AFN74" s="7">
        <f t="shared" si="328"/>
        <v>-2.9472884452360383E-2</v>
      </c>
      <c r="AFO74" s="8">
        <f t="shared" si="329"/>
        <v>3.1312547945959238E-2</v>
      </c>
      <c r="AFP74" s="7">
        <f t="shared" si="330"/>
        <v>4.5261371612669243E-2</v>
      </c>
      <c r="AFQ74" s="6" t="s">
        <v>613</v>
      </c>
      <c r="AFR74" s="7">
        <f t="shared" si="331"/>
        <v>-0.41208153122742985</v>
      </c>
      <c r="AFS74" s="7">
        <f t="shared" si="332"/>
        <v>8.0852394458409985E-2</v>
      </c>
      <c r="AFT74" s="7">
        <f t="shared" si="333"/>
        <v>5.0577981667030689E-2</v>
      </c>
      <c r="AFU74" s="7">
        <f t="shared" si="334"/>
        <v>2.8429530903912651E-2</v>
      </c>
      <c r="AFV74" s="7">
        <f t="shared" si="335"/>
        <v>-0.20418018128336662</v>
      </c>
      <c r="AFW74" s="8">
        <f t="shared" si="336"/>
        <v>8.6203041749946391E-2</v>
      </c>
      <c r="AFX74" s="7">
        <f t="shared" si="337"/>
        <v>0.10213142010786966</v>
      </c>
      <c r="AFY74" s="6" t="s">
        <v>613</v>
      </c>
      <c r="AFZ74" s="1">
        <f t="shared" si="338"/>
        <v>10686734000000</v>
      </c>
      <c r="AGA74" s="1">
        <f t="shared" si="339"/>
        <v>11761643000000</v>
      </c>
      <c r="AGB74" s="1">
        <f t="shared" si="340"/>
        <v>12601729000000</v>
      </c>
      <c r="AGC74" s="1">
        <f t="shared" si="341"/>
        <v>12929120000000</v>
      </c>
      <c r="AGD74" s="1">
        <f t="shared" si="342"/>
        <v>11488085105170</v>
      </c>
      <c r="AGE74" s="2">
        <f t="shared" si="343"/>
        <v>5257297542720</v>
      </c>
      <c r="AGF74" s="1">
        <f t="shared" si="344"/>
        <v>2596206440460</v>
      </c>
      <c r="AGG74" s="6" t="s">
        <v>613</v>
      </c>
      <c r="AGH74" s="7">
        <f t="shared" si="345"/>
        <v>0.11675606410714442</v>
      </c>
      <c r="AGI74" s="7">
        <f t="shared" si="346"/>
        <v>0.11134864406273852</v>
      </c>
      <c r="AGJ74" s="7">
        <f t="shared" si="347"/>
        <v>0.1059132441270559</v>
      </c>
      <c r="AGK74" s="7">
        <f t="shared" si="348"/>
        <v>0.10292231799225314</v>
      </c>
      <c r="AGL74" s="7">
        <f t="shared" si="349"/>
        <v>6.6168555772441878E-2</v>
      </c>
      <c r="AGM74" s="8">
        <f t="shared" si="350"/>
        <v>0.11064410589343361</v>
      </c>
      <c r="AGN74" s="7">
        <f t="shared" si="351"/>
        <v>0.13631535539496425</v>
      </c>
      <c r="AGO74" s="6" t="s">
        <v>613</v>
      </c>
      <c r="AGP74" s="7">
        <f t="shared" si="352"/>
        <v>-0.64420418207419294</v>
      </c>
      <c r="AGQ74" s="7">
        <f t="shared" si="353"/>
        <v>0.17341590485028194</v>
      </c>
      <c r="AGR74" s="7">
        <f t="shared" si="354"/>
        <v>0.13018722487518158</v>
      </c>
      <c r="AGS74" s="7">
        <f t="shared" si="355"/>
        <v>7.6644046290484158E-2</v>
      </c>
      <c r="AGT74" s="7">
        <f t="shared" si="356"/>
        <v>-0.35454213851850264</v>
      </c>
      <c r="AGU74" s="8">
        <f t="shared" si="357"/>
        <v>0.23522237766360199</v>
      </c>
      <c r="AGV74" s="7">
        <f t="shared" si="358"/>
        <v>0.3318889227584258</v>
      </c>
      <c r="AGW74" s="6" t="s">
        <v>613</v>
      </c>
      <c r="AGX74" s="7">
        <f t="shared" si="359"/>
        <v>0.76478898816965168</v>
      </c>
      <c r="AGY74" s="7">
        <f t="shared" si="360"/>
        <v>0.77847006555454656</v>
      </c>
      <c r="AGZ74" s="7">
        <f t="shared" si="361"/>
        <v>0.77465541114037972</v>
      </c>
      <c r="AHA74" s="7">
        <f t="shared" si="362"/>
        <v>0.7924056459294242</v>
      </c>
      <c r="AHB74" s="7">
        <f t="shared" si="363"/>
        <v>0.76086102717624027</v>
      </c>
      <c r="AHC74" s="8">
        <f t="shared" si="364"/>
        <v>0.74740357267423885</v>
      </c>
      <c r="AHD74" s="7">
        <f t="shared" si="365"/>
        <v>0.69421630072552898</v>
      </c>
      <c r="AHE74" s="6" t="s">
        <v>613</v>
      </c>
      <c r="AHF74" s="15">
        <f t="shared" si="306"/>
        <v>1.5157904227401875</v>
      </c>
      <c r="AHG74" s="15">
        <f t="shared" si="307"/>
        <v>1.8917544320485307</v>
      </c>
      <c r="AHH74" s="15">
        <f t="shared" si="308"/>
        <v>1.565709304964344</v>
      </c>
      <c r="AHI74" s="15">
        <f t="shared" si="309"/>
        <v>3.557029695476464</v>
      </c>
      <c r="AHJ74" s="15">
        <f t="shared" si="310"/>
        <v>4.6110983525068576</v>
      </c>
      <c r="AHK74" s="16">
        <f t="shared" si="311"/>
        <v>2.0042998675952819</v>
      </c>
      <c r="AHL74" s="15">
        <f t="shared" si="312"/>
        <v>1.4625602570449614</v>
      </c>
      <c r="AHM74" s="6" t="s">
        <v>613</v>
      </c>
      <c r="AHN74" s="12">
        <f t="shared" si="366"/>
        <v>240.7984603439881</v>
      </c>
      <c r="AHO74" s="12">
        <f t="shared" si="367"/>
        <v>192.94259012505719</v>
      </c>
      <c r="AHP74" s="12">
        <f t="shared" si="368"/>
        <v>233.12117954636039</v>
      </c>
      <c r="AHQ74" s="12">
        <f t="shared" si="369"/>
        <v>102.61370616730493</v>
      </c>
      <c r="AHR74" s="12">
        <f t="shared" si="370"/>
        <v>79.156845527175761</v>
      </c>
      <c r="AHS74" s="13">
        <f t="shared" si="371"/>
        <v>182.10847882653385</v>
      </c>
      <c r="AHT74" s="12">
        <f t="shared" si="372"/>
        <v>249.56236725416457</v>
      </c>
      <c r="AHU74" s="6" t="s">
        <v>613</v>
      </c>
      <c r="AHV74" s="15">
        <f t="shared" si="373"/>
        <v>0.16278463586890721</v>
      </c>
      <c r="AHW74" s="15">
        <f t="shared" si="374"/>
        <v>0.15134628933008132</v>
      </c>
      <c r="AHX74" s="15">
        <f t="shared" si="375"/>
        <v>0.12992423156258795</v>
      </c>
      <c r="AHY74" s="15">
        <f t="shared" si="376"/>
        <v>0.12998659921461542</v>
      </c>
      <c r="AHZ74" s="15">
        <f t="shared" si="377"/>
        <v>8.3129425956295092E-2</v>
      </c>
      <c r="AIA74" s="16">
        <f t="shared" si="378"/>
        <v>0.13311891605287732</v>
      </c>
      <c r="AIB74" s="15">
        <f t="shared" si="379"/>
        <v>0.13637505957260868</v>
      </c>
      <c r="AIC74" s="6" t="s">
        <v>613</v>
      </c>
      <c r="AID74" s="4">
        <f t="shared" si="380"/>
        <v>537256000000</v>
      </c>
      <c r="AIE74" s="4">
        <f t="shared" si="381"/>
        <v>1217718000000</v>
      </c>
      <c r="AIF74" s="4">
        <f t="shared" si="382"/>
        <v>1472562000000</v>
      </c>
      <c r="AIG74" s="4">
        <f t="shared" si="383"/>
        <v>985657000000</v>
      </c>
      <c r="AIH74" s="4">
        <f t="shared" si="384"/>
        <v>-3697743113640</v>
      </c>
      <c r="AII74" s="14">
        <f t="shared" si="385"/>
        <v>807455902360</v>
      </c>
      <c r="AIJ74" s="4">
        <f t="shared" si="386"/>
        <v>172938745110</v>
      </c>
      <c r="AIK74" s="6" t="s">
        <v>613</v>
      </c>
      <c r="AIL74" s="15">
        <f t="shared" si="387"/>
        <v>3.536070327739476</v>
      </c>
      <c r="AIM74" s="15">
        <f t="shared" si="388"/>
        <v>1.5672651631987045</v>
      </c>
      <c r="AIN74" s="15">
        <f t="shared" si="389"/>
        <v>1.2369231312501612</v>
      </c>
      <c r="AIO74" s="15">
        <f t="shared" si="390"/>
        <v>1.8118402243376752</v>
      </c>
      <c r="AIP74" s="15">
        <f t="shared" si="391"/>
        <v>-0.28988736292846745</v>
      </c>
      <c r="AIQ74" s="16">
        <f t="shared" si="392"/>
        <v>1.040424016338972</v>
      </c>
      <c r="AIR74" s="15">
        <f t="shared" si="393"/>
        <v>3.0612435917888914</v>
      </c>
      <c r="AIS74" s="6" t="s">
        <v>613</v>
      </c>
      <c r="AIT74" s="15">
        <f t="shared" si="394"/>
        <v>1.3497157066000982</v>
      </c>
      <c r="AIU74" s="15">
        <f t="shared" si="395"/>
        <v>2.4829241560718982</v>
      </c>
      <c r="AIV74" s="15">
        <f t="shared" si="396"/>
        <v>2.3457050740769172</v>
      </c>
      <c r="AIW74" s="15">
        <f t="shared" si="397"/>
        <v>2.1848049380044836</v>
      </c>
      <c r="AIX74" s="15">
        <f t="shared" si="398"/>
        <v>0.40430427437315841</v>
      </c>
      <c r="AIY74" s="16">
        <f t="shared" si="399"/>
        <v>2.4367176588898101</v>
      </c>
      <c r="AIZ74" s="15">
        <f t="shared" si="400"/>
        <v>1.2325113313992431</v>
      </c>
      <c r="AJA74" s="6" t="s">
        <v>613</v>
      </c>
      <c r="AJB74" s="15">
        <f t="shared" si="401"/>
        <v>0.91154065216613023</v>
      </c>
      <c r="AJC74" s="15">
        <f t="shared" si="402"/>
        <v>1.5697233182327439</v>
      </c>
      <c r="AJD74" s="15">
        <f t="shared" si="403"/>
        <v>1.2321771266271151</v>
      </c>
      <c r="AJE74" s="15">
        <f t="shared" si="404"/>
        <v>0.87916193361100592</v>
      </c>
      <c r="AJF74" s="15">
        <f t="shared" si="405"/>
        <v>0.24991881360644042</v>
      </c>
      <c r="AJG74" s="16">
        <f t="shared" si="406"/>
        <v>1.680336725262445</v>
      </c>
      <c r="AJH74" s="15">
        <f t="shared" si="407"/>
        <v>0.91400942418704134</v>
      </c>
      <c r="AJI74" s="6" t="s">
        <v>613</v>
      </c>
      <c r="AJJ74" s="15" t="e">
        <f t="shared" si="319"/>
        <v>#DIV/0!</v>
      </c>
      <c r="AJK74" s="15" t="e">
        <f t="shared" si="319"/>
        <v>#DIV/0!</v>
      </c>
      <c r="AJL74" s="15" t="e">
        <f t="shared" si="314"/>
        <v>#DIV/0!</v>
      </c>
      <c r="AJM74" s="15" t="e">
        <f t="shared" si="314"/>
        <v>#DIV/0!</v>
      </c>
      <c r="AJN74" s="15" t="e">
        <f t="shared" si="314"/>
        <v>#DIV/0!</v>
      </c>
      <c r="AJO74" s="16" t="e">
        <f t="shared" si="314"/>
        <v>#DIV/0!</v>
      </c>
      <c r="AJP74" s="15" t="e">
        <f t="shared" si="314"/>
        <v>#DIV/0!</v>
      </c>
      <c r="AJQ74" s="6" t="s">
        <v>613</v>
      </c>
      <c r="AKA74" s="1">
        <v>2.6351900000000001</v>
      </c>
      <c r="AKB74" s="1">
        <v>2.0599500000000002</v>
      </c>
      <c r="AKC74" s="1">
        <v>2.4288799999999999</v>
      </c>
      <c r="AKD74" s="1">
        <v>2.8969</v>
      </c>
      <c r="AKE74" s="1">
        <v>3.0724100000000001</v>
      </c>
      <c r="AKF74" s="1">
        <v>1.7516700000000001</v>
      </c>
      <c r="AKG74" s="1">
        <v>1.27956</v>
      </c>
      <c r="AKH74" s="2">
        <v>2.3898799999999998</v>
      </c>
      <c r="AKI74" s="1">
        <v>2.0348899999999999</v>
      </c>
      <c r="AKJ74" s="6" t="s">
        <v>613</v>
      </c>
      <c r="AKK74" s="15">
        <f t="shared" si="408"/>
        <v>3.929580575809664</v>
      </c>
      <c r="AKL74" s="15">
        <f t="shared" si="409"/>
        <v>3.080577806767463</v>
      </c>
      <c r="AKM74" s="15">
        <f t="shared" si="410"/>
        <v>2.9902188046030358</v>
      </c>
      <c r="AKN74" s="15">
        <f t="shared" si="411"/>
        <v>2.8535973144660254</v>
      </c>
      <c r="AKO74" s="15">
        <f t="shared" si="412"/>
        <v>6.9277298465103074</v>
      </c>
      <c r="AKP74" s="16">
        <f t="shared" si="413"/>
        <v>2.7529871378950039</v>
      </c>
      <c r="AKQ74" s="15">
        <f t="shared" si="414"/>
        <v>2.256480890192063</v>
      </c>
      <c r="AKR74" s="6" t="s">
        <v>613</v>
      </c>
      <c r="AKS74" s="15">
        <f t="shared" si="415"/>
        <v>2.5983420345095212</v>
      </c>
      <c r="AKT74" s="15">
        <f t="shared" si="416"/>
        <v>1.8733117376466075</v>
      </c>
      <c r="AKU74" s="15">
        <f t="shared" si="417"/>
        <v>1.6878619584061374</v>
      </c>
      <c r="AKV74" s="15">
        <f t="shared" si="418"/>
        <v>1.6854342765325672</v>
      </c>
      <c r="AKW74" s="15">
        <f t="shared" si="419"/>
        <v>5.1720203433611758</v>
      </c>
      <c r="AKX74" s="16">
        <f t="shared" si="420"/>
        <v>1.2933869136001894</v>
      </c>
      <c r="AKY74" s="15">
        <f t="shared" si="421"/>
        <v>0.50909174640081667</v>
      </c>
      <c r="AKZ74" s="6" t="s">
        <v>613</v>
      </c>
      <c r="ALA74" s="7">
        <f t="shared" si="422"/>
        <v>0.72209423384169569</v>
      </c>
      <c r="ALB74" s="7">
        <f t="shared" si="423"/>
        <v>0.65196954201041468</v>
      </c>
      <c r="ALC74" s="7">
        <f t="shared" si="424"/>
        <v>0.62795708430168595</v>
      </c>
      <c r="ALD74" s="7">
        <f t="shared" si="425"/>
        <v>0.62762075067754031</v>
      </c>
      <c r="ALE74" s="7">
        <f t="shared" si="426"/>
        <v>0.83797849903789889</v>
      </c>
      <c r="ALF74" s="8">
        <f t="shared" si="427"/>
        <v>0.56396367570172157</v>
      </c>
      <c r="ALG74" s="7">
        <f t="shared" si="428"/>
        <v>0.33734976525781174</v>
      </c>
      <c r="ALH74" s="6" t="s">
        <v>613</v>
      </c>
      <c r="ALI74" s="7">
        <f t="shared" si="320"/>
        <v>6.6570146162227825E-2</v>
      </c>
      <c r="ALJ74" s="7">
        <f t="shared" si="320"/>
        <v>5.895547214164535E-2</v>
      </c>
      <c r="ALK74" s="7">
        <f t="shared" si="315"/>
        <v>5.4896055075902624E-2</v>
      </c>
      <c r="ALL74" s="7">
        <f t="shared" si="315"/>
        <v>9.3618132307280957E-2</v>
      </c>
      <c r="ALM74" s="7">
        <f t="shared" si="315"/>
        <v>6.1710366367281402E-2</v>
      </c>
      <c r="ALN74" s="20">
        <f t="shared" si="315"/>
        <v>8.2092041567662713E-2</v>
      </c>
      <c r="ALO74" s="7">
        <f t="shared" si="315"/>
        <v>0.19857447834668154</v>
      </c>
      <c r="ALP74" s="6" t="s">
        <v>613</v>
      </c>
      <c r="ALQ74" s="17">
        <f t="shared" si="429"/>
        <v>0.72209423384169569</v>
      </c>
      <c r="ALR74" s="17">
        <f t="shared" si="430"/>
        <v>0.65196954201041468</v>
      </c>
      <c r="ALS74" s="17">
        <f t="shared" si="431"/>
        <v>0.62795708430168595</v>
      </c>
      <c r="ALT74" s="17">
        <f t="shared" si="432"/>
        <v>0.62762075067754031</v>
      </c>
      <c r="ALU74" s="17">
        <f t="shared" si="433"/>
        <v>0.83797849903789889</v>
      </c>
      <c r="ALV74" s="21">
        <f t="shared" si="434"/>
        <v>0.56396367570172157</v>
      </c>
      <c r="ALW74" s="17">
        <f t="shared" si="435"/>
        <v>0.33734976525781174</v>
      </c>
      <c r="ALX74" s="6" t="s">
        <v>613</v>
      </c>
      <c r="ALY74" s="17">
        <f t="shared" si="436"/>
        <v>0.27790576615830431</v>
      </c>
      <c r="ALZ74" s="17">
        <f t="shared" si="437"/>
        <v>0.34803045798958532</v>
      </c>
      <c r="AMA74" s="17">
        <f t="shared" si="438"/>
        <v>0.3720429156983141</v>
      </c>
      <c r="AMB74" s="17">
        <f t="shared" si="439"/>
        <v>0.37237924932245969</v>
      </c>
      <c r="AMC74" s="17">
        <f t="shared" si="440"/>
        <v>0.16202150096210105</v>
      </c>
      <c r="AMD74" s="21">
        <f t="shared" si="441"/>
        <v>0.43603632429827838</v>
      </c>
      <c r="AME74" s="17">
        <f t="shared" si="442"/>
        <v>0.6626502347421882</v>
      </c>
      <c r="AMF74" s="6" t="s">
        <v>613</v>
      </c>
      <c r="AMP74" s="18">
        <v>4.5713591950970072</v>
      </c>
      <c r="AMQ74" s="18">
        <v>6.1982279139587186</v>
      </c>
      <c r="AMR74" s="18">
        <v>6.218300505319057</v>
      </c>
      <c r="AMS74" s="18">
        <v>6.0281565269948612</v>
      </c>
      <c r="AMT74" s="18">
        <v>6.8453170762465918</v>
      </c>
      <c r="AMU74" s="18">
        <v>7.4264531209904705</v>
      </c>
      <c r="AMV74" s="19">
        <v>7.1765482946952046</v>
      </c>
      <c r="AMW74" s="18">
        <v>5.8431999502304244</v>
      </c>
      <c r="AMX74" s="18">
        <v>11.291457076820459</v>
      </c>
      <c r="AMY74" s="18">
        <v>10.072101709964384</v>
      </c>
      <c r="AMZ74" s="18">
        <v>8.1036149396627639</v>
      </c>
      <c r="ANH74" s="6" t="s">
        <v>613</v>
      </c>
      <c r="ANI74" s="7">
        <f t="shared" si="443"/>
        <v>6.1982279139587183E-2</v>
      </c>
      <c r="ANJ74" s="7">
        <f t="shared" si="444"/>
        <v>6.218300505319057E-2</v>
      </c>
      <c r="ANK74" s="7">
        <f t="shared" si="445"/>
        <v>6.0281565269948614E-2</v>
      </c>
      <c r="ANL74" s="7">
        <f t="shared" si="446"/>
        <v>6.8453170762465917E-2</v>
      </c>
      <c r="ANM74" s="7">
        <f t="shared" si="447"/>
        <v>7.4264531209904699E-2</v>
      </c>
      <c r="ANN74" s="20">
        <f t="shared" si="448"/>
        <v>7.176548294695205E-2</v>
      </c>
      <c r="ANO74" s="7">
        <f t="shared" si="449"/>
        <v>5.8431999502304245E-2</v>
      </c>
      <c r="ANP74" s="6" t="s">
        <v>613</v>
      </c>
      <c r="ANZ74" s="7">
        <v>-1.5137246404285265E-2</v>
      </c>
      <c r="AOA74" s="7">
        <v>2.5564672332883953E-2</v>
      </c>
      <c r="AOB74" s="7">
        <v>-1.0702546631930043E-2</v>
      </c>
      <c r="AOC74" s="7">
        <v>0.20954451611318192</v>
      </c>
      <c r="AOD74" s="7">
        <v>0.18215498634196114</v>
      </c>
      <c r="AOE74" s="7">
        <v>-0.11152965043334617</v>
      </c>
      <c r="AOF74" s="20">
        <v>0.2194132077705182</v>
      </c>
      <c r="AOG74" s="7">
        <v>5.1688907023796915E-3</v>
      </c>
      <c r="AOH74" s="7">
        <v>0.57657229599624027</v>
      </c>
      <c r="AOI74" s="7">
        <v>0.18054832872882143</v>
      </c>
      <c r="AOJ74" s="7">
        <v>0.45513802777357104</v>
      </c>
      <c r="AOR74" s="6" t="s">
        <v>613</v>
      </c>
      <c r="APB74" s="1">
        <v>2.6351900000000001</v>
      </c>
      <c r="APC74" s="1">
        <v>2.0599500000000002</v>
      </c>
      <c r="APD74" s="1">
        <v>2.4288799999999999</v>
      </c>
      <c r="APE74" s="1">
        <v>2.8969</v>
      </c>
      <c r="APF74" s="1">
        <v>3.0724100000000001</v>
      </c>
      <c r="APG74" s="1">
        <v>1.7516700000000001</v>
      </c>
      <c r="APH74" s="1">
        <v>1.27956</v>
      </c>
      <c r="API74" s="2">
        <v>2.3898799999999998</v>
      </c>
      <c r="APJ74" s="1">
        <v>2.0348899999999999</v>
      </c>
      <c r="APK74" s="1">
        <v>1.7296</v>
      </c>
      <c r="APL74" s="1">
        <v>2.5856300000000001</v>
      </c>
      <c r="APM74" s="1">
        <v>2.5979199999999998</v>
      </c>
      <c r="APN74" s="1">
        <v>13.118639999999999</v>
      </c>
      <c r="APO74" s="1"/>
      <c r="APP74" s="1"/>
      <c r="APQ74" s="1"/>
      <c r="APR74" s="1"/>
      <c r="APS74" s="1"/>
      <c r="APT74" s="1"/>
      <c r="APU74" s="1"/>
      <c r="APW74" s="22">
        <v>2.7611248114092036E-2</v>
      </c>
      <c r="APX74" s="22">
        <v>0.17978233220325204</v>
      </c>
      <c r="APY74" s="22">
        <v>0.26282488598222564</v>
      </c>
      <c r="APZ74" s="22">
        <v>0.39287239477329239</v>
      </c>
      <c r="AQA74" s="22">
        <v>-3.3465733266104111E-4</v>
      </c>
      <c r="AQB74" s="39" t="s">
        <v>613</v>
      </c>
      <c r="AQC74" s="22">
        <v>0.59214660434034827</v>
      </c>
      <c r="AQD74" s="6" t="s">
        <v>613</v>
      </c>
      <c r="AQE74" s="4">
        <f t="shared" si="450"/>
        <v>2471584000000</v>
      </c>
      <c r="AQF74" s="4">
        <f t="shared" si="451"/>
        <v>978681000000</v>
      </c>
      <c r="AQG74" s="4">
        <f t="shared" si="452"/>
        <v>1097561000000</v>
      </c>
      <c r="AQH74" s="4">
        <f t="shared" si="453"/>
        <v>1193820000000</v>
      </c>
      <c r="AQI74" s="4">
        <f t="shared" si="454"/>
        <v>1140194000000</v>
      </c>
      <c r="AQJ74" s="5">
        <f t="shared" si="455"/>
        <v>384079486787</v>
      </c>
      <c r="AQK74" s="4">
        <f t="shared" si="456"/>
        <v>178198277169</v>
      </c>
      <c r="AQL74" s="6" t="s">
        <v>613</v>
      </c>
      <c r="AQM74" s="7">
        <f t="shared" si="457"/>
        <v>1.9808469866743179</v>
      </c>
      <c r="AQN74" s="7">
        <f t="shared" si="458"/>
        <v>0.74728838317006996</v>
      </c>
      <c r="AQO74" s="7">
        <f t="shared" si="459"/>
        <v>0.82233402512943077</v>
      </c>
      <c r="AQP74" s="7">
        <f t="shared" si="460"/>
        <v>0.89714021620281126</v>
      </c>
      <c r="AQQ74" s="7">
        <f t="shared" si="461"/>
        <v>1.4999592185752813</v>
      </c>
      <c r="AQR74" s="20">
        <f t="shared" si="462"/>
        <v>0.66028323728170346</v>
      </c>
      <c r="AQS74" s="7">
        <f t="shared" si="463"/>
        <v>0.5035232141460344</v>
      </c>
      <c r="AQT74" s="6" t="s">
        <v>613</v>
      </c>
      <c r="AQU74" s="9">
        <f t="shared" si="321"/>
        <v>6.0976743562325852E-2</v>
      </c>
      <c r="AQV74" s="9">
        <f t="shared" si="321"/>
        <v>4.9079470587318916E-2</v>
      </c>
      <c r="AQW74" s="9">
        <f t="shared" si="316"/>
        <v>9.9511583306691964E-2</v>
      </c>
      <c r="AQX74" s="9">
        <f t="shared" si="316"/>
        <v>0.11312347533925346</v>
      </c>
      <c r="AQY74" s="9">
        <f t="shared" si="316"/>
        <v>7.4326708595157373E-2</v>
      </c>
      <c r="AQZ74" s="10" t="e">
        <f t="shared" si="316"/>
        <v>#VALUE!</v>
      </c>
      <c r="ARA74" s="9">
        <f t="shared" si="316"/>
        <v>2.6892430489818396E-2</v>
      </c>
      <c r="ARB74" s="6" t="s">
        <v>613</v>
      </c>
      <c r="ARC74" s="17">
        <f t="shared" si="322"/>
        <v>-3.0203446258987871E-2</v>
      </c>
      <c r="ARD74" s="17">
        <f t="shared" si="322"/>
        <v>2.6794670552144389E-2</v>
      </c>
      <c r="ARE74" s="17">
        <f t="shared" si="317"/>
        <v>4.3147146232386462E-2</v>
      </c>
      <c r="ARF74" s="17">
        <f t="shared" si="317"/>
        <v>4.8168534483672122E-2</v>
      </c>
      <c r="ARG74" s="17">
        <f t="shared" si="317"/>
        <v>-1.3811346316195275E-2</v>
      </c>
      <c r="ARH74" s="21" t="e">
        <f t="shared" si="317"/>
        <v>#VALUE!</v>
      </c>
      <c r="ARI74" s="17">
        <f t="shared" si="317"/>
        <v>5.1078785423617011E-2</v>
      </c>
      <c r="ARJ74" s="6" t="s">
        <v>613</v>
      </c>
    </row>
    <row r="75" spans="1:1154" collapsed="1" x14ac:dyDescent="0.15">
      <c r="A75" s="26" t="s">
        <v>405</v>
      </c>
      <c r="B75" s="34">
        <v>39372</v>
      </c>
      <c r="C75" s="34">
        <v>39372</v>
      </c>
      <c r="D75" s="35">
        <v>0</v>
      </c>
      <c r="E75" s="26" t="s">
        <v>406</v>
      </c>
      <c r="F75" s="26" t="s">
        <v>21</v>
      </c>
      <c r="G75" s="26" t="s">
        <v>22</v>
      </c>
      <c r="H75" s="26" t="s">
        <v>23</v>
      </c>
      <c r="I75" s="56" t="s">
        <v>407</v>
      </c>
      <c r="J75" s="26" t="s">
        <v>540</v>
      </c>
      <c r="K75" s="26" t="s">
        <v>427</v>
      </c>
      <c r="L75" s="26" t="s">
        <v>21</v>
      </c>
      <c r="M75" s="26" t="s">
        <v>22</v>
      </c>
      <c r="N75" s="26" t="s">
        <v>23</v>
      </c>
      <c r="O75" s="26"/>
      <c r="P75" s="26"/>
      <c r="Q75" s="26" t="s">
        <v>25</v>
      </c>
      <c r="R75" s="26" t="s">
        <v>26</v>
      </c>
      <c r="S75" s="35"/>
      <c r="T75" s="26" t="s">
        <v>27</v>
      </c>
      <c r="U75" s="26" t="s">
        <v>63</v>
      </c>
      <c r="V75" s="36">
        <v>2007</v>
      </c>
      <c r="W75" s="3">
        <f t="shared" si="323"/>
        <v>1</v>
      </c>
      <c r="Z75" s="35">
        <v>479577000000</v>
      </c>
      <c r="AA75" s="35">
        <v>400674000000</v>
      </c>
      <c r="AB75" s="35">
        <v>224334000000</v>
      </c>
      <c r="AC75" s="35">
        <v>125992000000</v>
      </c>
      <c r="AD75" s="35">
        <v>136759000000</v>
      </c>
      <c r="AE75" s="35">
        <v>305972000000</v>
      </c>
      <c r="AF75" s="35">
        <v>529490000000</v>
      </c>
      <c r="AG75" s="35">
        <v>658278000000</v>
      </c>
      <c r="AH75" s="35">
        <v>559392000000</v>
      </c>
      <c r="AI75" s="4">
        <v>554684000000</v>
      </c>
      <c r="AJ75" s="4">
        <v>253014446000</v>
      </c>
      <c r="AK75" s="4">
        <v>127332177000</v>
      </c>
      <c r="AL75" s="4">
        <v>357901885000</v>
      </c>
      <c r="AM75" s="4">
        <v>220400373000</v>
      </c>
      <c r="AN75" s="5">
        <v>263202565000</v>
      </c>
      <c r="AO75" s="4">
        <v>17939889000</v>
      </c>
      <c r="AP75" s="4">
        <v>13384883000</v>
      </c>
      <c r="AQ75" s="4">
        <v>14032978000</v>
      </c>
      <c r="AR75" s="4">
        <v>14478705000</v>
      </c>
      <c r="AS75" s="4">
        <v>37234761000</v>
      </c>
      <c r="AT75" s="4"/>
      <c r="AU75" s="4"/>
      <c r="AV75" s="4"/>
      <c r="AW75" s="4"/>
      <c r="AX75" s="4"/>
      <c r="AY75" s="4"/>
      <c r="AZ75" s="4"/>
      <c r="BA75" s="4"/>
      <c r="BB75" s="6" t="s">
        <v>613</v>
      </c>
      <c r="BC75" s="4"/>
      <c r="BD75" s="4"/>
      <c r="BE75" s="4">
        <v>3012857000000</v>
      </c>
      <c r="BF75" s="4">
        <v>1849628000000</v>
      </c>
      <c r="BG75" s="4">
        <v>2023013000000</v>
      </c>
      <c r="BH75" s="4">
        <v>1637863000000</v>
      </c>
      <c r="BI75" s="4">
        <v>1132119000000</v>
      </c>
      <c r="BJ75" s="4">
        <v>797163000000</v>
      </c>
      <c r="BK75" s="4">
        <v>711155000000</v>
      </c>
      <c r="BL75" s="4">
        <v>415980000000</v>
      </c>
      <c r="BM75" s="4">
        <v>385224000000</v>
      </c>
      <c r="BN75" s="4">
        <v>233188000000</v>
      </c>
      <c r="BO75" s="4">
        <v>224146244000</v>
      </c>
      <c r="BP75" s="4">
        <v>167645345000</v>
      </c>
      <c r="BQ75" s="4">
        <v>187403752000</v>
      </c>
      <c r="BR75" s="4">
        <v>172597097000</v>
      </c>
      <c r="BS75" s="5">
        <v>142153113000</v>
      </c>
      <c r="BT75" s="4">
        <v>103952407000</v>
      </c>
      <c r="BU75" s="4">
        <v>194373107000</v>
      </c>
      <c r="BV75" s="4">
        <v>167929263000</v>
      </c>
      <c r="BW75" s="4">
        <v>116851309000</v>
      </c>
      <c r="BX75" s="4">
        <v>33272253000</v>
      </c>
      <c r="BY75" s="4"/>
      <c r="BZ75" s="4"/>
      <c r="CA75" s="4"/>
      <c r="CB75" s="4"/>
      <c r="CC75" s="4"/>
      <c r="CD75" s="4"/>
      <c r="CE75" s="4"/>
      <c r="CF75" s="4"/>
      <c r="CG75" s="6" t="s">
        <v>613</v>
      </c>
      <c r="CH75" s="4"/>
      <c r="CI75" s="4"/>
      <c r="CJ75" s="4">
        <v>8027179000000</v>
      </c>
      <c r="CK75" s="4">
        <v>6551760000000</v>
      </c>
      <c r="CL75" s="4">
        <v>6203335000000</v>
      </c>
      <c r="CM75" s="4">
        <v>4878222000000</v>
      </c>
      <c r="CN75" s="4">
        <v>5058143000000</v>
      </c>
      <c r="CO75" s="4">
        <v>3128687000000</v>
      </c>
      <c r="CP75" s="4">
        <v>2860451000000</v>
      </c>
      <c r="CQ75" s="4">
        <v>2543132000000</v>
      </c>
      <c r="CR75" s="4">
        <v>2318104000000</v>
      </c>
      <c r="CS75" s="4">
        <v>1883106000000</v>
      </c>
      <c r="CT75" s="4">
        <v>1631469764000</v>
      </c>
      <c r="CU75" s="4">
        <v>985162981000</v>
      </c>
      <c r="CV75" s="4">
        <v>1119783308000</v>
      </c>
      <c r="CW75" s="4">
        <v>981996949000</v>
      </c>
      <c r="CX75" s="5">
        <v>662858261000</v>
      </c>
      <c r="CY75" s="4">
        <v>352675897000</v>
      </c>
      <c r="CZ75" s="4">
        <v>400189685000</v>
      </c>
      <c r="DA75" s="4">
        <v>320099611000</v>
      </c>
      <c r="DB75" s="4">
        <v>197817141000</v>
      </c>
      <c r="DC75" s="4">
        <v>135843309000</v>
      </c>
      <c r="DD75" s="4"/>
      <c r="DE75" s="4"/>
      <c r="DF75" s="4"/>
      <c r="DG75" s="4"/>
      <c r="DH75" s="4"/>
      <c r="DI75" s="4"/>
      <c r="DJ75" s="4"/>
      <c r="DK75" s="4"/>
      <c r="DL75" s="6" t="s">
        <v>613</v>
      </c>
      <c r="DM75" s="4"/>
      <c r="DN75" s="4"/>
      <c r="DO75" s="4">
        <v>19431293000000</v>
      </c>
      <c r="DP75" s="4">
        <v>17363003000000</v>
      </c>
      <c r="DQ75" s="4">
        <v>16339916000000</v>
      </c>
      <c r="DR75" s="4">
        <v>14354225000000</v>
      </c>
      <c r="DS75" s="4">
        <v>12596824000000</v>
      </c>
      <c r="DT75" s="4">
        <v>9283775000000</v>
      </c>
      <c r="DU75" s="4">
        <v>7328419000000</v>
      </c>
      <c r="DV75" s="4">
        <v>6212359000000</v>
      </c>
      <c r="DW75" s="4">
        <v>5197552000000</v>
      </c>
      <c r="DX75" s="4">
        <v>4244618000000</v>
      </c>
      <c r="DY75" s="4">
        <v>3651105169000</v>
      </c>
      <c r="DZ75" s="4">
        <v>2786340214000</v>
      </c>
      <c r="EA75" s="4">
        <v>2802497072000</v>
      </c>
      <c r="EB75" s="4">
        <v>2457120118000</v>
      </c>
      <c r="EC75" s="5">
        <v>2049162958000</v>
      </c>
      <c r="ED75" s="4">
        <v>1451438727000</v>
      </c>
      <c r="EE75" s="4">
        <v>1352091974000</v>
      </c>
      <c r="EF75" s="4">
        <v>1151280525000</v>
      </c>
      <c r="EG75" s="4">
        <v>1021657243000</v>
      </c>
      <c r="EH75" s="4">
        <v>936636766000</v>
      </c>
      <c r="EI75" s="4"/>
      <c r="EJ75" s="4"/>
      <c r="EK75" s="4"/>
      <c r="EL75" s="4"/>
      <c r="EM75" s="4"/>
      <c r="EN75" s="4"/>
      <c r="EO75" s="4"/>
      <c r="EP75" s="4"/>
      <c r="EQ75" s="6" t="s">
        <v>613</v>
      </c>
      <c r="ER75" s="4"/>
      <c r="ES75" s="4"/>
      <c r="ET75" s="4">
        <v>5385025000000</v>
      </c>
      <c r="EU75" s="4">
        <v>4027369000000</v>
      </c>
      <c r="EV75" s="4">
        <v>3300644000000</v>
      </c>
      <c r="EW75" s="4">
        <v>4637980000000</v>
      </c>
      <c r="EX75" s="4">
        <v>4583285000000</v>
      </c>
      <c r="EY75" s="4">
        <v>2707963000000</v>
      </c>
      <c r="EZ75" s="4">
        <v>2590132000000</v>
      </c>
      <c r="FA75" s="4">
        <v>2269869000000</v>
      </c>
      <c r="FB75" s="4">
        <v>1459715000000</v>
      </c>
      <c r="FC75" s="4">
        <v>1366205000000</v>
      </c>
      <c r="FD75" s="4">
        <v>1468443372000</v>
      </c>
      <c r="FE75" s="4">
        <v>973633473000</v>
      </c>
      <c r="FF75" s="4">
        <v>1014802225000</v>
      </c>
      <c r="FG75" s="4">
        <v>542010928000</v>
      </c>
      <c r="FH75" s="5">
        <v>448131613000</v>
      </c>
      <c r="FI75" s="4">
        <v>335537029000</v>
      </c>
      <c r="FJ75" s="4">
        <v>279298680000</v>
      </c>
      <c r="FK75" s="4">
        <v>319415656000</v>
      </c>
      <c r="FL75" s="4">
        <v>193006094000</v>
      </c>
      <c r="FM75" s="4">
        <v>159917030000</v>
      </c>
      <c r="FN75" s="4"/>
      <c r="FO75" s="4"/>
      <c r="FP75" s="4"/>
      <c r="FQ75" s="4"/>
      <c r="FR75" s="4"/>
      <c r="FS75" s="4"/>
      <c r="FT75" s="4"/>
      <c r="FU75" s="4"/>
      <c r="FV75" s="6" t="s">
        <v>613</v>
      </c>
      <c r="FW75" s="4"/>
      <c r="FX75" s="4"/>
      <c r="FY75" s="4">
        <v>9687506000000</v>
      </c>
      <c r="FZ75" s="4">
        <v>8043000000000</v>
      </c>
      <c r="GA75" s="4">
        <v>7485907000000</v>
      </c>
      <c r="GB75" s="4">
        <v>5772459000000</v>
      </c>
      <c r="GC75" s="4">
        <v>5780166000000</v>
      </c>
      <c r="GD75" s="4">
        <v>4690464000000</v>
      </c>
      <c r="GE75" s="4">
        <v>3398541000000</v>
      </c>
      <c r="GF75" s="4">
        <v>3089194000000</v>
      </c>
      <c r="GG75" s="4">
        <v>2113428000000</v>
      </c>
      <c r="GH75" s="4">
        <v>1406818000000</v>
      </c>
      <c r="GI75" s="4">
        <v>1352929448000</v>
      </c>
      <c r="GJ75" s="4">
        <v>1165276172000</v>
      </c>
      <c r="GK75" s="4">
        <v>1037429667000</v>
      </c>
      <c r="GL75" s="4">
        <v>857826573000</v>
      </c>
      <c r="GM75" s="5">
        <v>591767577000</v>
      </c>
      <c r="GN75" s="4">
        <v>630705295000</v>
      </c>
      <c r="GO75" s="4">
        <v>619173864000</v>
      </c>
      <c r="GP75" s="4">
        <v>537751483000</v>
      </c>
      <c r="GQ75" s="4">
        <v>459297869000</v>
      </c>
      <c r="GR75" s="4">
        <v>490095759000</v>
      </c>
      <c r="GS75" s="4"/>
      <c r="GT75" s="4"/>
      <c r="GU75" s="4"/>
      <c r="GV75" s="4"/>
      <c r="GW75" s="4"/>
      <c r="GX75" s="4"/>
      <c r="GY75" s="4"/>
      <c r="GZ75" s="4"/>
      <c r="HA75" s="6" t="s">
        <v>613</v>
      </c>
      <c r="HB75" s="4"/>
      <c r="HC75" s="4"/>
      <c r="HD75" s="4">
        <v>5878047000000</v>
      </c>
      <c r="HE75" s="4">
        <v>5353316000000</v>
      </c>
      <c r="HF75" s="4">
        <v>4763672000000</v>
      </c>
      <c r="HG75" s="4">
        <v>4243105000000</v>
      </c>
      <c r="HH75" s="4">
        <v>3394457000000</v>
      </c>
      <c r="HI75" s="4">
        <v>2857014000000</v>
      </c>
      <c r="HJ75" s="4">
        <v>2446848000000</v>
      </c>
      <c r="HK75" s="4">
        <v>1783445000000</v>
      </c>
      <c r="HL75" s="4">
        <v>1749126000000</v>
      </c>
      <c r="HM75" s="4">
        <v>1598250000000</v>
      </c>
      <c r="HN75" s="4">
        <v>1234180494000</v>
      </c>
      <c r="HO75" s="4">
        <v>899647602000</v>
      </c>
      <c r="HP75" s="4">
        <v>888772542000</v>
      </c>
      <c r="HQ75" s="4">
        <v>934959637000</v>
      </c>
      <c r="HR75" s="5">
        <v>864441083000</v>
      </c>
      <c r="HS75" s="4">
        <v>511960250000</v>
      </c>
      <c r="HT75" s="4">
        <v>510587539000</v>
      </c>
      <c r="HU75" s="4">
        <v>502209691000</v>
      </c>
      <c r="HV75" s="4">
        <v>479665927000</v>
      </c>
      <c r="HW75" s="4">
        <v>401665559000</v>
      </c>
      <c r="HX75" s="4"/>
      <c r="HY75" s="4"/>
      <c r="HZ75" s="4"/>
      <c r="IA75" s="4"/>
      <c r="IB75" s="4"/>
      <c r="IC75" s="4"/>
      <c r="ID75" s="4"/>
      <c r="IE75" s="4"/>
      <c r="IF75" s="6" t="s">
        <v>613</v>
      </c>
      <c r="IG75" s="4"/>
      <c r="IH75" s="4"/>
      <c r="II75" s="4">
        <v>10863256000000</v>
      </c>
      <c r="IJ75" s="4">
        <v>8533183000000</v>
      </c>
      <c r="IK75" s="4">
        <v>8614889000000</v>
      </c>
      <c r="IL75" s="4">
        <v>8974708000000</v>
      </c>
      <c r="IM75" s="4">
        <v>6513980000000</v>
      </c>
      <c r="IN75" s="4">
        <v>5331404000000</v>
      </c>
      <c r="IO75" s="4">
        <v>6337561000000</v>
      </c>
      <c r="IP75" s="4">
        <v>3705288000000</v>
      </c>
      <c r="IQ75" s="4">
        <v>3805931000000</v>
      </c>
      <c r="IR75" s="4">
        <v>3731749000000</v>
      </c>
      <c r="IS75" s="4">
        <v>2951113862000</v>
      </c>
      <c r="IT75" s="4">
        <v>2783572757000</v>
      </c>
      <c r="IU75" s="4">
        <v>3955846298000</v>
      </c>
      <c r="IV75" s="4">
        <v>1844206985000</v>
      </c>
      <c r="IW75" s="5">
        <v>1193998873000</v>
      </c>
      <c r="IX75" s="4">
        <v>1220635658000</v>
      </c>
      <c r="IY75" s="4">
        <v>1191009913000</v>
      </c>
      <c r="IZ75" s="4">
        <v>715576441000</v>
      </c>
      <c r="JA75" s="4">
        <v>626648673000</v>
      </c>
      <c r="JB75" s="4">
        <v>614997703000</v>
      </c>
      <c r="JC75" s="4"/>
      <c r="JD75" s="4"/>
      <c r="JE75" s="4"/>
      <c r="JF75" s="4"/>
      <c r="JG75" s="4"/>
      <c r="JH75" s="4"/>
      <c r="JI75" s="4"/>
      <c r="JJ75" s="4"/>
      <c r="JK75" s="6" t="s">
        <v>613</v>
      </c>
      <c r="JL75" s="4"/>
      <c r="JM75" s="4"/>
      <c r="JN75" s="4">
        <v>1848969000000</v>
      </c>
      <c r="JO75" s="4">
        <v>1406264000000</v>
      </c>
      <c r="JP75" s="4">
        <v>1694186000000</v>
      </c>
      <c r="JQ75" s="4">
        <v>1751629000000</v>
      </c>
      <c r="JR75" s="4">
        <v>1104195000000</v>
      </c>
      <c r="JS75" s="4">
        <v>603863000000</v>
      </c>
      <c r="JT75" s="4">
        <v>795208000000</v>
      </c>
      <c r="JU75" s="4">
        <v>494386000000</v>
      </c>
      <c r="JV75" s="4">
        <v>498094000000</v>
      </c>
      <c r="JW75" s="4">
        <v>614126000000</v>
      </c>
      <c r="JX75" s="4">
        <v>349604021000</v>
      </c>
      <c r="JY75" s="4">
        <v>281468929000</v>
      </c>
      <c r="JZ75" s="4">
        <v>368158206000</v>
      </c>
      <c r="KA75" s="4">
        <v>252459100000</v>
      </c>
      <c r="KB75" s="5">
        <v>134785643000</v>
      </c>
      <c r="KC75" s="4">
        <v>119432149000</v>
      </c>
      <c r="KD75" s="4">
        <v>134136522000</v>
      </c>
      <c r="KE75" s="4">
        <v>74182581000</v>
      </c>
      <c r="KF75" s="4">
        <v>50818800000</v>
      </c>
      <c r="KG75" s="4">
        <v>45706866000</v>
      </c>
      <c r="KH75" s="4"/>
      <c r="KI75" s="4"/>
      <c r="KJ75" s="4"/>
      <c r="KK75" s="4"/>
      <c r="KL75" s="4"/>
      <c r="KM75" s="4"/>
      <c r="KN75" s="4"/>
      <c r="KO75" s="4"/>
      <c r="KP75" s="6" t="s">
        <v>613</v>
      </c>
      <c r="KQ75" s="4"/>
      <c r="KR75" s="4"/>
      <c r="KS75" s="4">
        <v>680730000000</v>
      </c>
      <c r="KT75" s="4">
        <v>661034000000</v>
      </c>
      <c r="KU75" s="4">
        <v>764380000000</v>
      </c>
      <c r="KV75" s="4">
        <v>978696000000</v>
      </c>
      <c r="KW75" s="4">
        <v>621011000000</v>
      </c>
      <c r="KX75" s="4">
        <v>200783000000</v>
      </c>
      <c r="KY75" s="4">
        <v>436503000000</v>
      </c>
      <c r="KZ75" s="4">
        <v>86549000000</v>
      </c>
      <c r="LA75" s="4">
        <v>243767000000</v>
      </c>
      <c r="LB75" s="4">
        <v>421127000000</v>
      </c>
      <c r="LC75" s="4">
        <v>248137150000</v>
      </c>
      <c r="LD75" s="4">
        <v>251711673000</v>
      </c>
      <c r="LE75" s="4">
        <v>63692149000</v>
      </c>
      <c r="LF75" s="4">
        <v>98219965000</v>
      </c>
      <c r="LG75" s="5">
        <v>52975450000</v>
      </c>
      <c r="LH75" s="4">
        <v>6221116000</v>
      </c>
      <c r="LI75" s="4">
        <v>16388301000</v>
      </c>
      <c r="LJ75" s="4">
        <v>26382340000</v>
      </c>
      <c r="LK75" s="4">
        <v>41548868000</v>
      </c>
      <c r="LL75" s="4">
        <v>-7310346000</v>
      </c>
      <c r="LM75" s="4"/>
      <c r="LN75" s="4"/>
      <c r="LO75" s="4"/>
      <c r="LP75" s="4"/>
      <c r="LQ75" s="4"/>
      <c r="LR75" s="4"/>
      <c r="LS75" s="4"/>
      <c r="LT75" s="4"/>
      <c r="LU75" s="6" t="s">
        <v>613</v>
      </c>
      <c r="LV75" s="4"/>
      <c r="LW75" s="4"/>
      <c r="LX75" s="4">
        <v>2577379000000</v>
      </c>
      <c r="LY75" s="4">
        <v>2068113000000</v>
      </c>
      <c r="LZ75" s="4">
        <v>2290415000000</v>
      </c>
      <c r="MA75" s="4">
        <v>2242926000000</v>
      </c>
      <c r="MB75" s="4">
        <v>1435643000000</v>
      </c>
      <c r="MC75" s="4">
        <v>822876000000</v>
      </c>
      <c r="MD75" s="4">
        <v>1014946000000</v>
      </c>
      <c r="ME75" s="4">
        <v>667215000000</v>
      </c>
      <c r="MF75" s="4">
        <v>644855000000</v>
      </c>
      <c r="MI75" s="1">
        <v>901334000000</v>
      </c>
      <c r="MJ75" s="1">
        <v>905158000000</v>
      </c>
      <c r="MK75" s="1">
        <v>1043045000000</v>
      </c>
      <c r="ML75" s="1">
        <v>1274594000000</v>
      </c>
      <c r="MM75" s="1">
        <v>802712000000</v>
      </c>
      <c r="MN75" s="1">
        <v>263214000000</v>
      </c>
      <c r="MO75" s="1">
        <v>562419000000</v>
      </c>
      <c r="MP75" s="1">
        <v>119071000000</v>
      </c>
      <c r="MQ75" s="1">
        <v>311117000000</v>
      </c>
      <c r="MR75" s="4">
        <v>539936000000</v>
      </c>
      <c r="MS75" s="4">
        <v>324379636000</v>
      </c>
      <c r="MT75" s="4">
        <v>321057339000</v>
      </c>
      <c r="MU75" s="4">
        <v>67046215000</v>
      </c>
      <c r="MV75" s="4">
        <v>138647716000</v>
      </c>
      <c r="MW75" s="5">
        <v>79151965000</v>
      </c>
      <c r="MX75" s="4">
        <v>18514941000</v>
      </c>
      <c r="MY75" s="1">
        <v>29406748000</v>
      </c>
      <c r="MZ75" s="1">
        <v>48458375000</v>
      </c>
      <c r="NA75" s="1">
        <v>62102765000</v>
      </c>
      <c r="NB75" s="1">
        <v>-7297382000</v>
      </c>
      <c r="NK75" s="6" t="s">
        <v>613</v>
      </c>
      <c r="NN75" s="35">
        <v>680730000000</v>
      </c>
      <c r="NO75" s="35">
        <v>661034000000</v>
      </c>
      <c r="NP75" s="35">
        <v>764380000000</v>
      </c>
      <c r="NQ75" s="35">
        <v>978696000000</v>
      </c>
      <c r="NR75" s="35">
        <v>621011000000</v>
      </c>
      <c r="NS75" s="35">
        <v>200783000000</v>
      </c>
      <c r="NT75" s="35">
        <v>436503000000</v>
      </c>
      <c r="NU75" s="35">
        <v>86549000000</v>
      </c>
      <c r="NV75" s="35">
        <v>243767000000</v>
      </c>
      <c r="NW75" s="47">
        <v>421127000000</v>
      </c>
      <c r="NX75" s="47">
        <v>248137150000</v>
      </c>
      <c r="NY75" s="47">
        <v>251711673000</v>
      </c>
      <c r="NZ75" s="47">
        <v>63692149000</v>
      </c>
      <c r="OA75" s="47">
        <v>98219965000</v>
      </c>
      <c r="OB75" s="48">
        <v>52975450000</v>
      </c>
      <c r="OC75" s="47">
        <v>6221116000</v>
      </c>
      <c r="OD75" s="35">
        <v>16388301000</v>
      </c>
      <c r="OE75" s="35">
        <v>26382340000</v>
      </c>
      <c r="OF75" s="35">
        <v>41548868000</v>
      </c>
      <c r="OG75" s="35">
        <v>-7310346000</v>
      </c>
      <c r="OP75" s="6" t="s">
        <v>613</v>
      </c>
      <c r="OQ75" s="4">
        <v>778707000000</v>
      </c>
      <c r="OR75" s="4">
        <v>495005529000</v>
      </c>
      <c r="OS75" s="4">
        <v>402851306000</v>
      </c>
      <c r="OT75" s="4">
        <v>476296629000</v>
      </c>
      <c r="OU75" s="4">
        <v>344866014000</v>
      </c>
      <c r="OV75" s="5">
        <v>215778619000</v>
      </c>
      <c r="OW75" s="4">
        <v>193834601000</v>
      </c>
      <c r="OX75" s="4">
        <v>203274717000</v>
      </c>
      <c r="OY75" s="4">
        <v>131494349000</v>
      </c>
      <c r="OZ75" s="4">
        <v>102664493000</v>
      </c>
      <c r="PA75" s="4">
        <v>82163990000</v>
      </c>
      <c r="PB75" s="4"/>
      <c r="PC75" s="4"/>
      <c r="PD75" s="4"/>
      <c r="PE75" s="4"/>
      <c r="PF75" s="4"/>
      <c r="PG75" s="4"/>
      <c r="PH75" s="4"/>
      <c r="PI75" s="4"/>
      <c r="PJ75" s="6" t="s">
        <v>613</v>
      </c>
      <c r="PK75" s="4"/>
      <c r="PL75" s="4"/>
      <c r="PM75" s="4">
        <v>-825934000000</v>
      </c>
      <c r="PN75" s="4">
        <v>-694349000000</v>
      </c>
      <c r="PO75" s="4">
        <v>-676514000000</v>
      </c>
      <c r="PP75" s="4">
        <v>-431252000000</v>
      </c>
      <c r="PQ75" s="4">
        <v>-303127000000</v>
      </c>
      <c r="PR75" s="4">
        <v>-223136000000</v>
      </c>
      <c r="PS75" s="4">
        <v>-206486000000</v>
      </c>
      <c r="PT75" s="4">
        <v>-249050000000</v>
      </c>
      <c r="PU75" s="4">
        <v>-132043000000</v>
      </c>
      <c r="PV75" s="4">
        <v>-98564000000</v>
      </c>
      <c r="PW75" s="4">
        <v>-102245802000</v>
      </c>
      <c r="PX75" s="4">
        <v>-105080745000</v>
      </c>
      <c r="PY75" s="4">
        <v>-70255957000</v>
      </c>
      <c r="PZ75" s="4">
        <v>-64906554000</v>
      </c>
      <c r="QA75" s="5">
        <v>-79815311000</v>
      </c>
      <c r="QB75" s="4">
        <v>-85360359000</v>
      </c>
      <c r="QC75" s="4">
        <v>-75369316000</v>
      </c>
      <c r="QD75" s="4">
        <v>-47598821000</v>
      </c>
      <c r="QE75" s="4">
        <v>0</v>
      </c>
      <c r="QF75" s="4">
        <v>-33732573000</v>
      </c>
      <c r="QG75" s="4"/>
      <c r="QH75" s="4"/>
      <c r="QI75" s="4"/>
      <c r="QJ75" s="4"/>
      <c r="QK75" s="4"/>
      <c r="QL75" s="4"/>
      <c r="QM75" s="4"/>
      <c r="QN75" s="4"/>
      <c r="QO75" s="6" t="s">
        <v>613</v>
      </c>
      <c r="QP75" s="4"/>
      <c r="QQ75" s="4"/>
      <c r="QR75" s="4">
        <v>48450000000</v>
      </c>
      <c r="QS75" s="4">
        <v>1127506000000</v>
      </c>
      <c r="QT75" s="4">
        <v>-80763000000</v>
      </c>
      <c r="QU75" s="4">
        <v>2111601000000</v>
      </c>
      <c r="QV75" s="4">
        <v>394375000000</v>
      </c>
      <c r="QW75" s="4">
        <v>-379270000000</v>
      </c>
      <c r="QX75" s="4">
        <v>533794000000</v>
      </c>
      <c r="QY75" s="4">
        <v>2511000000</v>
      </c>
      <c r="QZ75" s="4">
        <v>2752000000</v>
      </c>
      <c r="RA75" s="4">
        <v>872172000000</v>
      </c>
      <c r="RB75" s="4">
        <v>382840007000</v>
      </c>
      <c r="RC75" s="4">
        <v>-316007420000</v>
      </c>
      <c r="RD75" s="4">
        <v>468612750000</v>
      </c>
      <c r="RE75" s="4">
        <v>-41426116000</v>
      </c>
      <c r="RF75" s="5">
        <v>394220379000</v>
      </c>
      <c r="RG75" s="4">
        <v>220226260000</v>
      </c>
      <c r="RH75" s="4">
        <v>143833135000</v>
      </c>
      <c r="RI75" s="4">
        <v>-36086775000</v>
      </c>
      <c r="RJ75" s="4">
        <v>41210220000</v>
      </c>
      <c r="RK75" s="4">
        <v>87315434000</v>
      </c>
      <c r="RL75" s="4"/>
      <c r="RM75" s="4"/>
      <c r="RN75" s="4"/>
      <c r="RO75" s="4"/>
      <c r="RP75" s="4"/>
      <c r="RQ75" s="4"/>
      <c r="RR75" s="4"/>
      <c r="RS75" s="4"/>
      <c r="RT75" s="6" t="s">
        <v>613</v>
      </c>
      <c r="RU75" s="4"/>
      <c r="RV75" s="4"/>
      <c r="RW75" s="4">
        <v>-1372001000000</v>
      </c>
      <c r="RX75" s="4">
        <v>-1365276000000</v>
      </c>
      <c r="RY75" s="4">
        <v>-1093902000000</v>
      </c>
      <c r="RZ75" s="4">
        <v>-1909033000000</v>
      </c>
      <c r="SA75" s="4">
        <v>-1556289000000</v>
      </c>
      <c r="SB75" s="4">
        <v>-1169906000000</v>
      </c>
      <c r="SC75" s="4">
        <v>-818604000000</v>
      </c>
      <c r="SD75" s="4">
        <v>-784611000000</v>
      </c>
      <c r="SE75" s="4">
        <v>-625236000000</v>
      </c>
      <c r="SF75" s="4">
        <v>-458646000000</v>
      </c>
      <c r="SG75" s="4">
        <v>-255209546000</v>
      </c>
      <c r="SH75" s="4">
        <v>11313272000</v>
      </c>
      <c r="SI75" s="4">
        <v>-265615362000</v>
      </c>
      <c r="SJ75" s="4">
        <v>-81924458000</v>
      </c>
      <c r="SK75" s="5">
        <v>-452714806000</v>
      </c>
      <c r="SL75" s="4">
        <v>-191815967000</v>
      </c>
      <c r="SM75" s="4">
        <v>-206182258000</v>
      </c>
      <c r="SN75" s="4">
        <v>-48032141000</v>
      </c>
      <c r="SO75" s="4">
        <v>-65229806000</v>
      </c>
      <c r="SP75" s="4">
        <v>-126600096000</v>
      </c>
      <c r="SQ75" s="4"/>
      <c r="SR75" s="4"/>
      <c r="SS75" s="4"/>
      <c r="ST75" s="4"/>
      <c r="SU75" s="4"/>
      <c r="SV75" s="4"/>
      <c r="SW75" s="4"/>
      <c r="SX75" s="4"/>
      <c r="SY75" s="6" t="s">
        <v>613</v>
      </c>
      <c r="SZ75" s="4"/>
      <c r="TA75" s="4"/>
      <c r="TB75" s="4">
        <v>1411940000000</v>
      </c>
      <c r="TC75" s="4">
        <v>416625000000</v>
      </c>
      <c r="TD75" s="4">
        <v>1276919000000</v>
      </c>
      <c r="TE75" s="4">
        <v>-194166000000</v>
      </c>
      <c r="TF75" s="4">
        <v>995818000000</v>
      </c>
      <c r="TG75" s="4">
        <v>1307872000000</v>
      </c>
      <c r="TH75" s="4">
        <v>155132000000</v>
      </c>
      <c r="TI75" s="4">
        <v>858782000000</v>
      </c>
      <c r="TJ75" s="4">
        <v>628503000000</v>
      </c>
      <c r="TK75" s="4">
        <v>-111607000000</v>
      </c>
      <c r="TL75" s="4">
        <v>-2565331000</v>
      </c>
      <c r="TM75" s="4">
        <v>97532063000</v>
      </c>
      <c r="TN75" s="4">
        <v>-76220283000</v>
      </c>
      <c r="TO75" s="4">
        <v>205405391000</v>
      </c>
      <c r="TP75" s="5">
        <v>203114480000</v>
      </c>
      <c r="TQ75" s="4">
        <v>-24038177000</v>
      </c>
      <c r="TR75" s="35">
        <v>62374608000</v>
      </c>
      <c r="TS75" s="35">
        <v>83979917000</v>
      </c>
      <c r="TT75" s="35">
        <v>2905680000</v>
      </c>
      <c r="TU75" s="35">
        <v>-24972720000</v>
      </c>
      <c r="UD75" s="6" t="s">
        <v>613</v>
      </c>
      <c r="UG75" s="37">
        <v>0.69014381727319507</v>
      </c>
      <c r="UH75" s="37">
        <v>0.72214524419387405</v>
      </c>
      <c r="UI75" s="37">
        <v>0.61088370649605206</v>
      </c>
      <c r="UJ75" s="37">
        <v>0.57456066808759299</v>
      </c>
      <c r="UK75" s="37">
        <v>0.44541511734635797</v>
      </c>
      <c r="UL75" s="37">
        <v>0.50850210334693602</v>
      </c>
      <c r="UM75" s="37">
        <v>0.51776781794128501</v>
      </c>
      <c r="UN75" s="37"/>
      <c r="UO75" s="37"/>
      <c r="UP75" s="9"/>
      <c r="UQ75" s="9"/>
      <c r="UR75" s="9"/>
      <c r="US75" s="9"/>
      <c r="UT75" s="9"/>
      <c r="UU75" s="10"/>
      <c r="UV75" s="9"/>
      <c r="UW75" s="6" t="s">
        <v>613</v>
      </c>
      <c r="UZ75" s="9">
        <v>3.3672187112647196E-2</v>
      </c>
      <c r="VA75" s="9">
        <v>4.0241175267333402E-2</v>
      </c>
      <c r="VB75" s="9">
        <v>4.5160923255720402E-2</v>
      </c>
      <c r="VC75" s="9">
        <v>5.2682841607531596E-2</v>
      </c>
      <c r="VD75" s="9">
        <v>3.6076360701965002E-2</v>
      </c>
      <c r="VE75" s="9">
        <v>6.7137911240009493E-2</v>
      </c>
      <c r="VF75" s="9">
        <v>8.39543547121189E-2</v>
      </c>
      <c r="VG75" s="9"/>
      <c r="VH75" s="9"/>
      <c r="VI75" s="9"/>
      <c r="VJ75" s="9"/>
      <c r="VK75" s="9"/>
      <c r="VL75" s="9"/>
      <c r="VM75" s="9"/>
      <c r="VN75" s="10"/>
      <c r="VO75" s="9"/>
      <c r="VP75" s="6" t="s">
        <v>613</v>
      </c>
      <c r="VS75" s="9">
        <v>0.30985618272680499</v>
      </c>
      <c r="VT75" s="9">
        <v>0.27785475580612601</v>
      </c>
      <c r="VU75" s="9">
        <v>0.389116293503948</v>
      </c>
      <c r="VV75" s="9">
        <v>0.42543933191240696</v>
      </c>
      <c r="VW75" s="9">
        <v>0.55458488265364203</v>
      </c>
      <c r="VX75" s="9">
        <v>0.49149789665306398</v>
      </c>
      <c r="VY75" s="9">
        <v>0.48223218205871499</v>
      </c>
      <c r="VZ75" s="9"/>
      <c r="WA75" s="9"/>
      <c r="WG75" s="53"/>
      <c r="WI75" s="54" t="s">
        <v>613</v>
      </c>
      <c r="WL75" s="9">
        <v>0.15037041398122</v>
      </c>
      <c r="WM75" s="9">
        <v>0.138836080608574</v>
      </c>
      <c r="WN75" s="9">
        <v>0.11803742940741299</v>
      </c>
      <c r="WO75" s="9">
        <v>0.10268575486139399</v>
      </c>
      <c r="WP75" s="9">
        <v>8.4582951492405398E-2</v>
      </c>
      <c r="WQ75" s="9">
        <v>9.1588582883444097E-2</v>
      </c>
      <c r="WR75" s="9">
        <v>0.10355947461662</v>
      </c>
      <c r="WS75" s="9"/>
      <c r="WT75" s="9"/>
      <c r="WU75" s="9"/>
      <c r="WV75" s="9"/>
      <c r="WW75" s="9"/>
      <c r="WX75" s="9"/>
      <c r="WY75" s="9"/>
      <c r="WZ75" s="10"/>
      <c r="XA75" s="9"/>
      <c r="XB75" s="6" t="s">
        <v>613</v>
      </c>
      <c r="XE75" s="9">
        <v>0.24475280000000002</v>
      </c>
      <c r="XF75" s="9">
        <v>0.23718720000000001</v>
      </c>
      <c r="XG75" s="9">
        <v>0.23215079999999999</v>
      </c>
      <c r="XH75" s="9">
        <v>0.2331994</v>
      </c>
      <c r="XI75" s="9">
        <v>0.2263589</v>
      </c>
      <c r="XJ75" s="9">
        <v>0.22388290000000002</v>
      </c>
      <c r="XK75" s="9">
        <v>0.22388290000000002</v>
      </c>
      <c r="XL75" s="9"/>
      <c r="XM75" s="9"/>
      <c r="XN75" s="9"/>
      <c r="XO75" s="9"/>
      <c r="XP75" s="9"/>
      <c r="XQ75" s="9"/>
      <c r="XR75" s="9"/>
      <c r="XS75" s="10"/>
      <c r="XT75" s="9"/>
      <c r="XU75" s="6" t="s">
        <v>613</v>
      </c>
      <c r="XV75" s="59">
        <f t="shared" si="318"/>
        <v>91629962519.993317</v>
      </c>
      <c r="XW75" s="59">
        <f t="shared" si="318"/>
        <v>93389364794.003479</v>
      </c>
      <c r="XX75" s="59">
        <f t="shared" si="313"/>
        <v>97003059983.113052</v>
      </c>
      <c r="XY75" s="59">
        <f t="shared" si="313"/>
        <v>78486167640.92659</v>
      </c>
      <c r="XZ75" s="59">
        <f t="shared" si="313"/>
        <v>71994176795.012909</v>
      </c>
      <c r="YA75" s="59">
        <f t="shared" si="313"/>
        <v>92387274833.438431</v>
      </c>
      <c r="YB75" s="59">
        <f t="shared" si="313"/>
        <v>89054036178.716293</v>
      </c>
      <c r="YC75" s="6" t="s">
        <v>613</v>
      </c>
      <c r="YD75" s="4"/>
      <c r="YE75" s="4"/>
      <c r="YF75" s="4">
        <v>48450000000</v>
      </c>
      <c r="YG75" s="4">
        <v>1127506000000</v>
      </c>
      <c r="YH75" s="4">
        <v>-80763000000</v>
      </c>
      <c r="YI75" s="4">
        <v>2111601000000</v>
      </c>
      <c r="YJ75" s="4">
        <v>394375000000</v>
      </c>
      <c r="YK75" s="4">
        <v>-379270000000</v>
      </c>
      <c r="YL75" s="4">
        <v>533794000000</v>
      </c>
      <c r="YM75" s="4">
        <v>2511000000</v>
      </c>
      <c r="YN75" s="4">
        <v>2752000000</v>
      </c>
      <c r="YO75" s="4">
        <v>872172000000</v>
      </c>
      <c r="YP75" s="4">
        <v>382840007000</v>
      </c>
      <c r="YQ75" s="4">
        <v>-316007420000</v>
      </c>
      <c r="YR75" s="4">
        <v>468612750000</v>
      </c>
      <c r="YS75" s="4">
        <v>-41426116000</v>
      </c>
      <c r="YT75" s="5">
        <v>394220379000</v>
      </c>
      <c r="YU75" s="4">
        <v>220226260000</v>
      </c>
      <c r="YV75" s="4">
        <v>143833135000</v>
      </c>
      <c r="YW75" s="4">
        <v>-36086775000</v>
      </c>
      <c r="YX75" s="4">
        <v>41210220000</v>
      </c>
      <c r="YY75" s="4">
        <v>87315434000</v>
      </c>
      <c r="YZ75" s="4"/>
      <c r="ZA75" s="4"/>
      <c r="ZB75" s="4"/>
      <c r="ZC75" s="4"/>
      <c r="ZD75" s="4"/>
      <c r="ZE75" s="4"/>
      <c r="ZF75" s="4"/>
      <c r="ZG75" s="4"/>
      <c r="ZH75" s="6" t="s">
        <v>613</v>
      </c>
      <c r="ZI75" s="4"/>
      <c r="ZJ75" s="4"/>
      <c r="ZK75" s="4">
        <v>-1372001000000</v>
      </c>
      <c r="ZL75" s="4">
        <v>-1365276000000</v>
      </c>
      <c r="ZM75" s="4">
        <v>-1093902000000</v>
      </c>
      <c r="ZN75" s="4">
        <v>-1909033000000</v>
      </c>
      <c r="ZO75" s="4">
        <v>-1556289000000</v>
      </c>
      <c r="ZP75" s="4">
        <v>-1169906000000</v>
      </c>
      <c r="ZQ75" s="4">
        <v>-818604000000</v>
      </c>
      <c r="ZR75" s="4">
        <v>-784611000000</v>
      </c>
      <c r="ZS75" s="4">
        <v>-625236000000</v>
      </c>
      <c r="ZT75" s="4">
        <v>-458646000000</v>
      </c>
      <c r="ZU75" s="4">
        <v>-255209546000</v>
      </c>
      <c r="ZV75" s="4">
        <v>11313272000</v>
      </c>
      <c r="ZW75" s="4">
        <v>-265615362000</v>
      </c>
      <c r="ZX75" s="4">
        <v>-81924458000</v>
      </c>
      <c r="ZY75" s="5">
        <v>-452714806000</v>
      </c>
      <c r="ZZ75" s="4">
        <v>-191815967000</v>
      </c>
      <c r="AAA75" s="4">
        <v>-206182258000</v>
      </c>
      <c r="AAB75" s="4">
        <v>-48032141000</v>
      </c>
      <c r="AAC75" s="4">
        <v>-65229806000</v>
      </c>
      <c r="AAD75" s="4">
        <v>-126600096000</v>
      </c>
      <c r="AAE75" s="4"/>
      <c r="AAF75" s="4"/>
      <c r="AAG75" s="4"/>
      <c r="AAH75" s="4"/>
      <c r="AAI75" s="4"/>
      <c r="AAJ75" s="4"/>
      <c r="AAK75" s="4"/>
      <c r="AAL75" s="4"/>
      <c r="AAM75" s="6" t="s">
        <v>613</v>
      </c>
      <c r="AAN75" s="4"/>
      <c r="AAO75" s="4"/>
      <c r="AAP75" s="4">
        <v>1411940000000</v>
      </c>
      <c r="AAQ75" s="4">
        <v>416625000000</v>
      </c>
      <c r="AAR75" s="4">
        <v>1276919000000</v>
      </c>
      <c r="AAS75" s="4">
        <v>-194166000000</v>
      </c>
      <c r="AAT75" s="4">
        <v>995818000000</v>
      </c>
      <c r="AAU75" s="4">
        <v>1307872000000</v>
      </c>
      <c r="AAV75" s="4">
        <v>155132000000</v>
      </c>
      <c r="AAW75" s="4">
        <v>858782000000</v>
      </c>
      <c r="AAX75" s="4">
        <v>628503000000</v>
      </c>
      <c r="AAY75" s="4">
        <v>-111607000000</v>
      </c>
      <c r="AAZ75" s="4">
        <v>-2565331000</v>
      </c>
      <c r="ABA75" s="4">
        <v>97532063000</v>
      </c>
      <c r="ABB75" s="4">
        <v>-76220283000</v>
      </c>
      <c r="ABC75" s="4">
        <v>205405391000</v>
      </c>
      <c r="ABD75" s="5">
        <v>203114480000</v>
      </c>
      <c r="ABE75" s="4">
        <v>-24038177000</v>
      </c>
      <c r="ABF75" s="35">
        <v>62374608000</v>
      </c>
      <c r="ABG75" s="35">
        <v>83979917000</v>
      </c>
      <c r="ABH75" s="35">
        <v>2905680000</v>
      </c>
      <c r="ABI75" s="35">
        <v>-24972720000</v>
      </c>
      <c r="ABR75" s="6" t="s">
        <v>613</v>
      </c>
      <c r="ABU75" s="37">
        <v>0.69014381727319507</v>
      </c>
      <c r="ABV75" s="37">
        <v>0.72214524419387405</v>
      </c>
      <c r="ABW75" s="37">
        <v>0.61088370649605206</v>
      </c>
      <c r="ABX75" s="37">
        <v>0.57456066808759299</v>
      </c>
      <c r="ABY75" s="37">
        <v>0.44541511734635797</v>
      </c>
      <c r="ABZ75" s="37">
        <v>0.50850210334693602</v>
      </c>
      <c r="ACA75" s="37">
        <v>0.51776781794128501</v>
      </c>
      <c r="ACB75" s="37"/>
      <c r="ACC75" s="37"/>
      <c r="ACD75" s="9"/>
      <c r="ACE75" s="9"/>
      <c r="ACF75" s="9"/>
      <c r="ACG75" s="9"/>
      <c r="ACH75" s="9"/>
      <c r="ACI75" s="10"/>
      <c r="ACJ75" s="9"/>
      <c r="ACK75" s="6" t="s">
        <v>613</v>
      </c>
      <c r="ACN75" s="9">
        <v>3.3672187112647196E-2</v>
      </c>
      <c r="ACO75" s="9">
        <v>4.0241175267333402E-2</v>
      </c>
      <c r="ACP75" s="9">
        <v>4.5160923255720402E-2</v>
      </c>
      <c r="ACQ75" s="9">
        <v>5.2682841607531596E-2</v>
      </c>
      <c r="ACR75" s="9">
        <v>3.6076360701965002E-2</v>
      </c>
      <c r="ACS75" s="9">
        <v>6.7137911240009493E-2</v>
      </c>
      <c r="ACT75" s="9">
        <v>8.39543547121189E-2</v>
      </c>
      <c r="ACU75" s="9"/>
      <c r="ACV75" s="9"/>
      <c r="ACW75" s="9"/>
      <c r="ACX75" s="9"/>
      <c r="ACY75" s="9"/>
      <c r="ACZ75" s="9"/>
      <c r="ADA75" s="9"/>
      <c r="ADB75" s="10"/>
      <c r="ADC75" s="9"/>
      <c r="ADD75" s="6" t="s">
        <v>613</v>
      </c>
      <c r="ADG75" s="9">
        <v>0.30985618272680499</v>
      </c>
      <c r="ADH75" s="9">
        <v>0.27785475580612601</v>
      </c>
      <c r="ADI75" s="9">
        <v>0.389116293503948</v>
      </c>
      <c r="ADJ75" s="9">
        <v>0.42543933191240696</v>
      </c>
      <c r="ADK75" s="9">
        <v>0.55458488265364203</v>
      </c>
      <c r="ADL75" s="9">
        <v>0.49149789665306398</v>
      </c>
      <c r="ADM75" s="9">
        <v>0.48223218205871499</v>
      </c>
      <c r="ADN75" s="9"/>
      <c r="ADO75" s="9"/>
      <c r="ADU75" s="53"/>
      <c r="ADW75" s="54" t="s">
        <v>613</v>
      </c>
      <c r="ADZ75" s="9">
        <v>0.15037041398122</v>
      </c>
      <c r="AEA75" s="9">
        <v>0.138836080608574</v>
      </c>
      <c r="AEB75" s="9">
        <v>0.11803742940741299</v>
      </c>
      <c r="AEC75" s="9">
        <v>0.10268575486139399</v>
      </c>
      <c r="AED75" s="9">
        <v>8.4582951492405398E-2</v>
      </c>
      <c r="AEE75" s="9">
        <v>9.1588582883444097E-2</v>
      </c>
      <c r="AEF75" s="9">
        <v>0.10355947461662</v>
      </c>
      <c r="AEG75" s="9"/>
      <c r="AEH75" s="9"/>
      <c r="AEI75" s="9"/>
      <c r="AEJ75" s="9"/>
      <c r="AEK75" s="9"/>
      <c r="AEL75" s="9"/>
      <c r="AEM75" s="9"/>
      <c r="AEN75" s="10"/>
      <c r="AEO75" s="9"/>
      <c r="AEP75" s="6" t="s">
        <v>613</v>
      </c>
      <c r="AES75" s="9">
        <v>0.24475280000000002</v>
      </c>
      <c r="AET75" s="9">
        <v>0.23718720000000001</v>
      </c>
      <c r="AEU75" s="9">
        <v>0.23215079999999999</v>
      </c>
      <c r="AEV75" s="9">
        <v>0.2331994</v>
      </c>
      <c r="AEW75" s="9">
        <v>0.2263589</v>
      </c>
      <c r="AEX75" s="9">
        <v>0.22388290000000002</v>
      </c>
      <c r="AEY75" s="9">
        <v>0.22388290000000002</v>
      </c>
      <c r="AEZ75" s="9"/>
      <c r="AFA75" s="9"/>
      <c r="AFB75" s="9"/>
      <c r="AFC75" s="9"/>
      <c r="AFD75" s="9"/>
      <c r="AFE75" s="9"/>
      <c r="AFF75" s="9"/>
      <c r="AFG75" s="10"/>
      <c r="AFH75" s="9"/>
      <c r="AFI75" s="6" t="s">
        <v>613</v>
      </c>
      <c r="AFJ75" s="7">
        <f t="shared" si="324"/>
        <v>9.9214346261548153E-2</v>
      </c>
      <c r="AFK75" s="7">
        <f t="shared" si="325"/>
        <v>6.7962202816513828E-2</v>
      </c>
      <c r="AFL75" s="7">
        <f t="shared" si="326"/>
        <v>9.0337738275918955E-2</v>
      </c>
      <c r="AFM75" s="7">
        <f t="shared" si="327"/>
        <v>2.2726927937357717E-2</v>
      </c>
      <c r="AFN75" s="7">
        <f t="shared" si="328"/>
        <v>3.9973611497653286E-2</v>
      </c>
      <c r="AFO75" s="8">
        <f t="shared" si="329"/>
        <v>2.5852238736398241E-2</v>
      </c>
      <c r="AFP75" s="7">
        <f t="shared" si="330"/>
        <v>4.2861719783779751E-3</v>
      </c>
      <c r="AFQ75" s="6" t="s">
        <v>613</v>
      </c>
      <c r="AFR75" s="7">
        <f t="shared" si="331"/>
        <v>0.26349256999843579</v>
      </c>
      <c r="AFS75" s="7">
        <f t="shared" si="332"/>
        <v>0.20105418227425007</v>
      </c>
      <c r="AFT75" s="7">
        <f t="shared" si="333"/>
        <v>0.27978918905627226</v>
      </c>
      <c r="AFU75" s="7">
        <f t="shared" si="334"/>
        <v>7.1663047619218642E-2</v>
      </c>
      <c r="AFV75" s="7">
        <f t="shared" si="335"/>
        <v>0.10505262592421409</v>
      </c>
      <c r="AFW75" s="8">
        <f t="shared" si="336"/>
        <v>6.1282892543875082E-2</v>
      </c>
      <c r="AFX75" s="7">
        <f t="shared" si="337"/>
        <v>1.2151560594792271E-2</v>
      </c>
      <c r="AFY75" s="6" t="s">
        <v>613</v>
      </c>
      <c r="AFZ75" s="1">
        <f t="shared" si="338"/>
        <v>3005068000000</v>
      </c>
      <c r="AGA75" s="1">
        <f t="shared" si="339"/>
        <v>2587109942000</v>
      </c>
      <c r="AGB75" s="1">
        <f t="shared" si="340"/>
        <v>2064923774000</v>
      </c>
      <c r="AGC75" s="1">
        <f t="shared" si="341"/>
        <v>1926202209000</v>
      </c>
      <c r="AGD75" s="1">
        <f t="shared" si="342"/>
        <v>1792786210000</v>
      </c>
      <c r="AGE75" s="2">
        <f t="shared" si="343"/>
        <v>1456208660000</v>
      </c>
      <c r="AGF75" s="1">
        <f t="shared" si="344"/>
        <v>1142665545000</v>
      </c>
      <c r="AGG75" s="6" t="s">
        <v>613</v>
      </c>
      <c r="AGH75" s="7">
        <f t="shared" si="345"/>
        <v>0.20436342871442509</v>
      </c>
      <c r="AGI75" s="7">
        <f t="shared" si="346"/>
        <v>0.13513303602773599</v>
      </c>
      <c r="AGJ75" s="7">
        <f t="shared" si="347"/>
        <v>0.13630959774111254</v>
      </c>
      <c r="AGK75" s="7">
        <f t="shared" si="348"/>
        <v>0.19113164977166736</v>
      </c>
      <c r="AGL75" s="7">
        <f t="shared" si="349"/>
        <v>0.14081941203686524</v>
      </c>
      <c r="AGM75" s="8">
        <f t="shared" si="350"/>
        <v>9.2559292292630643E-2</v>
      </c>
      <c r="AGN75" s="7">
        <f t="shared" si="351"/>
        <v>0.10452065306651037</v>
      </c>
      <c r="AGO75" s="6" t="s">
        <v>613</v>
      </c>
      <c r="AGP75" s="7">
        <f t="shared" si="352"/>
        <v>0.11284976561928468</v>
      </c>
      <c r="AGQ75" s="7">
        <f t="shared" si="353"/>
        <v>8.4082540221553814E-2</v>
      </c>
      <c r="AGR75" s="7">
        <f t="shared" si="354"/>
        <v>9.0427552995339222E-2</v>
      </c>
      <c r="AGS75" s="7">
        <f t="shared" si="355"/>
        <v>1.6100764337634028E-2</v>
      </c>
      <c r="AGT75" s="7">
        <f t="shared" si="356"/>
        <v>5.3258644934586881E-2</v>
      </c>
      <c r="AGU75" s="8">
        <f t="shared" si="357"/>
        <v>4.4368090454638145E-2</v>
      </c>
      <c r="AGV75" s="7">
        <f t="shared" si="358"/>
        <v>5.0966199121146765E-3</v>
      </c>
      <c r="AGW75" s="6" t="s">
        <v>613</v>
      </c>
      <c r="AGX75" s="7">
        <f t="shared" si="359"/>
        <v>0.2086707868080088</v>
      </c>
      <c r="AGY75" s="7">
        <f t="shared" si="360"/>
        <v>0.16773515091163907</v>
      </c>
      <c r="AGZ75" s="7">
        <f t="shared" si="361"/>
        <v>0.14472454689281183</v>
      </c>
      <c r="AHA75" s="7">
        <f t="shared" si="362"/>
        <v>0.12040321921526791</v>
      </c>
      <c r="AHB75" s="7">
        <f t="shared" si="363"/>
        <v>0.18699962466523246</v>
      </c>
      <c r="AHC75" s="8">
        <f t="shared" si="364"/>
        <v>0.18071928196870249</v>
      </c>
      <c r="AHD75" s="7">
        <f t="shared" si="365"/>
        <v>0.15879808174504434</v>
      </c>
      <c r="AHE75" s="6" t="s">
        <v>613</v>
      </c>
      <c r="AHF75" s="15">
        <f t="shared" si="306"/>
        <v>16.00317769353483</v>
      </c>
      <c r="AHG75" s="15">
        <f t="shared" si="307"/>
        <v>13.16601969025187</v>
      </c>
      <c r="AHH75" s="15">
        <f t="shared" si="308"/>
        <v>16.603937061300449</v>
      </c>
      <c r="AHI75" s="15">
        <f t="shared" si="309"/>
        <v>21.108682487851151</v>
      </c>
      <c r="AHJ75" s="15">
        <f t="shared" si="310"/>
        <v>10.685040577478542</v>
      </c>
      <c r="AHK75" s="16">
        <f t="shared" si="311"/>
        <v>8.3993860408811454</v>
      </c>
      <c r="AHL75" s="15">
        <f t="shared" si="312"/>
        <v>11.742254876310849</v>
      </c>
      <c r="AHM75" s="6" t="s">
        <v>613</v>
      </c>
      <c r="AHN75" s="12">
        <f t="shared" si="366"/>
        <v>22.807970203783803</v>
      </c>
      <c r="AHO75" s="12">
        <f t="shared" si="367"/>
        <v>27.722881219010045</v>
      </c>
      <c r="AHP75" s="12">
        <f t="shared" si="368"/>
        <v>21.982738109187494</v>
      </c>
      <c r="AHQ75" s="12">
        <f t="shared" si="369"/>
        <v>17.291462894951941</v>
      </c>
      <c r="AHR75" s="12">
        <f t="shared" si="370"/>
        <v>34.159907709600176</v>
      </c>
      <c r="AHS75" s="13">
        <f t="shared" si="371"/>
        <v>43.455557135186673</v>
      </c>
      <c r="AHT75" s="12">
        <f t="shared" si="372"/>
        <v>31.084319310455538</v>
      </c>
      <c r="AHU75" s="6" t="s">
        <v>613</v>
      </c>
      <c r="AHV75" s="15">
        <f t="shared" si="373"/>
        <v>0.87917193019489626</v>
      </c>
      <c r="AHW75" s="15">
        <f t="shared" si="374"/>
        <v>0.80827960998129222</v>
      </c>
      <c r="AHX75" s="15">
        <f t="shared" si="375"/>
        <v>0.9990067770668869</v>
      </c>
      <c r="AHY75" s="15">
        <f t="shared" si="376"/>
        <v>1.4115434187329634</v>
      </c>
      <c r="AHZ75" s="15">
        <f t="shared" si="377"/>
        <v>0.75055630023537989</v>
      </c>
      <c r="AIA75" s="16">
        <f t="shared" si="378"/>
        <v>0.58267638907808128</v>
      </c>
      <c r="AIB75" s="15">
        <f t="shared" si="379"/>
        <v>0.84098325013206021</v>
      </c>
      <c r="AIC75" s="6" t="s">
        <v>613</v>
      </c>
      <c r="AID75" s="4">
        <f t="shared" si="380"/>
        <v>516901000000</v>
      </c>
      <c r="AIE75" s="4">
        <f t="shared" si="381"/>
        <v>163026392000</v>
      </c>
      <c r="AIF75" s="4">
        <f t="shared" si="382"/>
        <v>11529508000</v>
      </c>
      <c r="AIG75" s="4">
        <f t="shared" si="383"/>
        <v>104981083000</v>
      </c>
      <c r="AIH75" s="4">
        <f t="shared" si="384"/>
        <v>439986021000</v>
      </c>
      <c r="AII75" s="14">
        <f t="shared" si="385"/>
        <v>214726648000</v>
      </c>
      <c r="AIJ75" s="4">
        <f t="shared" si="386"/>
        <v>17138868000</v>
      </c>
      <c r="AIK75" s="6" t="s">
        <v>613</v>
      </c>
      <c r="AIL75" s="15">
        <f t="shared" si="387"/>
        <v>7.2194656230109828</v>
      </c>
      <c r="AIM75" s="15">
        <f t="shared" si="388"/>
        <v>18.102062039132903</v>
      </c>
      <c r="AIN75" s="15">
        <f t="shared" si="389"/>
        <v>241.4303157602215</v>
      </c>
      <c r="AIO75" s="15">
        <f t="shared" si="390"/>
        <v>37.68151542121165</v>
      </c>
      <c r="AIP75" s="15">
        <f t="shared" si="391"/>
        <v>4.1915126776266378</v>
      </c>
      <c r="AIQ75" s="16">
        <f t="shared" si="392"/>
        <v>5.5605528429801598</v>
      </c>
      <c r="AIR75" s="15">
        <f t="shared" si="393"/>
        <v>71.220319685057376</v>
      </c>
      <c r="AIS75" s="6" t="s">
        <v>613</v>
      </c>
      <c r="AIT75" s="15">
        <f t="shared" si="394"/>
        <v>1.3783480517199103</v>
      </c>
      <c r="AIU75" s="15">
        <f t="shared" si="395"/>
        <v>1.1110198698217149</v>
      </c>
      <c r="AIV75" s="15">
        <f t="shared" si="396"/>
        <v>1.0118417333829688</v>
      </c>
      <c r="AIW75" s="15">
        <f t="shared" si="397"/>
        <v>1.1034497958456881</v>
      </c>
      <c r="AIX75" s="15">
        <f t="shared" si="398"/>
        <v>1.8117659594494375</v>
      </c>
      <c r="AIY75" s="16">
        <f t="shared" si="399"/>
        <v>1.4791597864799599</v>
      </c>
      <c r="AIZ75" s="15">
        <f t="shared" si="400"/>
        <v>1.0510789168369252</v>
      </c>
      <c r="AJA75" s="6" t="s">
        <v>613</v>
      </c>
      <c r="AJB75" s="15">
        <f t="shared" si="401"/>
        <v>0.57668651483488931</v>
      </c>
      <c r="AJC75" s="15">
        <f t="shared" si="402"/>
        <v>0.32494320114647229</v>
      </c>
      <c r="AJD75" s="15">
        <f t="shared" si="403"/>
        <v>0.30296567464048146</v>
      </c>
      <c r="AJE75" s="15">
        <f t="shared" si="404"/>
        <v>0.53735163716260081</v>
      </c>
      <c r="AJF75" s="15">
        <f t="shared" si="405"/>
        <v>0.72507296384252973</v>
      </c>
      <c r="AJG75" s="16">
        <f t="shared" si="406"/>
        <v>0.90454604460141041</v>
      </c>
      <c r="AJH75" s="15">
        <f t="shared" si="407"/>
        <v>0.3632752437585659</v>
      </c>
      <c r="AJI75" s="6" t="s">
        <v>613</v>
      </c>
      <c r="AJJ75" s="15">
        <f t="shared" si="319"/>
        <v>6.2307333306278156</v>
      </c>
      <c r="AJK75" s="15">
        <f t="shared" si="319"/>
        <v>3.4192506113845145</v>
      </c>
      <c r="AJL75" s="15">
        <f t="shared" si="314"/>
        <v>2.6785966258613794</v>
      </c>
      <c r="AJM75" s="15">
        <f t="shared" si="314"/>
        <v>5.2402418488157521</v>
      </c>
      <c r="AJN75" s="15">
        <f t="shared" si="314"/>
        <v>3.8895779307587337</v>
      </c>
      <c r="AJO75" s="16">
        <f t="shared" si="314"/>
        <v>1.6887191356054478</v>
      </c>
      <c r="AJP75" s="15">
        <f t="shared" si="314"/>
        <v>1.3991523746988928</v>
      </c>
      <c r="AJQ75" s="6" t="s">
        <v>613</v>
      </c>
      <c r="AJT75" s="1">
        <v>2.2060200000000001</v>
      </c>
      <c r="AJU75" s="1">
        <v>2.0253000000000001</v>
      </c>
      <c r="AJV75" s="1">
        <v>2.5042900000000001</v>
      </c>
      <c r="AJW75" s="1">
        <v>4.0464599999999997</v>
      </c>
      <c r="AJX75" s="1">
        <v>3.6622400000000002</v>
      </c>
      <c r="AJY75" s="1">
        <v>2.7062599999999999</v>
      </c>
      <c r="AJZ75" s="1">
        <v>3.8492799999999998</v>
      </c>
      <c r="AKA75" s="1">
        <v>2.6197400000000002</v>
      </c>
      <c r="AKB75" s="1">
        <v>4.0450100000000004</v>
      </c>
      <c r="AKC75" s="1">
        <v>6.7022399999999998</v>
      </c>
      <c r="AKD75" s="1">
        <v>3.7435100000000001</v>
      </c>
      <c r="AKE75" s="1">
        <v>2.9016500000000001</v>
      </c>
      <c r="AKF75" s="1">
        <v>4.6907399999999999</v>
      </c>
      <c r="AKG75" s="1">
        <v>3.5066600000000001</v>
      </c>
      <c r="AKH75" s="2">
        <v>1.45892</v>
      </c>
      <c r="AKI75" s="1">
        <v>1.3411200000000001</v>
      </c>
      <c r="AKJ75" s="6" t="s">
        <v>613</v>
      </c>
      <c r="AKK75" s="15">
        <f t="shared" si="408"/>
        <v>2.6557910214296889</v>
      </c>
      <c r="AKL75" s="15">
        <f t="shared" si="409"/>
        <v>2.9583235083927684</v>
      </c>
      <c r="AKM75" s="15">
        <f t="shared" si="410"/>
        <v>3.097146269056581</v>
      </c>
      <c r="AKN75" s="15">
        <f t="shared" si="411"/>
        <v>3.1532219320069861</v>
      </c>
      <c r="AKO75" s="15">
        <f t="shared" si="412"/>
        <v>2.6280494053028303</v>
      </c>
      <c r="AKP75" s="16">
        <f t="shared" si="413"/>
        <v>2.3705062129722956</v>
      </c>
      <c r="AKQ75" s="15">
        <f t="shared" si="414"/>
        <v>2.8350613685339829</v>
      </c>
      <c r="AKR75" s="6" t="s">
        <v>613</v>
      </c>
      <c r="AKS75" s="15">
        <f t="shared" si="415"/>
        <v>0.88022399499452531</v>
      </c>
      <c r="AKT75" s="15">
        <f t="shared" si="416"/>
        <v>1.0962168455726704</v>
      </c>
      <c r="AKU75" s="15">
        <f t="shared" si="417"/>
        <v>1.295258464991718</v>
      </c>
      <c r="AKV75" s="15">
        <f t="shared" si="418"/>
        <v>1.1672611584798487</v>
      </c>
      <c r="AKW75" s="15">
        <f t="shared" si="419"/>
        <v>0.91750118299491901</v>
      </c>
      <c r="AKX75" s="16">
        <f t="shared" si="420"/>
        <v>0.68456669706893136</v>
      </c>
      <c r="AKY75" s="15">
        <f t="shared" si="421"/>
        <v>1.2319419232254847</v>
      </c>
      <c r="AKZ75" s="6" t="s">
        <v>613</v>
      </c>
      <c r="ALA75" s="7">
        <f t="shared" si="422"/>
        <v>0.46814847451039376</v>
      </c>
      <c r="ALB75" s="7">
        <f t="shared" si="423"/>
        <v>0.52295011744035114</v>
      </c>
      <c r="ALC75" s="7">
        <f t="shared" si="424"/>
        <v>0.56431921927206208</v>
      </c>
      <c r="ALD75" s="7">
        <f t="shared" si="425"/>
        <v>0.53858814103353569</v>
      </c>
      <c r="ALE75" s="7">
        <f t="shared" si="426"/>
        <v>0.47848793582587856</v>
      </c>
      <c r="ALF75" s="8">
        <f t="shared" si="427"/>
        <v>0.40637553755517425</v>
      </c>
      <c r="ALG75" s="7">
        <f t="shared" si="428"/>
        <v>0.55195966812843733</v>
      </c>
      <c r="ALH75" s="6" t="s">
        <v>613</v>
      </c>
      <c r="ALI75" s="7">
        <f t="shared" si="320"/>
        <v>6.513277660649304E-2</v>
      </c>
      <c r="ALJ75" s="7">
        <f t="shared" si="320"/>
        <v>6.9027520194832423E-2</v>
      </c>
      <c r="ALK75" s="7">
        <f t="shared" si="315"/>
        <v>8.3244695389783574E-2</v>
      </c>
      <c r="ALL75" s="7">
        <f t="shared" si="315"/>
        <v>7.565444688688143E-2</v>
      </c>
      <c r="ALM75" s="7">
        <f t="shared" si="315"/>
        <v>8.3926260926184798E-2</v>
      </c>
      <c r="ALN75" s="20">
        <f t="shared" si="315"/>
        <v>0.1561208799268812</v>
      </c>
      <c r="ALO75" s="7">
        <f t="shared" si="315"/>
        <v>0.14119754009472252</v>
      </c>
      <c r="ALP75" s="6" t="s">
        <v>613</v>
      </c>
      <c r="ALQ75" s="17">
        <f t="shared" si="429"/>
        <v>0.46814847451039376</v>
      </c>
      <c r="ALR75" s="17">
        <f t="shared" si="430"/>
        <v>0.52295011744035114</v>
      </c>
      <c r="ALS75" s="17">
        <f t="shared" si="431"/>
        <v>0.56431921927206208</v>
      </c>
      <c r="ALT75" s="17">
        <f t="shared" si="432"/>
        <v>0.53858814103353569</v>
      </c>
      <c r="ALU75" s="17">
        <f t="shared" si="433"/>
        <v>0.47848793582587856</v>
      </c>
      <c r="ALV75" s="21">
        <f t="shared" si="434"/>
        <v>0.40637553755517425</v>
      </c>
      <c r="ALW75" s="17">
        <f t="shared" si="435"/>
        <v>0.55195966812843733</v>
      </c>
      <c r="ALX75" s="6" t="s">
        <v>613</v>
      </c>
      <c r="ALY75" s="17">
        <f t="shared" si="436"/>
        <v>0.53185152548960624</v>
      </c>
      <c r="ALZ75" s="17">
        <f t="shared" si="437"/>
        <v>0.47704988255964886</v>
      </c>
      <c r="AMA75" s="17">
        <f t="shared" si="438"/>
        <v>0.43568078072793792</v>
      </c>
      <c r="AMB75" s="17">
        <f t="shared" si="439"/>
        <v>0.46141185896646431</v>
      </c>
      <c r="AMC75" s="17">
        <f t="shared" si="440"/>
        <v>0.52151206417412144</v>
      </c>
      <c r="AMD75" s="21">
        <f t="shared" si="441"/>
        <v>0.5936244624448257</v>
      </c>
      <c r="AME75" s="17">
        <f t="shared" si="442"/>
        <v>0.44804033187156267</v>
      </c>
      <c r="AMF75" s="6" t="s">
        <v>613</v>
      </c>
      <c r="AMI75" s="18">
        <v>4.5713591950970072</v>
      </c>
      <c r="AMJ75" s="18">
        <v>6.1982279139587186</v>
      </c>
      <c r="AMK75" s="18">
        <v>6.218300505319057</v>
      </c>
      <c r="AML75" s="18">
        <v>6.0281565269948612</v>
      </c>
      <c r="AMM75" s="18">
        <v>6.8453170762465918</v>
      </c>
      <c r="AMN75" s="18">
        <v>7.4264531209904705</v>
      </c>
      <c r="AMO75" s="18">
        <v>7.1765482946952046</v>
      </c>
      <c r="AMP75" s="18">
        <v>5.8431999502304244</v>
      </c>
      <c r="AMQ75" s="18">
        <v>4.5730186003318511</v>
      </c>
      <c r="AMR75" s="18">
        <v>5.7790687746391765</v>
      </c>
      <c r="AMS75" s="18">
        <v>6.1667526536031421</v>
      </c>
      <c r="AMT75" s="18">
        <v>8.2581800191838628</v>
      </c>
      <c r="AMU75" s="18">
        <v>10.561990087171512</v>
      </c>
      <c r="AMV75" s="19">
        <v>8.0313813664126421</v>
      </c>
      <c r="AMW75" s="18">
        <v>11.291457076820459</v>
      </c>
      <c r="AMX75" s="18">
        <v>11.291457076820459</v>
      </c>
      <c r="AMY75" s="18">
        <v>10.072101709964384</v>
      </c>
      <c r="AMZ75" s="18">
        <v>8.1036149396627639</v>
      </c>
      <c r="ANH75" s="6" t="s">
        <v>613</v>
      </c>
      <c r="ANI75" s="7">
        <f t="shared" si="443"/>
        <v>4.5730186003318511E-2</v>
      </c>
      <c r="ANJ75" s="7">
        <f t="shared" si="444"/>
        <v>5.7790687746391761E-2</v>
      </c>
      <c r="ANK75" s="7">
        <f t="shared" si="445"/>
        <v>6.1667526536031421E-2</v>
      </c>
      <c r="ANL75" s="7">
        <f t="shared" si="446"/>
        <v>8.2581800191838625E-2</v>
      </c>
      <c r="ANM75" s="7">
        <f t="shared" si="447"/>
        <v>0.10561990087171512</v>
      </c>
      <c r="ANN75" s="20">
        <f t="shared" si="448"/>
        <v>8.0313813664126418E-2</v>
      </c>
      <c r="ANO75" s="7">
        <f t="shared" si="449"/>
        <v>0.11291457076820459</v>
      </c>
      <c r="ANP75" s="6" t="s">
        <v>613</v>
      </c>
      <c r="ANS75" s="7">
        <v>-1.5137246404285265E-2</v>
      </c>
      <c r="ANT75" s="7">
        <v>2.5564672332883953E-2</v>
      </c>
      <c r="ANU75" s="7">
        <v>-1.0702546631930043E-2</v>
      </c>
      <c r="ANV75" s="7">
        <v>0.20954451611318192</v>
      </c>
      <c r="ANW75" s="7">
        <v>0.18215498634196114</v>
      </c>
      <c r="ANX75" s="7">
        <v>-0.11152965043334617</v>
      </c>
      <c r="ANY75" s="7">
        <v>0.2194132077705182</v>
      </c>
      <c r="ANZ75" s="7">
        <v>5.1688907023796915E-3</v>
      </c>
      <c r="AOA75" s="7">
        <v>0.14404568362117454</v>
      </c>
      <c r="AOB75" s="7">
        <v>5.3476746432414846E-2</v>
      </c>
      <c r="AOC75" s="7">
        <v>0.46856062067014981</v>
      </c>
      <c r="AOD75" s="7">
        <v>0.81701072071858527</v>
      </c>
      <c r="AOE75" s="7">
        <v>-0.46667980509208173</v>
      </c>
      <c r="AOF75" s="20">
        <v>0.53919448848064833</v>
      </c>
      <c r="AOG75" s="7">
        <v>0.57657229599624027</v>
      </c>
      <c r="AOH75" s="7">
        <v>0.57657229599624027</v>
      </c>
      <c r="AOI75" s="7">
        <v>0.18054832872882143</v>
      </c>
      <c r="AOJ75" s="7">
        <v>0.45513802777357104</v>
      </c>
      <c r="AOR75" s="6" t="s">
        <v>613</v>
      </c>
      <c r="AOU75" s="1">
        <v>2.2060200000000001</v>
      </c>
      <c r="AOV75" s="1">
        <v>2.0253000000000001</v>
      </c>
      <c r="AOW75" s="1">
        <v>2.5042900000000001</v>
      </c>
      <c r="AOX75" s="1">
        <v>4.0464599999999997</v>
      </c>
      <c r="AOY75" s="1">
        <v>3.6622400000000002</v>
      </c>
      <c r="AOZ75" s="1">
        <v>2.7062599999999999</v>
      </c>
      <c r="APA75" s="1">
        <v>3.8492799999999998</v>
      </c>
      <c r="APB75" s="1">
        <v>2.6197400000000002</v>
      </c>
      <c r="APC75" s="1">
        <v>4.0450100000000004</v>
      </c>
      <c r="APD75" s="1">
        <v>6.7022399999999998</v>
      </c>
      <c r="APE75" s="1">
        <v>3.7435100000000001</v>
      </c>
      <c r="APF75" s="1">
        <v>2.9016500000000001</v>
      </c>
      <c r="APG75" s="1">
        <v>4.6907399999999999</v>
      </c>
      <c r="APH75" s="1">
        <v>3.5066600000000001</v>
      </c>
      <c r="API75" s="2">
        <v>1.45892</v>
      </c>
      <c r="APJ75" s="1">
        <v>1.3411200000000001</v>
      </c>
      <c r="APK75" s="1">
        <v>1.8033999999999999</v>
      </c>
      <c r="APL75" s="1">
        <v>1.6217200000000001</v>
      </c>
      <c r="APM75" s="1">
        <v>1.2337199999999999</v>
      </c>
      <c r="APN75" s="1">
        <v>1.3449</v>
      </c>
      <c r="APW75" s="22">
        <v>0.30988202044455082</v>
      </c>
      <c r="APX75" s="22">
        <v>0.25235436489793056</v>
      </c>
      <c r="APY75" s="22">
        <v>0.1664496767840267</v>
      </c>
      <c r="APZ75" s="22">
        <v>0.49534167077837804</v>
      </c>
      <c r="AQA75" s="22">
        <v>0.35584503385194494</v>
      </c>
      <c r="AQB75" s="39" t="s">
        <v>613</v>
      </c>
      <c r="AQC75" s="22">
        <v>0.77294023921046751</v>
      </c>
      <c r="AQD75" s="6" t="s">
        <v>613</v>
      </c>
      <c r="AQE75" s="4">
        <f t="shared" si="450"/>
        <v>192999000000</v>
      </c>
      <c r="AQF75" s="4">
        <f t="shared" si="451"/>
        <v>101466871000</v>
      </c>
      <c r="AQG75" s="4">
        <f t="shared" si="452"/>
        <v>29757256000</v>
      </c>
      <c r="AQH75" s="4">
        <f t="shared" si="453"/>
        <v>304466057000</v>
      </c>
      <c r="AQI75" s="4">
        <f t="shared" si="454"/>
        <v>154239135000</v>
      </c>
      <c r="AQJ75" s="5">
        <f t="shared" si="455"/>
        <v>81810193000</v>
      </c>
      <c r="AQK75" s="4">
        <f t="shared" si="456"/>
        <v>113211033000</v>
      </c>
      <c r="AQL75" s="6" t="s">
        <v>613</v>
      </c>
      <c r="AQM75" s="7">
        <f t="shared" si="457"/>
        <v>0.3142661277978786</v>
      </c>
      <c r="AQN75" s="7">
        <f t="shared" si="458"/>
        <v>0.29023370700876466</v>
      </c>
      <c r="AQO75" s="7">
        <f t="shared" si="459"/>
        <v>0.10572128193943567</v>
      </c>
      <c r="AQP75" s="7">
        <f t="shared" si="460"/>
        <v>0.82699788307855893</v>
      </c>
      <c r="AQQ75" s="7">
        <f t="shared" si="461"/>
        <v>0.61094702072533724</v>
      </c>
      <c r="AQR75" s="20">
        <f t="shared" si="462"/>
        <v>0.60696518693760282</v>
      </c>
      <c r="AQS75" s="7">
        <f t="shared" si="463"/>
        <v>0.94791087615780911</v>
      </c>
      <c r="AQT75" s="6" t="s">
        <v>613</v>
      </c>
      <c r="AQU75" s="9">
        <f t="shared" si="321"/>
        <v>7.6196391046151155E-2</v>
      </c>
      <c r="AQV75" s="9">
        <f t="shared" si="321"/>
        <v>5.670204582589617E-2</v>
      </c>
      <c r="AQW75" s="9">
        <f t="shared" si="316"/>
        <v>0.12939475054030797</v>
      </c>
      <c r="AQX75" s="9">
        <f t="shared" si="316"/>
        <v>0.44637504875351797</v>
      </c>
      <c r="AQY75" s="9">
        <f t="shared" si="316"/>
        <v>-9.8030107370430317E-2</v>
      </c>
      <c r="AQZ75" s="10" t="e">
        <f t="shared" si="316"/>
        <v>#VALUE!</v>
      </c>
      <c r="ARA75" s="9">
        <f t="shared" si="316"/>
        <v>0.47129428381774369</v>
      </c>
      <c r="ARB75" s="6" t="s">
        <v>613</v>
      </c>
      <c r="ARC75" s="17">
        <f t="shared" si="322"/>
        <v>6.1434433762590848E-2</v>
      </c>
      <c r="ARD75" s="17">
        <f t="shared" si="322"/>
        <v>5.2670812310944767E-2</v>
      </c>
      <c r="ARE75" s="17">
        <f t="shared" si="317"/>
        <v>9.8384963029936351E-2</v>
      </c>
      <c r="ARF75" s="17">
        <f t="shared" si="317"/>
        <v>0.21301198700731502</v>
      </c>
      <c r="ARG75" s="17">
        <f t="shared" si="317"/>
        <v>-3.5500409515980144E-2</v>
      </c>
      <c r="ARH75" s="21" t="e">
        <f t="shared" si="317"/>
        <v>#VALUE!</v>
      </c>
      <c r="ARI75" s="17">
        <f t="shared" si="317"/>
        <v>0.21521843129177676</v>
      </c>
      <c r="ARJ75" s="6" t="s">
        <v>613</v>
      </c>
    </row>
    <row r="76" spans="1:1154" collapsed="1" x14ac:dyDescent="0.15">
      <c r="A76" s="26" t="s">
        <v>332</v>
      </c>
      <c r="B76" s="34">
        <v>40071</v>
      </c>
      <c r="C76" s="34">
        <v>40071</v>
      </c>
      <c r="D76" s="35">
        <v>0.72857865452706105</v>
      </c>
      <c r="E76" s="26" t="s">
        <v>333</v>
      </c>
      <c r="F76" s="26" t="s">
        <v>28</v>
      </c>
      <c r="G76" s="26" t="s">
        <v>29</v>
      </c>
      <c r="H76" s="26" t="s">
        <v>23</v>
      </c>
      <c r="I76" s="56" t="s">
        <v>469</v>
      </c>
      <c r="J76" s="26" t="s">
        <v>440</v>
      </c>
      <c r="K76" s="26" t="s">
        <v>427</v>
      </c>
      <c r="L76" s="26" t="s">
        <v>28</v>
      </c>
      <c r="M76" s="26" t="s">
        <v>29</v>
      </c>
      <c r="N76" s="26" t="s">
        <v>23</v>
      </c>
      <c r="O76" s="26"/>
      <c r="P76" s="26"/>
      <c r="Q76" s="26" t="s">
        <v>25</v>
      </c>
      <c r="R76" s="26" t="s">
        <v>136</v>
      </c>
      <c r="S76" s="35" t="s">
        <v>334</v>
      </c>
      <c r="T76" s="26" t="s">
        <v>27</v>
      </c>
      <c r="U76" s="26" t="s">
        <v>23</v>
      </c>
      <c r="V76" s="36">
        <v>2009</v>
      </c>
      <c r="W76" s="3">
        <f t="shared" si="323"/>
        <v>1</v>
      </c>
      <c r="AB76" s="35">
        <v>2260959480000</v>
      </c>
      <c r="AC76" s="35">
        <v>2531212320000</v>
      </c>
      <c r="AD76" s="35">
        <v>2203586875000</v>
      </c>
      <c r="AE76" s="35">
        <v>1693373210000</v>
      </c>
      <c r="AF76" s="35">
        <v>1504801050000</v>
      </c>
      <c r="AG76" s="35">
        <v>694626150000</v>
      </c>
      <c r="AH76" s="35">
        <v>1762416800000</v>
      </c>
      <c r="AI76" s="4">
        <v>1402315520000</v>
      </c>
      <c r="AJ76" s="4">
        <v>1822679730000</v>
      </c>
      <c r="AK76" s="4">
        <v>1663887120000</v>
      </c>
      <c r="AL76" s="4">
        <v>1485563855000</v>
      </c>
      <c r="AM76" s="4">
        <v>1124745456600</v>
      </c>
      <c r="AN76" s="5">
        <v>550854066000</v>
      </c>
      <c r="AO76" s="4">
        <v>298132500000</v>
      </c>
      <c r="AP76" s="4">
        <v>265536120280</v>
      </c>
      <c r="AQ76" s="4">
        <v>358306390000</v>
      </c>
      <c r="AR76" s="4">
        <v>175685040000</v>
      </c>
      <c r="AS76" s="4">
        <v>72183030000</v>
      </c>
      <c r="AT76" s="4">
        <v>217429740000</v>
      </c>
      <c r="AU76" s="4">
        <v>134560350000</v>
      </c>
      <c r="AV76" s="4"/>
      <c r="AW76" s="4"/>
      <c r="AX76" s="4"/>
      <c r="AY76" s="4"/>
      <c r="AZ76" s="4"/>
      <c r="BA76" s="4"/>
      <c r="BB76" s="6" t="s">
        <v>613</v>
      </c>
      <c r="BC76" s="4"/>
      <c r="BD76" s="4"/>
      <c r="BE76" s="4"/>
      <c r="BF76" s="4"/>
      <c r="BG76" s="4">
        <v>970416720000</v>
      </c>
      <c r="BH76" s="4">
        <v>1466241560000</v>
      </c>
      <c r="BI76" s="4">
        <v>1769936250000</v>
      </c>
      <c r="BJ76" s="4">
        <v>1565957165000</v>
      </c>
      <c r="BK76" s="4">
        <v>951170580000</v>
      </c>
      <c r="BL76" s="4">
        <v>1113593655000</v>
      </c>
      <c r="BM76" s="4">
        <v>1606366900000</v>
      </c>
      <c r="BN76" s="4">
        <v>1308671360000</v>
      </c>
      <c r="BO76" s="4">
        <v>1680309810000</v>
      </c>
      <c r="BP76" s="4">
        <v>2203419180000</v>
      </c>
      <c r="BQ76" s="4">
        <v>2232753730000</v>
      </c>
      <c r="BR76" s="4">
        <v>2967602287800</v>
      </c>
      <c r="BS76" s="5">
        <v>2742163140500</v>
      </c>
      <c r="BT76" s="4">
        <v>1710332160000</v>
      </c>
      <c r="BU76" s="4">
        <v>959395142440</v>
      </c>
      <c r="BV76" s="4">
        <v>1187693520000</v>
      </c>
      <c r="BW76" s="4">
        <v>1288687590000</v>
      </c>
      <c r="BX76" s="4">
        <v>1123592820000</v>
      </c>
      <c r="BY76" s="4">
        <v>994387260000</v>
      </c>
      <c r="BZ76" s="4">
        <v>1592937450000</v>
      </c>
      <c r="CA76" s="4"/>
      <c r="CB76" s="4"/>
      <c r="CC76" s="4"/>
      <c r="CD76" s="4"/>
      <c r="CE76" s="4"/>
      <c r="CF76" s="4"/>
      <c r="CG76" s="6" t="s">
        <v>613</v>
      </c>
      <c r="CH76" s="4"/>
      <c r="CI76" s="4"/>
      <c r="CJ76" s="4"/>
      <c r="CK76" s="4"/>
      <c r="CL76" s="4">
        <v>11752013520000</v>
      </c>
      <c r="CM76" s="4">
        <v>12201547120000</v>
      </c>
      <c r="CN76" s="4">
        <v>13536635625000</v>
      </c>
      <c r="CO76" s="4">
        <v>9566499210000</v>
      </c>
      <c r="CP76" s="4">
        <v>8065485780000</v>
      </c>
      <c r="CQ76" s="4">
        <v>11432327835000</v>
      </c>
      <c r="CR76" s="4">
        <v>13216677540000</v>
      </c>
      <c r="CS76" s="4">
        <v>14578672640000</v>
      </c>
      <c r="CT76" s="4">
        <v>12158366130000</v>
      </c>
      <c r="CU76" s="4">
        <v>10427960340000</v>
      </c>
      <c r="CV76" s="4">
        <v>8263879495000</v>
      </c>
      <c r="CW76" s="4">
        <v>8673947398200</v>
      </c>
      <c r="CX76" s="5">
        <v>8413563928000</v>
      </c>
      <c r="CY76" s="4">
        <v>6696572400000</v>
      </c>
      <c r="CZ76" s="4">
        <v>5872493877400</v>
      </c>
      <c r="DA76" s="4">
        <v>6142796270000</v>
      </c>
      <c r="DB76" s="4">
        <v>5774941170000</v>
      </c>
      <c r="DC76" s="4">
        <v>4110732310000</v>
      </c>
      <c r="DD76" s="4">
        <v>3832873020000</v>
      </c>
      <c r="DE76" s="4">
        <v>4190580450000</v>
      </c>
      <c r="DF76" s="4"/>
      <c r="DG76" s="4"/>
      <c r="DH76" s="4"/>
      <c r="DI76" s="4"/>
      <c r="DJ76" s="4"/>
      <c r="DK76" s="4"/>
      <c r="DL76" s="6" t="s">
        <v>613</v>
      </c>
      <c r="DM76" s="4"/>
      <c r="DN76" s="4"/>
      <c r="DO76" s="4"/>
      <c r="DP76" s="4"/>
      <c r="DQ76" s="4">
        <v>43147222560000</v>
      </c>
      <c r="DR76" s="4">
        <v>42505154280000</v>
      </c>
      <c r="DS76" s="4">
        <v>42623830000000</v>
      </c>
      <c r="DT76" s="4">
        <v>35025399730000</v>
      </c>
      <c r="DU76" s="4">
        <v>33585990240000</v>
      </c>
      <c r="DV76" s="4">
        <v>36997189305000</v>
      </c>
      <c r="DW76" s="4">
        <v>33560521080000</v>
      </c>
      <c r="DX76" s="4">
        <v>31676264960000</v>
      </c>
      <c r="DY76" s="4">
        <v>25828064460000</v>
      </c>
      <c r="DZ76" s="4">
        <v>23274206820000</v>
      </c>
      <c r="EA76" s="4">
        <v>20979434770000</v>
      </c>
      <c r="EB76" s="4">
        <v>22210264916640</v>
      </c>
      <c r="EC76" s="5">
        <v>24557541812650</v>
      </c>
      <c r="ED76" s="4">
        <v>20350853100000</v>
      </c>
      <c r="EE76" s="4">
        <v>19019747336570</v>
      </c>
      <c r="EF76" s="4">
        <v>20656806040000</v>
      </c>
      <c r="EG76" s="4">
        <v>19612529730000</v>
      </c>
      <c r="EH76" s="4">
        <v>17814575010000</v>
      </c>
      <c r="EI76" s="4">
        <v>18973701720000</v>
      </c>
      <c r="EJ76" s="4">
        <v>22507586100000</v>
      </c>
      <c r="EK76" s="4"/>
      <c r="EL76" s="4"/>
      <c r="EM76" s="4"/>
      <c r="EN76" s="4"/>
      <c r="EO76" s="4"/>
      <c r="EP76" s="4"/>
      <c r="EQ76" s="6" t="s">
        <v>613</v>
      </c>
      <c r="ER76" s="4"/>
      <c r="ES76" s="4"/>
      <c r="ET76" s="4"/>
      <c r="EU76" s="4"/>
      <c r="EV76" s="4">
        <v>8501388480000</v>
      </c>
      <c r="EW76" s="4">
        <v>7500280080000</v>
      </c>
      <c r="EX76" s="4">
        <v>7978973125000</v>
      </c>
      <c r="EY76" s="4">
        <v>6652248870000</v>
      </c>
      <c r="EZ76" s="4">
        <v>5483044320000</v>
      </c>
      <c r="FA76" s="4">
        <v>7982548875000</v>
      </c>
      <c r="FB76" s="4">
        <v>6955715380000</v>
      </c>
      <c r="FC76" s="4">
        <v>6567676800000</v>
      </c>
      <c r="FD76" s="4">
        <v>5050386090000</v>
      </c>
      <c r="FE76" s="4">
        <v>5420507400000</v>
      </c>
      <c r="FF76" s="4">
        <v>3767664985000</v>
      </c>
      <c r="FG76" s="4">
        <v>3664485504000</v>
      </c>
      <c r="FH76" s="5">
        <v>3254911355500</v>
      </c>
      <c r="FI76" s="4">
        <v>2127229380000</v>
      </c>
      <c r="FJ76" s="4">
        <v>2299828405460</v>
      </c>
      <c r="FK76" s="4">
        <v>2020250895000</v>
      </c>
      <c r="FL76" s="4">
        <v>2127140550000</v>
      </c>
      <c r="FM76" s="4">
        <v>14292298810000</v>
      </c>
      <c r="FN76" s="4">
        <v>14958846060000</v>
      </c>
      <c r="FO76" s="4">
        <v>16882733700000</v>
      </c>
      <c r="FP76" s="4"/>
      <c r="FQ76" s="4"/>
      <c r="FR76" s="4"/>
      <c r="FS76" s="4"/>
      <c r="FT76" s="4"/>
      <c r="FU76" s="4"/>
      <c r="FV76" s="6" t="s">
        <v>613</v>
      </c>
      <c r="FW76" s="4"/>
      <c r="FX76" s="4"/>
      <c r="FY76" s="4"/>
      <c r="FZ76" s="4"/>
      <c r="GA76" s="4">
        <v>18262782720000</v>
      </c>
      <c r="GB76" s="4">
        <v>20640448320000</v>
      </c>
      <c r="GC76" s="4">
        <v>22470238125000</v>
      </c>
      <c r="GD76" s="4">
        <v>19449863255000</v>
      </c>
      <c r="GE76" s="4">
        <v>18534383250000</v>
      </c>
      <c r="GF76" s="4">
        <v>21188702940000</v>
      </c>
      <c r="GG76" s="4">
        <v>5813449920000</v>
      </c>
      <c r="GH76" s="4">
        <v>16510325120000</v>
      </c>
      <c r="GI76" s="4">
        <v>15837064650000</v>
      </c>
      <c r="GJ76" s="4">
        <v>14030705580000</v>
      </c>
      <c r="GK76" s="4">
        <v>12538417920000</v>
      </c>
      <c r="GL76" s="4">
        <v>13057259914200</v>
      </c>
      <c r="GM76" s="5">
        <v>15092404358500</v>
      </c>
      <c r="GN76" s="4">
        <v>12960857370000</v>
      </c>
      <c r="GO76" s="4">
        <v>11608245726020</v>
      </c>
      <c r="GP76" s="4">
        <v>12920063585000</v>
      </c>
      <c r="GQ76" s="4">
        <v>12483510390000</v>
      </c>
      <c r="GR76" s="4">
        <v>10024392010000</v>
      </c>
      <c r="GS76" s="4">
        <v>10507539600000</v>
      </c>
      <c r="GT76" s="4">
        <v>12184351200000</v>
      </c>
      <c r="GU76" s="4"/>
      <c r="GV76" s="4"/>
      <c r="GW76" s="4"/>
      <c r="GX76" s="4"/>
      <c r="GY76" s="4"/>
      <c r="GZ76" s="4"/>
      <c r="HA76" s="6" t="s">
        <v>613</v>
      </c>
      <c r="HB76" s="4"/>
      <c r="HC76" s="4"/>
      <c r="HD76" s="4"/>
      <c r="HE76" s="4"/>
      <c r="HF76" s="4">
        <v>21235177080000</v>
      </c>
      <c r="HG76" s="4">
        <v>19228283240000</v>
      </c>
      <c r="HH76" s="4">
        <v>17755784375000</v>
      </c>
      <c r="HI76" s="4">
        <v>13536608455000</v>
      </c>
      <c r="HJ76" s="4">
        <v>12650862360000</v>
      </c>
      <c r="HK76" s="4">
        <v>13180100415000</v>
      </c>
      <c r="HL76" s="4">
        <v>11533703200000</v>
      </c>
      <c r="HM76" s="4">
        <v>9706902400000</v>
      </c>
      <c r="HN76" s="4">
        <v>7456393440000</v>
      </c>
      <c r="HO76" s="4">
        <v>6741663780000</v>
      </c>
      <c r="HP76" s="4">
        <v>6081769885000</v>
      </c>
      <c r="HQ76" s="4">
        <v>6121047328200</v>
      </c>
      <c r="HR76" s="5">
        <v>6730700067000</v>
      </c>
      <c r="HS76" s="4">
        <v>5339670450000</v>
      </c>
      <c r="HT76" s="4">
        <v>5019544914040</v>
      </c>
      <c r="HU76" s="4">
        <v>6104007390000</v>
      </c>
      <c r="HV76" s="4">
        <v>5598013950000</v>
      </c>
      <c r="HW76" s="4">
        <v>3522208920000</v>
      </c>
      <c r="HX76" s="4">
        <v>4014793080000</v>
      </c>
      <c r="HY76" s="4">
        <v>5138930250000</v>
      </c>
      <c r="HZ76" s="4"/>
      <c r="IA76" s="4"/>
      <c r="IB76" s="4"/>
      <c r="IC76" s="4"/>
      <c r="ID76" s="4"/>
      <c r="IE76" s="4"/>
      <c r="IF76" s="6" t="s">
        <v>613</v>
      </c>
      <c r="IG76" s="4"/>
      <c r="IH76" s="4"/>
      <c r="II76" s="4"/>
      <c r="IJ76" s="4"/>
      <c r="IK76" s="4">
        <v>12165000120000</v>
      </c>
      <c r="IL76" s="4">
        <v>14533997840000</v>
      </c>
      <c r="IM76" s="4">
        <v>15177125000000</v>
      </c>
      <c r="IN76" s="4">
        <v>13723913975000</v>
      </c>
      <c r="IO76" s="4">
        <v>13428269940000</v>
      </c>
      <c r="IP76" s="4">
        <v>14646989835000</v>
      </c>
      <c r="IQ76" s="4">
        <v>14791066900000</v>
      </c>
      <c r="IR76" s="4">
        <v>14863848960000</v>
      </c>
      <c r="IS76" s="4">
        <v>12727402830000</v>
      </c>
      <c r="IT76" s="4">
        <v>12491384400000</v>
      </c>
      <c r="IU76" s="4">
        <v>12055587830000</v>
      </c>
      <c r="IV76" s="4">
        <v>11060080875000</v>
      </c>
      <c r="IW76" s="5">
        <v>14742914900000</v>
      </c>
      <c r="IX76" s="4">
        <v>10844366863500</v>
      </c>
      <c r="IY76" s="4">
        <v>8596582704000</v>
      </c>
      <c r="IZ76" s="4">
        <v>9093077305000</v>
      </c>
      <c r="JA76" s="4">
        <v>8345688300000</v>
      </c>
      <c r="JB76" s="4">
        <v>7317902630000</v>
      </c>
      <c r="JC76" s="4">
        <v>6959772120000</v>
      </c>
      <c r="JD76" s="4">
        <v>7352826300000</v>
      </c>
      <c r="JE76" s="4"/>
      <c r="JF76" s="4"/>
      <c r="JG76" s="4"/>
      <c r="JH76" s="4"/>
      <c r="JI76" s="4"/>
      <c r="JJ76" s="4"/>
      <c r="JK76" s="6" t="s">
        <v>613</v>
      </c>
      <c r="JL76" s="4"/>
      <c r="JM76" s="4"/>
      <c r="JN76" s="4"/>
      <c r="JO76" s="4"/>
      <c r="JP76" s="4">
        <v>580694400000</v>
      </c>
      <c r="JQ76" s="4">
        <v>369319040000</v>
      </c>
      <c r="JR76" s="4">
        <v>556211875000</v>
      </c>
      <c r="JS76" s="4">
        <v>336167830000</v>
      </c>
      <c r="JT76" s="4">
        <v>147334860000</v>
      </c>
      <c r="JU76" s="4">
        <v>179563410000</v>
      </c>
      <c r="JV76" s="4">
        <v>272335240000</v>
      </c>
      <c r="JW76" s="4">
        <v>379379840000</v>
      </c>
      <c r="JX76" s="4">
        <v>827313300000</v>
      </c>
      <c r="JY76" s="4">
        <v>954896820000</v>
      </c>
      <c r="JZ76" s="4">
        <v>711593110000</v>
      </c>
      <c r="KA76" s="4">
        <v>1128805288200</v>
      </c>
      <c r="KB76" s="5">
        <v>932329650000</v>
      </c>
      <c r="KC76" s="4">
        <v>390898375800</v>
      </c>
      <c r="KD76" s="4">
        <v>130350916000</v>
      </c>
      <c r="KE76" s="4">
        <v>565952530000</v>
      </c>
      <c r="KF76" s="4">
        <v>-261488160000</v>
      </c>
      <c r="KG76" s="4">
        <v>685213160000</v>
      </c>
      <c r="KH76" s="4">
        <v>599927640000</v>
      </c>
      <c r="KI76" s="4">
        <v>264628800000</v>
      </c>
      <c r="KJ76" s="4"/>
      <c r="KK76" s="4"/>
      <c r="KL76" s="4"/>
      <c r="KM76" s="4"/>
      <c r="KN76" s="4"/>
      <c r="KO76" s="4"/>
      <c r="KP76" s="6" t="s">
        <v>613</v>
      </c>
      <c r="KQ76" s="4"/>
      <c r="KR76" s="4"/>
      <c r="KS76" s="4"/>
      <c r="KT76" s="4"/>
      <c r="KU76" s="4">
        <v>2082609360000</v>
      </c>
      <c r="KV76" s="4">
        <v>2311242080000</v>
      </c>
      <c r="KW76" s="4">
        <v>3532066875000</v>
      </c>
      <c r="KX76" s="4">
        <v>434215650000</v>
      </c>
      <c r="KY76" s="4">
        <v>103085910000</v>
      </c>
      <c r="KZ76" s="4">
        <v>20015820000</v>
      </c>
      <c r="LA76" s="4">
        <v>254198540000</v>
      </c>
      <c r="LB76" s="4">
        <v>328441600000</v>
      </c>
      <c r="LC76" s="4">
        <v>335287710000</v>
      </c>
      <c r="LD76" s="4">
        <v>637932720000</v>
      </c>
      <c r="LE76" s="4">
        <v>419380860000</v>
      </c>
      <c r="LF76" s="4">
        <v>296704905120</v>
      </c>
      <c r="LG76" s="5">
        <v>560782250000</v>
      </c>
      <c r="LH76" s="4">
        <v>94450451190</v>
      </c>
      <c r="LI76" s="4">
        <v>-568903660000</v>
      </c>
      <c r="LJ76" s="4">
        <v>176876115000</v>
      </c>
      <c r="LK76" s="4">
        <v>-835143570000</v>
      </c>
      <c r="LL76" s="4">
        <v>-254579110000</v>
      </c>
      <c r="LM76" s="4">
        <v>-424095720000</v>
      </c>
      <c r="LN76" s="4">
        <v>-524589750000</v>
      </c>
      <c r="LO76" s="4"/>
      <c r="LP76" s="4"/>
      <c r="LQ76" s="4"/>
      <c r="LR76" s="4"/>
      <c r="LS76" s="4"/>
      <c r="LT76" s="4"/>
      <c r="LU76" s="6" t="s">
        <v>613</v>
      </c>
      <c r="LV76" s="4"/>
      <c r="LW76" s="4"/>
      <c r="LX76" s="4"/>
      <c r="LY76" s="4"/>
      <c r="LZ76" s="4">
        <v>1815470280000</v>
      </c>
      <c r="MA76" s="4">
        <v>1610468640000</v>
      </c>
      <c r="MB76" s="4">
        <v>1892095000000</v>
      </c>
      <c r="MC76" s="4">
        <v>1481786340000</v>
      </c>
      <c r="MD76" s="4">
        <v>1339173930000</v>
      </c>
      <c r="ME76" s="4">
        <v>1412852220000</v>
      </c>
      <c r="MF76" s="4">
        <v>1365365440000</v>
      </c>
      <c r="MK76" s="1">
        <v>2147825160000</v>
      </c>
      <c r="ML76" s="1">
        <v>2563608240000</v>
      </c>
      <c r="MM76" s="1">
        <v>3605278750000</v>
      </c>
      <c r="MN76" s="1">
        <v>541067155000</v>
      </c>
      <c r="MO76" s="1">
        <v>11880540000</v>
      </c>
      <c r="MP76" s="1">
        <v>-160719315000</v>
      </c>
      <c r="MQ76" s="1">
        <v>138111280000</v>
      </c>
      <c r="MR76" s="4">
        <v>180272000000</v>
      </c>
      <c r="MS76" s="4">
        <v>400868010000</v>
      </c>
      <c r="MT76" s="4">
        <v>819848460000</v>
      </c>
      <c r="MU76" s="4">
        <v>558823285000</v>
      </c>
      <c r="MV76" s="4">
        <v>682085055600</v>
      </c>
      <c r="MW76" s="5">
        <v>473190200000</v>
      </c>
      <c r="MX76" s="4">
        <v>77786196600</v>
      </c>
      <c r="MY76" s="1">
        <v>-174445218000</v>
      </c>
      <c r="MZ76" s="1">
        <v>372273135000</v>
      </c>
      <c r="NA76" s="1">
        <v>-380079270000</v>
      </c>
      <c r="NB76" s="1">
        <v>-347509610000</v>
      </c>
      <c r="NC76" s="1">
        <v>-656946960000</v>
      </c>
      <c r="ND76" s="1">
        <v>-774138600000</v>
      </c>
      <c r="NK76" s="6" t="s">
        <v>613</v>
      </c>
      <c r="NP76" s="35">
        <v>2082609360000</v>
      </c>
      <c r="NQ76" s="35">
        <v>2311242080000</v>
      </c>
      <c r="NR76" s="35">
        <v>3532066875000</v>
      </c>
      <c r="NS76" s="35">
        <v>434215650000</v>
      </c>
      <c r="NT76" s="35">
        <v>103085910000</v>
      </c>
      <c r="NU76" s="35">
        <v>20015820000</v>
      </c>
      <c r="NV76" s="35">
        <v>254198540000</v>
      </c>
      <c r="NW76" s="47">
        <v>328441600000</v>
      </c>
      <c r="NX76" s="47">
        <v>335287710000</v>
      </c>
      <c r="NY76" s="47">
        <v>637932720000</v>
      </c>
      <c r="NZ76" s="47">
        <v>419380860000</v>
      </c>
      <c r="OA76" s="47">
        <v>296704942800</v>
      </c>
      <c r="OB76" s="48">
        <v>560782250000</v>
      </c>
      <c r="OC76" s="47">
        <v>94450441800</v>
      </c>
      <c r="OD76" s="35">
        <v>-568903660000</v>
      </c>
      <c r="OE76" s="35">
        <v>176876115000</v>
      </c>
      <c r="OF76" s="35">
        <v>-835143570000</v>
      </c>
      <c r="OG76" s="35">
        <v>-254579110000</v>
      </c>
      <c r="OH76" s="35">
        <v>-424095720000</v>
      </c>
      <c r="OI76" s="35">
        <v>-524589750000</v>
      </c>
      <c r="OP76" s="6" t="s">
        <v>613</v>
      </c>
      <c r="OQ76" s="4">
        <v>1449946240000</v>
      </c>
      <c r="OR76" s="4">
        <v>1636031070000</v>
      </c>
      <c r="OS76" s="4">
        <v>1700933460000</v>
      </c>
      <c r="OT76" s="4">
        <v>1453479040000</v>
      </c>
      <c r="OU76" s="4">
        <v>1894133941800</v>
      </c>
      <c r="OV76" s="5">
        <v>1785964250000</v>
      </c>
      <c r="OW76" s="4">
        <v>1117068579600</v>
      </c>
      <c r="OX76" s="4">
        <v>797291836000</v>
      </c>
      <c r="OY76" s="4">
        <v>1261168610000</v>
      </c>
      <c r="OZ76" s="4">
        <v>392528880000</v>
      </c>
      <c r="PA76" s="4">
        <v>1280599110000</v>
      </c>
      <c r="PB76" s="4">
        <v>1241506740000</v>
      </c>
      <c r="PC76" s="4">
        <v>1008990450000</v>
      </c>
      <c r="PD76" s="4"/>
      <c r="PE76" s="4"/>
      <c r="PF76" s="4"/>
      <c r="PG76" s="4"/>
      <c r="PH76" s="4"/>
      <c r="PI76" s="4"/>
      <c r="PJ76" s="6" t="s">
        <v>613</v>
      </c>
      <c r="PK76" s="4"/>
      <c r="PL76" s="4"/>
      <c r="PM76" s="4"/>
      <c r="PN76" s="4"/>
      <c r="PO76" s="4">
        <v>-715955760000</v>
      </c>
      <c r="PP76" s="4">
        <v>-685366640000</v>
      </c>
      <c r="PQ76" s="4">
        <v>-632471250000</v>
      </c>
      <c r="PR76" s="4">
        <v>-440265640000</v>
      </c>
      <c r="PS76" s="4">
        <v>-472110030000</v>
      </c>
      <c r="PT76" s="4">
        <v>-501208815000</v>
      </c>
      <c r="PU76" s="4">
        <v>-438809100000</v>
      </c>
      <c r="PV76" s="4">
        <v>-1090107520000</v>
      </c>
      <c r="PW76" s="4">
        <v>-412395120000</v>
      </c>
      <c r="PX76" s="4">
        <v>-68783520000</v>
      </c>
      <c r="PY76" s="4">
        <v>-220937675000</v>
      </c>
      <c r="PZ76" s="4">
        <v>-165116586000</v>
      </c>
      <c r="QA76" s="5">
        <v>-379912750000</v>
      </c>
      <c r="QB76" s="4">
        <v>-270830136000</v>
      </c>
      <c r="QC76" s="4">
        <v>-256253762000</v>
      </c>
      <c r="QD76" s="4">
        <v>-476528065000</v>
      </c>
      <c r="QE76" s="4">
        <v>-55629270000</v>
      </c>
      <c r="QF76" s="4">
        <v>-50274980000</v>
      </c>
      <c r="QG76" s="4">
        <v>-41052480000</v>
      </c>
      <c r="QH76" s="4">
        <v>-511911000000</v>
      </c>
      <c r="QI76" s="4"/>
      <c r="QJ76" s="4"/>
      <c r="QK76" s="4"/>
      <c r="QL76" s="4"/>
      <c r="QM76" s="4"/>
      <c r="QN76" s="4"/>
      <c r="QO76" s="6" t="s">
        <v>613</v>
      </c>
      <c r="QP76" s="4"/>
      <c r="QQ76" s="4"/>
      <c r="QR76" s="4"/>
      <c r="QS76" s="4"/>
      <c r="QT76" s="4">
        <v>2426477040000</v>
      </c>
      <c r="QU76" s="4">
        <v>2212596920000</v>
      </c>
      <c r="QV76" s="4">
        <v>587261875000</v>
      </c>
      <c r="QW76" s="4">
        <v>620178235000</v>
      </c>
      <c r="QX76" s="4">
        <v>2036623590000</v>
      </c>
      <c r="QY76" s="4">
        <v>4876526460000</v>
      </c>
      <c r="QZ76" s="4">
        <v>2281114040000</v>
      </c>
      <c r="RA76" s="4">
        <v>-876626560000</v>
      </c>
      <c r="RB76" s="4">
        <v>1367758530000</v>
      </c>
      <c r="RC76" s="4">
        <v>1101016500000</v>
      </c>
      <c r="RD76" s="4">
        <v>1275486210000</v>
      </c>
      <c r="RE76" s="4">
        <v>1375194261840</v>
      </c>
      <c r="RF76" s="5">
        <v>1305482850000</v>
      </c>
      <c r="RG76" s="4">
        <v>527594831370</v>
      </c>
      <c r="RH76" s="4">
        <v>333766998000</v>
      </c>
      <c r="RI76" s="4">
        <v>737911330000</v>
      </c>
      <c r="RJ76" s="4">
        <v>879991830000</v>
      </c>
      <c r="RK76" s="4">
        <v>337013930000</v>
      </c>
      <c r="RL76" s="4">
        <v>837391920000</v>
      </c>
      <c r="RM76" s="4">
        <v>436904550000</v>
      </c>
      <c r="RN76" s="4"/>
      <c r="RO76" s="4"/>
      <c r="RP76" s="4"/>
      <c r="RQ76" s="4"/>
      <c r="RR76" s="4"/>
      <c r="RS76" s="4"/>
      <c r="RT76" s="6" t="s">
        <v>613</v>
      </c>
      <c r="RU76" s="4"/>
      <c r="RV76" s="4"/>
      <c r="RW76" s="4"/>
      <c r="RX76" s="4"/>
      <c r="RY76" s="4">
        <v>-111140640000</v>
      </c>
      <c r="RZ76" s="4">
        <v>-113260800000</v>
      </c>
      <c r="SA76" s="4">
        <v>-1929153750000</v>
      </c>
      <c r="SB76" s="4">
        <v>-1417433980000</v>
      </c>
      <c r="SC76" s="4">
        <v>1210266030000</v>
      </c>
      <c r="SD76" s="4">
        <v>-5205367635000</v>
      </c>
      <c r="SE76" s="4">
        <v>-3216039260000</v>
      </c>
      <c r="SF76" s="4">
        <v>18507520000</v>
      </c>
      <c r="SG76" s="4">
        <v>-2223374400000</v>
      </c>
      <c r="SH76" s="4">
        <v>-1835728140000</v>
      </c>
      <c r="SI76" s="4">
        <v>-736239795000</v>
      </c>
      <c r="SJ76" s="4">
        <v>-563380715400</v>
      </c>
      <c r="SK76" s="5">
        <v>-1174002550000</v>
      </c>
      <c r="SL76" s="4">
        <v>-741849719700</v>
      </c>
      <c r="SM76" s="4">
        <v>-129263610000</v>
      </c>
      <c r="SN76" s="4">
        <v>-382647590000</v>
      </c>
      <c r="SO76" s="4">
        <v>-956256120000</v>
      </c>
      <c r="SP76" s="4">
        <v>-422055850000</v>
      </c>
      <c r="SQ76" s="4">
        <v>-477154620000</v>
      </c>
      <c r="SR76" s="4">
        <v>298928700000</v>
      </c>
      <c r="SS76" s="4"/>
      <c r="ST76" s="4"/>
      <c r="SU76" s="4"/>
      <c r="SV76" s="4"/>
      <c r="SW76" s="4"/>
      <c r="SX76" s="4"/>
      <c r="SY76" s="6" t="s">
        <v>613</v>
      </c>
      <c r="SZ76" s="4"/>
      <c r="TA76" s="4"/>
      <c r="TB76" s="4"/>
      <c r="TC76" s="4"/>
      <c r="TD76" s="4">
        <v>-2622770280000</v>
      </c>
      <c r="TE76" s="4">
        <v>-1694581440000</v>
      </c>
      <c r="TF76" s="4">
        <v>1753433750000</v>
      </c>
      <c r="TG76" s="4">
        <v>974902985000</v>
      </c>
      <c r="TH76" s="4">
        <v>-2334579990000</v>
      </c>
      <c r="TI76" s="4">
        <v>-1031945100000</v>
      </c>
      <c r="TJ76" s="4">
        <v>1236056340000</v>
      </c>
      <c r="TK76" s="4">
        <v>-61809280000</v>
      </c>
      <c r="TL76" s="4">
        <v>908513460000</v>
      </c>
      <c r="TM76" s="4">
        <v>904188000000</v>
      </c>
      <c r="TN76" s="4">
        <v>-129392845000</v>
      </c>
      <c r="TO76" s="4">
        <v>-165321094200</v>
      </c>
      <c r="TP76" s="5">
        <v>74886700000</v>
      </c>
      <c r="TQ76" s="4">
        <v>234913667700</v>
      </c>
      <c r="TR76" s="35">
        <v>-267027976000</v>
      </c>
      <c r="TS76" s="35">
        <v>-182971230000</v>
      </c>
      <c r="TT76" s="35">
        <v>172394190000</v>
      </c>
      <c r="TU76" s="35">
        <v>-47314660000</v>
      </c>
      <c r="TV76" s="35">
        <v>-259054380000</v>
      </c>
      <c r="TW76" s="35">
        <v>-640075050000</v>
      </c>
      <c r="UD76" s="6" t="s">
        <v>613</v>
      </c>
      <c r="UI76" s="37">
        <v>0.39894979028628497</v>
      </c>
      <c r="UJ76" s="37">
        <v>0.51153630548783002</v>
      </c>
      <c r="UK76" s="37">
        <v>0.39052470323821903</v>
      </c>
      <c r="UL76" s="37">
        <v>0.34877886958167204</v>
      </c>
      <c r="UM76" s="37">
        <v>0.71813164025885801</v>
      </c>
      <c r="UN76" s="37">
        <v>0.91270610816641595</v>
      </c>
      <c r="UO76" s="37">
        <v>0.89904829813374998</v>
      </c>
      <c r="UP76" s="9"/>
      <c r="UQ76" s="9"/>
      <c r="UR76" s="9"/>
      <c r="US76" s="9"/>
      <c r="UT76" s="9"/>
      <c r="UU76" s="10"/>
      <c r="UV76" s="9"/>
      <c r="UW76" s="6" t="s">
        <v>613</v>
      </c>
      <c r="VB76" s="9">
        <v>2.02602253839285E-2</v>
      </c>
      <c r="VC76" s="9">
        <v>1.9371797122780702E-2</v>
      </c>
      <c r="VD76" s="9">
        <v>2.9291158341194497E-2</v>
      </c>
      <c r="VE76" s="9">
        <v>3.4367800605384496E-2</v>
      </c>
      <c r="VF76" s="9">
        <v>2.6976672612427102E-2</v>
      </c>
      <c r="VG76" s="9">
        <v>2.9011662905317502E-2</v>
      </c>
      <c r="VH76" s="9">
        <v>4.3385185135939003E-2</v>
      </c>
      <c r="VI76" s="9"/>
      <c r="VJ76" s="9"/>
      <c r="VK76" s="9"/>
      <c r="VL76" s="9"/>
      <c r="VM76" s="9"/>
      <c r="VN76" s="10"/>
      <c r="VO76" s="9"/>
      <c r="VP76" s="6" t="s">
        <v>613</v>
      </c>
      <c r="VU76" s="9">
        <v>0.60105020971371503</v>
      </c>
      <c r="VV76" s="9">
        <v>0.48846369451217003</v>
      </c>
      <c r="VW76" s="9">
        <v>0.60947529676178103</v>
      </c>
      <c r="VX76" s="9">
        <v>0.65122113041832808</v>
      </c>
      <c r="VY76" s="9">
        <v>0.28186835974114199</v>
      </c>
      <c r="VZ76" s="9">
        <v>8.7293891833583701E-2</v>
      </c>
      <c r="WA76" s="9">
        <v>0.10095170186624999</v>
      </c>
      <c r="WG76" s="53"/>
      <c r="WI76" s="54" t="s">
        <v>613</v>
      </c>
      <c r="WN76" s="9">
        <v>0.20298468738454201</v>
      </c>
      <c r="WO76" s="9">
        <v>0.17751154697367599</v>
      </c>
      <c r="WP76" s="9">
        <v>0.11691072771283401</v>
      </c>
      <c r="WQ76" s="9">
        <v>6.6131979924131293E-2</v>
      </c>
      <c r="WR76" s="9">
        <v>0.106787417089412</v>
      </c>
      <c r="WS76" s="9">
        <v>0.101761319031573</v>
      </c>
      <c r="WT76" s="9">
        <v>0.101746277313257</v>
      </c>
      <c r="WU76" s="9"/>
      <c r="WV76" s="9"/>
      <c r="WW76" s="9"/>
      <c r="WX76" s="9"/>
      <c r="WY76" s="9"/>
      <c r="WZ76" s="10"/>
      <c r="XA76" s="9"/>
      <c r="XB76" s="6" t="s">
        <v>613</v>
      </c>
      <c r="XG76" s="9">
        <v>0.2282508</v>
      </c>
      <c r="XH76" s="9">
        <v>0.24821459999999998</v>
      </c>
      <c r="XI76" s="9">
        <v>0.24713225000000003</v>
      </c>
      <c r="XJ76" s="9">
        <v>0.24582789999999999</v>
      </c>
      <c r="XK76" s="9">
        <v>0.24660084999999998</v>
      </c>
      <c r="XL76" s="9">
        <v>0.24974750000000001</v>
      </c>
      <c r="XM76" s="9">
        <v>0.24454630000000002</v>
      </c>
      <c r="XN76" s="9"/>
      <c r="XO76" s="9"/>
      <c r="XP76" s="9"/>
      <c r="XQ76" s="9"/>
      <c r="XR76" s="9"/>
      <c r="XS76" s="10"/>
      <c r="XT76" s="9"/>
      <c r="XU76" s="6" t="s">
        <v>613</v>
      </c>
      <c r="XV76" s="59">
        <f t="shared" si="318"/>
        <v>633154491897.39478</v>
      </c>
      <c r="XW76" s="59">
        <f t="shared" si="318"/>
        <v>580986600935.40637</v>
      </c>
      <c r="XX76" s="59">
        <f t="shared" si="313"/>
        <v>312506118254.62018</v>
      </c>
      <c r="XY76" s="59">
        <f t="shared" si="313"/>
        <v>311411127060.12097</v>
      </c>
      <c r="XZ76" s="59">
        <f t="shared" si="313"/>
        <v>404865423837.02161</v>
      </c>
      <c r="YA76" s="59">
        <f t="shared" si="313"/>
        <v>366133493296.47113</v>
      </c>
      <c r="YB76" s="59">
        <f t="shared" si="313"/>
        <v>245221871071.35239</v>
      </c>
      <c r="YC76" s="6" t="s">
        <v>613</v>
      </c>
      <c r="YD76" s="4"/>
      <c r="YE76" s="4"/>
      <c r="YF76" s="4"/>
      <c r="YG76" s="4"/>
      <c r="YH76" s="4">
        <v>2426477040000</v>
      </c>
      <c r="YI76" s="4">
        <v>2212596920000</v>
      </c>
      <c r="YJ76" s="4">
        <v>587261875000</v>
      </c>
      <c r="YK76" s="4">
        <v>620178235000</v>
      </c>
      <c r="YL76" s="4">
        <v>2036623590000</v>
      </c>
      <c r="YM76" s="4">
        <v>4876526460000</v>
      </c>
      <c r="YN76" s="4">
        <v>2281114040000</v>
      </c>
      <c r="YO76" s="4">
        <v>-876626560000</v>
      </c>
      <c r="YP76" s="4">
        <v>1367758530000</v>
      </c>
      <c r="YQ76" s="4">
        <v>1101016500000</v>
      </c>
      <c r="YR76" s="4">
        <v>1275486210000</v>
      </c>
      <c r="YS76" s="4">
        <v>1375194261840</v>
      </c>
      <c r="YT76" s="5">
        <v>1305482850000</v>
      </c>
      <c r="YU76" s="4">
        <v>527594831370</v>
      </c>
      <c r="YV76" s="4">
        <v>333766998000</v>
      </c>
      <c r="YW76" s="4">
        <v>737911330000</v>
      </c>
      <c r="YX76" s="4">
        <v>879991830000</v>
      </c>
      <c r="YY76" s="4">
        <v>337013930000</v>
      </c>
      <c r="YZ76" s="4">
        <v>837391920000</v>
      </c>
      <c r="ZA76" s="4">
        <v>436904550000</v>
      </c>
      <c r="ZB76" s="4"/>
      <c r="ZC76" s="4"/>
      <c r="ZD76" s="4"/>
      <c r="ZE76" s="4"/>
      <c r="ZF76" s="4"/>
      <c r="ZG76" s="4"/>
      <c r="ZH76" s="6" t="s">
        <v>613</v>
      </c>
      <c r="ZI76" s="4"/>
      <c r="ZJ76" s="4"/>
      <c r="ZK76" s="4"/>
      <c r="ZL76" s="4"/>
      <c r="ZM76" s="4">
        <v>-111140640000</v>
      </c>
      <c r="ZN76" s="4">
        <v>-113260800000</v>
      </c>
      <c r="ZO76" s="4">
        <v>-1929153750000</v>
      </c>
      <c r="ZP76" s="4">
        <v>-1417433980000</v>
      </c>
      <c r="ZQ76" s="4">
        <v>1210266030000</v>
      </c>
      <c r="ZR76" s="4">
        <v>-5205367635000</v>
      </c>
      <c r="ZS76" s="4">
        <v>-3216039260000</v>
      </c>
      <c r="ZT76" s="4">
        <v>18507520000</v>
      </c>
      <c r="ZU76" s="4">
        <v>-2223374400000</v>
      </c>
      <c r="ZV76" s="4">
        <v>-1835728140000</v>
      </c>
      <c r="ZW76" s="4">
        <v>-736239795000</v>
      </c>
      <c r="ZX76" s="4">
        <v>-563380715400</v>
      </c>
      <c r="ZY76" s="5">
        <v>-1174002550000</v>
      </c>
      <c r="ZZ76" s="4">
        <v>-741849719700</v>
      </c>
      <c r="AAA76" s="4">
        <v>-129263610000</v>
      </c>
      <c r="AAB76" s="4">
        <v>-382647590000</v>
      </c>
      <c r="AAC76" s="4">
        <v>-956256120000</v>
      </c>
      <c r="AAD76" s="4">
        <v>-422055850000</v>
      </c>
      <c r="AAE76" s="4">
        <v>-477154620000</v>
      </c>
      <c r="AAF76" s="4">
        <v>298928700000</v>
      </c>
      <c r="AAG76" s="4"/>
      <c r="AAH76" s="4"/>
      <c r="AAI76" s="4"/>
      <c r="AAJ76" s="4"/>
      <c r="AAK76" s="4"/>
      <c r="AAL76" s="4"/>
      <c r="AAM76" s="6" t="s">
        <v>613</v>
      </c>
      <c r="AAN76" s="4"/>
      <c r="AAO76" s="4"/>
      <c r="AAP76" s="4"/>
      <c r="AAQ76" s="4"/>
      <c r="AAR76" s="4">
        <v>-2622770280000</v>
      </c>
      <c r="AAS76" s="4">
        <v>-1694581440000</v>
      </c>
      <c r="AAT76" s="4">
        <v>1753433750000</v>
      </c>
      <c r="AAU76" s="4">
        <v>974902985000</v>
      </c>
      <c r="AAV76" s="4">
        <v>-2334579990000</v>
      </c>
      <c r="AAW76" s="4">
        <v>-1031945100000</v>
      </c>
      <c r="AAX76" s="4">
        <v>1236056340000</v>
      </c>
      <c r="AAY76" s="4">
        <v>-61809280000</v>
      </c>
      <c r="AAZ76" s="4">
        <v>908513460000</v>
      </c>
      <c r="ABA76" s="4">
        <v>904188000000</v>
      </c>
      <c r="ABB76" s="4">
        <v>-129392845000</v>
      </c>
      <c r="ABC76" s="4">
        <v>-165321094200</v>
      </c>
      <c r="ABD76" s="5">
        <v>74886700000</v>
      </c>
      <c r="ABE76" s="4">
        <v>234913667700</v>
      </c>
      <c r="ABF76" s="35">
        <v>-267027976000</v>
      </c>
      <c r="ABG76" s="35">
        <v>-182971230000</v>
      </c>
      <c r="ABH76" s="35">
        <v>172394190000</v>
      </c>
      <c r="ABI76" s="35">
        <v>-47314660000</v>
      </c>
      <c r="ABJ76" s="35">
        <v>-259054380000</v>
      </c>
      <c r="ABK76" s="35">
        <v>-640075050000</v>
      </c>
      <c r="ABR76" s="6" t="s">
        <v>613</v>
      </c>
      <c r="ABW76" s="37">
        <v>0.39894979028628497</v>
      </c>
      <c r="ABX76" s="37">
        <v>0.51153630548783002</v>
      </c>
      <c r="ABY76" s="37">
        <v>0.39052470323821903</v>
      </c>
      <c r="ABZ76" s="37">
        <v>0.34877886958167204</v>
      </c>
      <c r="ACA76" s="37">
        <v>0.71813164025885801</v>
      </c>
      <c r="ACB76" s="37">
        <v>0.91270610816641595</v>
      </c>
      <c r="ACC76" s="37">
        <v>0.89904829813374998</v>
      </c>
      <c r="ACD76" s="9"/>
      <c r="ACE76" s="9"/>
      <c r="ACF76" s="9"/>
      <c r="ACG76" s="9"/>
      <c r="ACH76" s="9"/>
      <c r="ACI76" s="10"/>
      <c r="ACJ76" s="9"/>
      <c r="ACK76" s="6" t="s">
        <v>613</v>
      </c>
      <c r="ACP76" s="9">
        <v>2.02602253839285E-2</v>
      </c>
      <c r="ACQ76" s="9">
        <v>1.9371797122780702E-2</v>
      </c>
      <c r="ACR76" s="9">
        <v>2.9291158341194497E-2</v>
      </c>
      <c r="ACS76" s="9">
        <v>3.4367800605384496E-2</v>
      </c>
      <c r="ACT76" s="9">
        <v>2.6976672612427102E-2</v>
      </c>
      <c r="ACU76" s="9">
        <v>2.9011662905317502E-2</v>
      </c>
      <c r="ACV76" s="9">
        <v>4.3385185135939003E-2</v>
      </c>
      <c r="ACW76" s="9"/>
      <c r="ACX76" s="9"/>
      <c r="ACY76" s="9"/>
      <c r="ACZ76" s="9"/>
      <c r="ADA76" s="9"/>
      <c r="ADB76" s="10"/>
      <c r="ADC76" s="9"/>
      <c r="ADD76" s="6" t="s">
        <v>613</v>
      </c>
      <c r="ADI76" s="9">
        <v>0.60105020971371503</v>
      </c>
      <c r="ADJ76" s="9">
        <v>0.48846369451217003</v>
      </c>
      <c r="ADK76" s="9">
        <v>0.60947529676178103</v>
      </c>
      <c r="ADL76" s="9">
        <v>0.65122113041832808</v>
      </c>
      <c r="ADM76" s="9">
        <v>0.28186835974114199</v>
      </c>
      <c r="ADN76" s="9">
        <v>8.7293891833583701E-2</v>
      </c>
      <c r="ADO76" s="9">
        <v>0.10095170186624999</v>
      </c>
      <c r="ADU76" s="53"/>
      <c r="ADW76" s="54" t="s">
        <v>613</v>
      </c>
      <c r="AEB76" s="9">
        <v>0.20298468738454201</v>
      </c>
      <c r="AEC76" s="9">
        <v>0.17751154697367599</v>
      </c>
      <c r="AED76" s="9">
        <v>0.11691072771283401</v>
      </c>
      <c r="AEE76" s="9">
        <v>6.6131979924131293E-2</v>
      </c>
      <c r="AEF76" s="9">
        <v>0.106787417089412</v>
      </c>
      <c r="AEG76" s="9">
        <v>0.101761319031573</v>
      </c>
      <c r="AEH76" s="9">
        <v>0.101746277313257</v>
      </c>
      <c r="AEI76" s="9"/>
      <c r="AEJ76" s="9"/>
      <c r="AEK76" s="9"/>
      <c r="AEL76" s="9"/>
      <c r="AEM76" s="9"/>
      <c r="AEN76" s="10"/>
      <c r="AEO76" s="9"/>
      <c r="AEP76" s="6" t="s">
        <v>613</v>
      </c>
      <c r="AEU76" s="9">
        <v>0.2282508</v>
      </c>
      <c r="AEV76" s="9">
        <v>0.24821459999999998</v>
      </c>
      <c r="AEW76" s="9">
        <v>0.24713225000000003</v>
      </c>
      <c r="AEX76" s="9">
        <v>0.24582789999999999</v>
      </c>
      <c r="AEY76" s="9">
        <v>0.24660084999999998</v>
      </c>
      <c r="AEZ76" s="9">
        <v>0.24974750000000001</v>
      </c>
      <c r="AFA76" s="9">
        <v>0.24454630000000002</v>
      </c>
      <c r="AFB76" s="9"/>
      <c r="AFC76" s="9"/>
      <c r="AFD76" s="9"/>
      <c r="AFE76" s="9"/>
      <c r="AFF76" s="9"/>
      <c r="AFG76" s="10"/>
      <c r="AFH76" s="9"/>
      <c r="AFI76" s="6" t="s">
        <v>613</v>
      </c>
      <c r="AFJ76" s="7">
        <f t="shared" si="324"/>
        <v>1.0368697206401951E-2</v>
      </c>
      <c r="AFK76" s="7">
        <f t="shared" si="325"/>
        <v>1.2981526762071587E-2</v>
      </c>
      <c r="AFL76" s="7">
        <f t="shared" si="326"/>
        <v>2.7409429027321842E-2</v>
      </c>
      <c r="AFM76" s="7">
        <f t="shared" si="327"/>
        <v>1.999009337466531E-2</v>
      </c>
      <c r="AFN76" s="7">
        <f t="shared" si="328"/>
        <v>1.3358908875405072E-2</v>
      </c>
      <c r="AFO76" s="8">
        <f t="shared" si="329"/>
        <v>2.2835439079294643E-2</v>
      </c>
      <c r="AFP76" s="7">
        <f t="shared" si="330"/>
        <v>4.641105251258484E-3</v>
      </c>
      <c r="AFQ76" s="6" t="s">
        <v>613</v>
      </c>
      <c r="AFR76" s="7">
        <f t="shared" si="331"/>
        <v>3.3835881568150927E-2</v>
      </c>
      <c r="AFS76" s="7">
        <f t="shared" si="332"/>
        <v>4.496647242369764E-2</v>
      </c>
      <c r="AFT76" s="7">
        <f t="shared" si="333"/>
        <v>9.4625413075702214E-2</v>
      </c>
      <c r="AFU76" s="7">
        <f t="shared" si="334"/>
        <v>6.895704177074434E-2</v>
      </c>
      <c r="AFV76" s="7">
        <f t="shared" si="335"/>
        <v>4.8472898380161882E-2</v>
      </c>
      <c r="AFW76" s="8">
        <f t="shared" si="336"/>
        <v>8.3317076146278382E-2</v>
      </c>
      <c r="AFX76" s="7">
        <f t="shared" si="337"/>
        <v>1.7688442025481178E-2</v>
      </c>
      <c r="AFY76" s="6" t="s">
        <v>613</v>
      </c>
      <c r="AFZ76" s="1">
        <f t="shared" si="338"/>
        <v>26217227520000</v>
      </c>
      <c r="AGA76" s="1">
        <f t="shared" si="339"/>
        <v>23293458090000</v>
      </c>
      <c r="AGB76" s="1">
        <f t="shared" si="340"/>
        <v>20772369360000</v>
      </c>
      <c r="AGC76" s="1">
        <f t="shared" si="341"/>
        <v>18620187805000</v>
      </c>
      <c r="AGD76" s="1">
        <f t="shared" si="342"/>
        <v>19178307242400</v>
      </c>
      <c r="AGE76" s="2">
        <f t="shared" si="343"/>
        <v>21823104425500</v>
      </c>
      <c r="AGF76" s="1">
        <f t="shared" si="344"/>
        <v>18300527820000</v>
      </c>
      <c r="AGG76" s="6" t="s">
        <v>613</v>
      </c>
      <c r="AGH76" s="7">
        <f t="shared" si="345"/>
        <v>1.4470631561273494E-2</v>
      </c>
      <c r="AGI76" s="7">
        <f t="shared" si="346"/>
        <v>3.5516980639090673E-2</v>
      </c>
      <c r="AGJ76" s="7">
        <f t="shared" si="347"/>
        <v>4.596956675721272E-2</v>
      </c>
      <c r="AGK76" s="7">
        <f t="shared" si="348"/>
        <v>3.8216215510399894E-2</v>
      </c>
      <c r="AGL76" s="7">
        <f t="shared" si="349"/>
        <v>5.8858442193709469E-2</v>
      </c>
      <c r="AGM76" s="8">
        <f t="shared" si="350"/>
        <v>4.2722136677794821E-2</v>
      </c>
      <c r="AGN76" s="7">
        <f t="shared" si="351"/>
        <v>2.1359950906596311E-2</v>
      </c>
      <c r="AGO76" s="6" t="s">
        <v>613</v>
      </c>
      <c r="AGP76" s="7">
        <f t="shared" si="352"/>
        <v>2.2096672327865205E-2</v>
      </c>
      <c r="AGQ76" s="7">
        <f t="shared" si="353"/>
        <v>2.6343765061767908E-2</v>
      </c>
      <c r="AGR76" s="7">
        <f t="shared" si="354"/>
        <v>5.1069817369482282E-2</v>
      </c>
      <c r="AGS76" s="7">
        <f t="shared" si="355"/>
        <v>3.4787259311933529E-2</v>
      </c>
      <c r="AGT76" s="7">
        <f t="shared" si="356"/>
        <v>2.6826648780721506E-2</v>
      </c>
      <c r="AGU76" s="8">
        <f t="shared" si="357"/>
        <v>3.8037406700353403E-2</v>
      </c>
      <c r="AGV76" s="7">
        <f t="shared" si="358"/>
        <v>8.7096326027019232E-3</v>
      </c>
      <c r="AGW76" s="6" t="s">
        <v>613</v>
      </c>
      <c r="AGX76" s="7">
        <f t="shared" si="359"/>
        <v>9.7548504690941104E-2</v>
      </c>
      <c r="AGY76" s="7">
        <f t="shared" si="360"/>
        <v>0.12854398433462641</v>
      </c>
      <c r="AGZ76" s="7">
        <f t="shared" si="361"/>
        <v>0.13616853068743925</v>
      </c>
      <c r="AHA76" s="7">
        <f t="shared" si="362"/>
        <v>0.12056475888990309</v>
      </c>
      <c r="AHB76" s="7">
        <f t="shared" si="363"/>
        <v>0.17125859776319222</v>
      </c>
      <c r="AHC76" s="8">
        <f t="shared" si="364"/>
        <v>0.12114051136522534</v>
      </c>
      <c r="AHD76" s="7">
        <f t="shared" si="365"/>
        <v>0.10300911004402041</v>
      </c>
      <c r="AHE76" s="6" t="s">
        <v>613</v>
      </c>
      <c r="AHF76" s="15">
        <f t="shared" ref="AHF76:AHF87" si="464">IR76/BN76</f>
        <v>11.357969169585861</v>
      </c>
      <c r="AHG76" s="15">
        <f t="shared" ref="AHG76:AHG87" si="465">IS76/BO76</f>
        <v>7.5744382102964689</v>
      </c>
      <c r="AHH76" s="15">
        <f t="shared" ref="AHH76:AHH87" si="466">IT76/BP76</f>
        <v>5.6690912529861883</v>
      </c>
      <c r="AHI76" s="15">
        <f t="shared" ref="AHI76:AHI87" si="467">IU76/BQ76</f>
        <v>5.3994256813983688</v>
      </c>
      <c r="AHJ76" s="15">
        <f t="shared" ref="AHJ76:AHJ87" si="468">IV76/BR76</f>
        <v>3.7269417537749883</v>
      </c>
      <c r="AHK76" s="16">
        <f t="shared" ref="AHK76:AHK87" si="469">IW76/BS76</f>
        <v>5.3763813984137387</v>
      </c>
      <c r="AHL76" s="15">
        <f t="shared" si="312"/>
        <v>6.3405033929198877</v>
      </c>
      <c r="AHM76" s="6" t="s">
        <v>613</v>
      </c>
      <c r="AHN76" s="12">
        <f t="shared" si="366"/>
        <v>32.13602665671867</v>
      </c>
      <c r="AHO76" s="12">
        <f t="shared" si="367"/>
        <v>48.188392309257964</v>
      </c>
      <c r="AHP76" s="12">
        <f t="shared" si="368"/>
        <v>64.384216748625562</v>
      </c>
      <c r="AHQ76" s="12">
        <f t="shared" si="369"/>
        <v>67.599782187477132</v>
      </c>
      <c r="AHR76" s="12">
        <f t="shared" si="370"/>
        <v>97.935525724354164</v>
      </c>
      <c r="AHS76" s="13">
        <f t="shared" si="371"/>
        <v>67.889528839544482</v>
      </c>
      <c r="AHT76" s="12">
        <f t="shared" si="372"/>
        <v>57.56640717321855</v>
      </c>
      <c r="AHU76" s="6" t="s">
        <v>613</v>
      </c>
      <c r="AHV76" s="15">
        <f t="shared" si="373"/>
        <v>0.46924247472893976</v>
      </c>
      <c r="AHW76" s="15">
        <f t="shared" si="374"/>
        <v>0.49277416237329619</v>
      </c>
      <c r="AHX76" s="15">
        <f t="shared" si="375"/>
        <v>0.53670505279113956</v>
      </c>
      <c r="AHY76" s="15">
        <f t="shared" si="376"/>
        <v>0.57463835237540106</v>
      </c>
      <c r="AHZ76" s="15">
        <f t="shared" si="377"/>
        <v>0.49797158730483004</v>
      </c>
      <c r="AIA76" s="16">
        <f t="shared" si="378"/>
        <v>0.60034163893414116</v>
      </c>
      <c r="AIB76" s="15">
        <f t="shared" si="379"/>
        <v>0.53287038190551339</v>
      </c>
      <c r="AIC76" s="6" t="s">
        <v>613</v>
      </c>
      <c r="AID76" s="4">
        <f t="shared" si="380"/>
        <v>8010995840000</v>
      </c>
      <c r="AIE76" s="4">
        <f t="shared" si="381"/>
        <v>7107980040000</v>
      </c>
      <c r="AIF76" s="4">
        <f t="shared" si="382"/>
        <v>5007452940000</v>
      </c>
      <c r="AIG76" s="4">
        <f t="shared" si="383"/>
        <v>4496214510000</v>
      </c>
      <c r="AIH76" s="4">
        <f t="shared" si="384"/>
        <v>5009461894200</v>
      </c>
      <c r="AII76" s="14">
        <f t="shared" si="385"/>
        <v>5158652572500</v>
      </c>
      <c r="AIJ76" s="4">
        <f t="shared" si="386"/>
        <v>4569343020000</v>
      </c>
      <c r="AIK76" s="6" t="s">
        <v>613</v>
      </c>
      <c r="AIL76" s="15">
        <f t="shared" si="387"/>
        <v>1.8554308673814015</v>
      </c>
      <c r="AIM76" s="15">
        <f t="shared" si="388"/>
        <v>1.7905794274008682</v>
      </c>
      <c r="AIN76" s="15">
        <f t="shared" si="389"/>
        <v>2.4945585210032948</v>
      </c>
      <c r="AIO76" s="15">
        <f t="shared" si="390"/>
        <v>2.6812750599837374</v>
      </c>
      <c r="AIP76" s="15">
        <f t="shared" si="391"/>
        <v>2.2078381088806087</v>
      </c>
      <c r="AIQ76" s="16">
        <f t="shared" si="392"/>
        <v>2.8579003320735845</v>
      </c>
      <c r="AIR76" s="15">
        <f t="shared" si="393"/>
        <v>2.3732879794828796</v>
      </c>
      <c r="AIS76" s="6" t="s">
        <v>613</v>
      </c>
      <c r="AIT76" s="15">
        <f t="shared" si="394"/>
        <v>2.2197609724035141</v>
      </c>
      <c r="AIU76" s="15">
        <f t="shared" si="395"/>
        <v>2.407413198383809</v>
      </c>
      <c r="AIV76" s="15">
        <f t="shared" si="396"/>
        <v>1.9237978237978237</v>
      </c>
      <c r="AIW76" s="15">
        <f t="shared" si="397"/>
        <v>2.1933689773110228</v>
      </c>
      <c r="AIX76" s="15">
        <f t="shared" si="398"/>
        <v>2.367030075226626</v>
      </c>
      <c r="AIY76" s="16">
        <f t="shared" si="399"/>
        <v>2.5848826616378187</v>
      </c>
      <c r="AIZ76" s="15">
        <f t="shared" si="400"/>
        <v>3.1480255316894881</v>
      </c>
      <c r="AJA76" s="6" t="s">
        <v>613</v>
      </c>
      <c r="AJB76" s="15">
        <f t="shared" si="401"/>
        <v>0.41277714518473257</v>
      </c>
      <c r="AJC76" s="15">
        <f t="shared" si="402"/>
        <v>0.69360826629395378</v>
      </c>
      <c r="AJD76" s="15">
        <f t="shared" si="403"/>
        <v>0.71345835631549914</v>
      </c>
      <c r="AJE76" s="15">
        <f t="shared" si="404"/>
        <v>0.98690239174755079</v>
      </c>
      <c r="AJF76" s="15">
        <f t="shared" si="405"/>
        <v>1.116759157576954</v>
      </c>
      <c r="AJG76" s="16">
        <f t="shared" si="406"/>
        <v>1.0117071854923516</v>
      </c>
      <c r="AJH76" s="15">
        <f t="shared" si="407"/>
        <v>0.94416929311121112</v>
      </c>
      <c r="AJI76" s="6" t="s">
        <v>613</v>
      </c>
      <c r="AJJ76" s="15">
        <f t="shared" si="319"/>
        <v>0.34802056956730287</v>
      </c>
      <c r="AJK76" s="15">
        <f t="shared" si="319"/>
        <v>2.0061180646366523</v>
      </c>
      <c r="AJL76" s="15">
        <f t="shared" si="314"/>
        <v>13.88263962065332</v>
      </c>
      <c r="AJM76" s="15">
        <f t="shared" si="314"/>
        <v>3.2207866313429796</v>
      </c>
      <c r="AJN76" s="15">
        <f t="shared" si="314"/>
        <v>6.8364136852974902</v>
      </c>
      <c r="AJO76" s="16">
        <f t="shared" si="314"/>
        <v>2.4540625446237327</v>
      </c>
      <c r="AJP76" s="15">
        <f t="shared" si="314"/>
        <v>1.4433341192133804</v>
      </c>
      <c r="AJQ76" s="6" t="s">
        <v>613</v>
      </c>
      <c r="AJV76" s="1">
        <v>0.71584999999999999</v>
      </c>
      <c r="AJW76" s="1">
        <v>0.42024</v>
      </c>
      <c r="AJX76" s="1">
        <v>0.68686000000000003</v>
      </c>
      <c r="AJY76" s="1">
        <v>0.63824999999999998</v>
      </c>
      <c r="AJZ76" s="1">
        <v>0.26917999999999997</v>
      </c>
      <c r="AKA76" s="1">
        <v>0.29698000000000002</v>
      </c>
      <c r="AKB76" s="1">
        <v>0.44918999999999998</v>
      </c>
      <c r="AKC76" s="1">
        <v>0.59919</v>
      </c>
      <c r="AKD76" s="1">
        <v>1.42398</v>
      </c>
      <c r="AKE76" s="1">
        <v>3.0556100000000002</v>
      </c>
      <c r="AKF76" s="1">
        <v>2.2850600000000001</v>
      </c>
      <c r="AKG76" s="1">
        <v>2.7881</v>
      </c>
      <c r="AKH76" s="2">
        <v>2.5464199999999999</v>
      </c>
      <c r="AKI76" s="1">
        <v>1.59406</v>
      </c>
      <c r="AKJ76" s="6" t="s">
        <v>613</v>
      </c>
      <c r="AKK76" s="15">
        <f t="shared" si="408"/>
        <v>3.2632722216306616</v>
      </c>
      <c r="AKL76" s="15">
        <f t="shared" si="409"/>
        <v>3.4638816564379145</v>
      </c>
      <c r="AKM76" s="15">
        <f t="shared" si="410"/>
        <v>3.4522942080033543</v>
      </c>
      <c r="AKN76" s="15">
        <f t="shared" si="411"/>
        <v>3.4495607638400481</v>
      </c>
      <c r="AKO76" s="15">
        <f t="shared" si="412"/>
        <v>3.6285073004281627</v>
      </c>
      <c r="AKP76" s="16">
        <f t="shared" si="413"/>
        <v>3.6485865613078432</v>
      </c>
      <c r="AKQ76" s="15">
        <f t="shared" si="414"/>
        <v>3.8112563856820039</v>
      </c>
      <c r="AKR76" s="6" t="s">
        <v>613</v>
      </c>
      <c r="AKS76" s="15">
        <f t="shared" si="415"/>
        <v>1.7008850444401296</v>
      </c>
      <c r="AKT76" s="15">
        <f t="shared" si="416"/>
        <v>2.123957752154237</v>
      </c>
      <c r="AKU76" s="15">
        <f t="shared" si="417"/>
        <v>2.0811933133811666</v>
      </c>
      <c r="AKV76" s="15">
        <f t="shared" si="418"/>
        <v>2.0616396471896437</v>
      </c>
      <c r="AKW76" s="15">
        <f t="shared" si="419"/>
        <v>2.1331741471830301</v>
      </c>
      <c r="AKX76" s="16">
        <f t="shared" si="420"/>
        <v>2.2423231176942</v>
      </c>
      <c r="AKY76" s="15">
        <f t="shared" si="421"/>
        <v>2.4272766440108677</v>
      </c>
      <c r="AKZ76" s="6" t="s">
        <v>613</v>
      </c>
      <c r="ALA76" s="7">
        <f t="shared" si="422"/>
        <v>0.62975099511971588</v>
      </c>
      <c r="ALB76" s="7">
        <f t="shared" si="423"/>
        <v>0.67989323821347647</v>
      </c>
      <c r="ALC76" s="7">
        <f t="shared" si="424"/>
        <v>0.67545041862282773</v>
      </c>
      <c r="ALD76" s="7">
        <f t="shared" si="425"/>
        <v>0.67337762923277888</v>
      </c>
      <c r="ALE76" s="7">
        <f t="shared" si="426"/>
        <v>0.68083484893456092</v>
      </c>
      <c r="ALF76" s="8">
        <f t="shared" si="427"/>
        <v>0.69157916601749525</v>
      </c>
      <c r="ALG76" s="7">
        <f t="shared" si="428"/>
        <v>0.70822314511800788</v>
      </c>
      <c r="ALH76" s="6" t="s">
        <v>613</v>
      </c>
      <c r="ALI76" s="7">
        <f t="shared" si="320"/>
        <v>3.8349002051474727E-2</v>
      </c>
      <c r="ALJ76" s="7">
        <f t="shared" si="320"/>
        <v>3.668524526326325E-2</v>
      </c>
      <c r="ALK76" s="7">
        <f t="shared" si="315"/>
        <v>2.227301517181577E-2</v>
      </c>
      <c r="ALL76" s="7">
        <f t="shared" si="315"/>
        <v>2.4836556657071532E-2</v>
      </c>
      <c r="ALM76" s="7">
        <f t="shared" si="315"/>
        <v>3.1006920785633083E-2</v>
      </c>
      <c r="ALN76" s="20">
        <f t="shared" si="315"/>
        <v>2.425945426583179E-2</v>
      </c>
      <c r="ALO76" s="7">
        <f t="shared" si="315"/>
        <v>1.8920189002230522E-2</v>
      </c>
      <c r="ALP76" s="6" t="s">
        <v>613</v>
      </c>
      <c r="ALQ76" s="17">
        <f t="shared" si="429"/>
        <v>0.62975099511971588</v>
      </c>
      <c r="ALR76" s="17">
        <f t="shared" si="430"/>
        <v>0.67989323821347647</v>
      </c>
      <c r="ALS76" s="17">
        <f t="shared" si="431"/>
        <v>0.67545041862282773</v>
      </c>
      <c r="ALT76" s="17">
        <f t="shared" si="432"/>
        <v>0.67337762923277888</v>
      </c>
      <c r="ALU76" s="17">
        <f t="shared" si="433"/>
        <v>0.68083484893456092</v>
      </c>
      <c r="ALV76" s="21">
        <f t="shared" si="434"/>
        <v>0.69157916601749525</v>
      </c>
      <c r="ALW76" s="17">
        <f t="shared" si="435"/>
        <v>0.70822314511800788</v>
      </c>
      <c r="ALX76" s="6" t="s">
        <v>613</v>
      </c>
      <c r="ALY76" s="17">
        <f t="shared" si="436"/>
        <v>0.37024900488028417</v>
      </c>
      <c r="ALZ76" s="17">
        <f t="shared" si="437"/>
        <v>0.32010676178652353</v>
      </c>
      <c r="AMA76" s="17">
        <f t="shared" si="438"/>
        <v>0.32454958137717227</v>
      </c>
      <c r="AMB76" s="17">
        <f t="shared" si="439"/>
        <v>0.32662237076722117</v>
      </c>
      <c r="AMC76" s="17">
        <f t="shared" si="440"/>
        <v>0.31916515106543908</v>
      </c>
      <c r="AMD76" s="21">
        <f t="shared" si="441"/>
        <v>0.30842083398250475</v>
      </c>
      <c r="AME76" s="17">
        <f t="shared" si="442"/>
        <v>0.29177685488199212</v>
      </c>
      <c r="AMF76" s="6" t="s">
        <v>613</v>
      </c>
      <c r="AMK76" s="18">
        <v>4.5713591950970072</v>
      </c>
      <c r="AML76" s="18">
        <v>6.1982279139587186</v>
      </c>
      <c r="AMM76" s="18">
        <v>6.218300505319057</v>
      </c>
      <c r="AMN76" s="18">
        <v>6.0281565269948612</v>
      </c>
      <c r="AMO76" s="18">
        <v>6.8453170762465918</v>
      </c>
      <c r="AMP76" s="18">
        <v>7.4264531209904705</v>
      </c>
      <c r="AMQ76" s="18">
        <v>7.1765482946952046</v>
      </c>
      <c r="AMR76" s="18">
        <v>5.8431999502304244</v>
      </c>
      <c r="AMS76" s="18">
        <v>4.5730186003318511</v>
      </c>
      <c r="AMT76" s="18">
        <v>5.7790687746391765</v>
      </c>
      <c r="AMU76" s="18">
        <v>6.1667526536031421</v>
      </c>
      <c r="AMV76" s="19">
        <v>8.2581800191838628</v>
      </c>
      <c r="AMW76" s="18">
        <v>10.561990087171512</v>
      </c>
      <c r="AMX76" s="18">
        <v>11.291457076820459</v>
      </c>
      <c r="AMY76" s="18">
        <v>10.072101709964384</v>
      </c>
      <c r="AMZ76" s="18">
        <v>8.1036149396627639</v>
      </c>
      <c r="ANH76" s="6" t="s">
        <v>613</v>
      </c>
      <c r="ANI76" s="7">
        <f t="shared" si="443"/>
        <v>7.176548294695205E-2</v>
      </c>
      <c r="ANJ76" s="7">
        <f t="shared" si="444"/>
        <v>5.8431999502304245E-2</v>
      </c>
      <c r="ANK76" s="7">
        <f t="shared" si="445"/>
        <v>4.5730186003318511E-2</v>
      </c>
      <c r="ANL76" s="7">
        <f t="shared" si="446"/>
        <v>5.7790687746391761E-2</v>
      </c>
      <c r="ANM76" s="7">
        <f t="shared" si="447"/>
        <v>6.1667526536031421E-2</v>
      </c>
      <c r="ANN76" s="20">
        <f t="shared" si="448"/>
        <v>8.2581800191838625E-2</v>
      </c>
      <c r="ANO76" s="7">
        <f t="shared" si="449"/>
        <v>0.10561990087171512</v>
      </c>
      <c r="ANP76" s="6" t="s">
        <v>613</v>
      </c>
      <c r="ANU76" s="7">
        <v>-1.5137246404285265E-2</v>
      </c>
      <c r="ANV76" s="7">
        <v>2.5564672332883953E-2</v>
      </c>
      <c r="ANW76" s="7">
        <v>-1.0702546631930043E-2</v>
      </c>
      <c r="ANX76" s="7">
        <v>0.20954451611318192</v>
      </c>
      <c r="ANY76" s="7">
        <v>0.18215498634196114</v>
      </c>
      <c r="ANZ76" s="7">
        <v>-0.11152965043334617</v>
      </c>
      <c r="AOA76" s="7">
        <v>0.2194132077705182</v>
      </c>
      <c r="AOB76" s="7">
        <v>5.1688907023796915E-3</v>
      </c>
      <c r="AOC76" s="7">
        <v>0.14404568362117454</v>
      </c>
      <c r="AOD76" s="7">
        <v>5.3476746432414846E-2</v>
      </c>
      <c r="AOE76" s="7">
        <v>0.46856062067014981</v>
      </c>
      <c r="AOF76" s="20">
        <v>0.81701072071858527</v>
      </c>
      <c r="AOG76" s="7">
        <v>-0.46667980509208173</v>
      </c>
      <c r="AOH76" s="7">
        <v>0.57657229599624027</v>
      </c>
      <c r="AOI76" s="7">
        <v>0.18054832872882143</v>
      </c>
      <c r="AOJ76" s="7">
        <v>0.45513802777357104</v>
      </c>
      <c r="AOR76" s="6" t="s">
        <v>613</v>
      </c>
      <c r="AOW76" s="1">
        <v>0.71584999999999999</v>
      </c>
      <c r="AOX76" s="1">
        <v>0.42024</v>
      </c>
      <c r="AOY76" s="1">
        <v>0.68686000000000003</v>
      </c>
      <c r="AOZ76" s="1">
        <v>0.63824999999999998</v>
      </c>
      <c r="APA76" s="1">
        <v>0.26917999999999997</v>
      </c>
      <c r="APB76" s="1">
        <v>0.29698000000000002</v>
      </c>
      <c r="APC76" s="1">
        <v>0.44918999999999998</v>
      </c>
      <c r="APD76" s="1">
        <v>0.59919</v>
      </c>
      <c r="APE76" s="1">
        <v>1.42398</v>
      </c>
      <c r="APF76" s="1">
        <v>3.0556100000000002</v>
      </c>
      <c r="APG76" s="1">
        <v>2.2850600000000001</v>
      </c>
      <c r="APH76" s="1">
        <v>2.7881</v>
      </c>
      <c r="API76" s="2">
        <v>2.5464199999999999</v>
      </c>
      <c r="APJ76" s="1">
        <v>1.59406</v>
      </c>
      <c r="APK76" s="1">
        <v>0.45843</v>
      </c>
      <c r="APL76" s="1">
        <v>1.9554400000000001</v>
      </c>
      <c r="APM76" s="1">
        <v>-1.3933</v>
      </c>
      <c r="APN76" s="1">
        <v>0.74741000000000002</v>
      </c>
      <c r="APO76" s="1">
        <v>0.62253000000000003</v>
      </c>
      <c r="APP76" s="1">
        <v>0.22400999999999999</v>
      </c>
      <c r="APW76" s="22">
        <v>3.3421136617762151E-2</v>
      </c>
      <c r="APX76" s="22">
        <v>0.37325326074366477</v>
      </c>
      <c r="APY76" s="22">
        <v>0.62354751459768287</v>
      </c>
      <c r="APZ76" s="22">
        <v>0.56114140113800925</v>
      </c>
      <c r="AQA76" s="22">
        <v>0.22024287884852667</v>
      </c>
      <c r="AQB76" s="39" t="s">
        <v>613</v>
      </c>
      <c r="AQC76" s="22">
        <v>0.84767645973760142</v>
      </c>
      <c r="AQD76" s="6" t="s">
        <v>613</v>
      </c>
      <c r="AQE76" s="4">
        <f t="shared" si="450"/>
        <v>50938240000</v>
      </c>
      <c r="AQF76" s="4">
        <f t="shared" si="451"/>
        <v>492025590000</v>
      </c>
      <c r="AQG76" s="4">
        <f t="shared" si="452"/>
        <v>316964100000</v>
      </c>
      <c r="AQH76" s="4">
        <f t="shared" si="453"/>
        <v>292212250000</v>
      </c>
      <c r="AQI76" s="4">
        <f t="shared" si="454"/>
        <v>832100383080</v>
      </c>
      <c r="AQJ76" s="5">
        <f t="shared" si="455"/>
        <v>371547400000</v>
      </c>
      <c r="AQK76" s="4">
        <f t="shared" si="456"/>
        <v>296447924610</v>
      </c>
      <c r="AQL76" s="6" t="s">
        <v>613</v>
      </c>
      <c r="AQM76" s="7">
        <f t="shared" si="457"/>
        <v>0.13426712394628032</v>
      </c>
      <c r="AQN76" s="7">
        <f t="shared" si="458"/>
        <v>0.59472703992550346</v>
      </c>
      <c r="AQO76" s="7">
        <f t="shared" si="459"/>
        <v>0.33193544408284864</v>
      </c>
      <c r="AQP76" s="7">
        <f t="shared" si="460"/>
        <v>0.4106451367973476</v>
      </c>
      <c r="AQQ76" s="7">
        <f t="shared" si="461"/>
        <v>0.7371513863182485</v>
      </c>
      <c r="AQR76" s="20">
        <f t="shared" si="462"/>
        <v>0.39851505312525459</v>
      </c>
      <c r="AQS76" s="7">
        <f t="shared" si="463"/>
        <v>0.75837594362805738</v>
      </c>
      <c r="AQT76" s="6" t="s">
        <v>613</v>
      </c>
      <c r="AQU76" s="9">
        <f t="shared" si="321"/>
        <v>7.6700037729582199E-2</v>
      </c>
      <c r="AQV76" s="9">
        <f t="shared" si="321"/>
        <v>3.855137046538782E-2</v>
      </c>
      <c r="AQW76" s="9">
        <f t="shared" si="316"/>
        <v>0.10703457018936705</v>
      </c>
      <c r="AQX76" s="9">
        <f t="shared" si="316"/>
        <v>5.5369956673039608E-2</v>
      </c>
      <c r="AQY76" s="9">
        <f t="shared" si="316"/>
        <v>0.15128283297171422</v>
      </c>
      <c r="AQZ76" s="10" t="e">
        <f t="shared" si="316"/>
        <v>#VALUE!</v>
      </c>
      <c r="ARA76" s="9">
        <f t="shared" si="316"/>
        <v>-0.37950508778854647</v>
      </c>
      <c r="ARB76" s="6" t="s">
        <v>613</v>
      </c>
      <c r="ARC76" s="17">
        <f t="shared" si="322"/>
        <v>4.9305840542746879E-2</v>
      </c>
      <c r="ARD76" s="17">
        <f t="shared" si="322"/>
        <v>2.2448892875649443E-2</v>
      </c>
      <c r="ARE76" s="17">
        <f t="shared" si="317"/>
        <v>4.4788600185313145E-2</v>
      </c>
      <c r="ARF76" s="17">
        <f t="shared" si="317"/>
        <v>2.7941662171443844E-2</v>
      </c>
      <c r="ARG76" s="17">
        <f t="shared" si="317"/>
        <v>5.383309814042142E-2</v>
      </c>
      <c r="ARH76" s="21" t="e">
        <f t="shared" si="317"/>
        <v>#VALUE!</v>
      </c>
      <c r="ARI76" s="17">
        <f t="shared" si="317"/>
        <v>-0.10749310725015906</v>
      </c>
      <c r="ARJ76" s="6" t="s">
        <v>613</v>
      </c>
    </row>
    <row r="77" spans="1:1154" collapsed="1" x14ac:dyDescent="0.15">
      <c r="A77" s="26" t="s">
        <v>400</v>
      </c>
      <c r="B77" s="34">
        <v>39472</v>
      </c>
      <c r="C77" s="34">
        <v>39472</v>
      </c>
      <c r="D77" s="35">
        <v>0</v>
      </c>
      <c r="E77" s="26" t="s">
        <v>401</v>
      </c>
      <c r="F77" s="26" t="s">
        <v>60</v>
      </c>
      <c r="G77" s="26" t="s">
        <v>92</v>
      </c>
      <c r="H77" s="26" t="s">
        <v>87</v>
      </c>
      <c r="I77" s="56" t="s">
        <v>460</v>
      </c>
      <c r="J77" s="26" t="s">
        <v>538</v>
      </c>
      <c r="K77" s="26" t="s">
        <v>426</v>
      </c>
      <c r="L77" s="26" t="s">
        <v>50</v>
      </c>
      <c r="M77" s="26" t="s">
        <v>52</v>
      </c>
      <c r="N77" s="26" t="s">
        <v>23</v>
      </c>
      <c r="O77" s="26"/>
      <c r="P77" s="26"/>
      <c r="Q77" s="26" t="s">
        <v>25</v>
      </c>
      <c r="R77" s="26" t="s">
        <v>93</v>
      </c>
      <c r="S77" s="35"/>
      <c r="T77" s="26" t="s">
        <v>27</v>
      </c>
      <c r="U77" s="26" t="s">
        <v>316</v>
      </c>
      <c r="V77" s="3">
        <v>2008</v>
      </c>
      <c r="W77" s="3">
        <f t="shared" si="323"/>
        <v>0</v>
      </c>
      <c r="AA77" s="35">
        <v>21892000000000</v>
      </c>
      <c r="AB77" s="35">
        <v>18796000000000</v>
      </c>
      <c r="AC77" s="35">
        <v>18743000000000</v>
      </c>
      <c r="AD77" s="35">
        <v>27318000000000</v>
      </c>
      <c r="AE77" s="35">
        <v>31238000000000</v>
      </c>
      <c r="AF77" s="35">
        <v>30935000000000</v>
      </c>
      <c r="AG77" s="35">
        <v>20469000000000</v>
      </c>
      <c r="AH77" s="35">
        <v>21568000000000</v>
      </c>
      <c r="AI77" s="4">
        <v>17456000000000</v>
      </c>
      <c r="AJ77" s="4">
        <v>10007000000000</v>
      </c>
      <c r="AK77" s="4">
        <v>9491000000000</v>
      </c>
      <c r="AL77" s="4">
        <v>8290449000000</v>
      </c>
      <c r="AM77" s="4">
        <v>7240396000000</v>
      </c>
      <c r="AN77" s="5">
        <v>10379015000000</v>
      </c>
      <c r="AO77" s="4">
        <v>8407150000000</v>
      </c>
      <c r="AP77" s="4">
        <v>5556285000000</v>
      </c>
      <c r="AQ77" s="4">
        <v>4920680000000</v>
      </c>
      <c r="AR77" s="4">
        <v>5143561000000</v>
      </c>
      <c r="AS77" s="4">
        <v>6963858000000</v>
      </c>
      <c r="AT77" s="4">
        <v>3993128000000</v>
      </c>
      <c r="AU77" s="4"/>
      <c r="AV77" s="4"/>
      <c r="AW77" s="4"/>
      <c r="AX77" s="4"/>
      <c r="AY77" s="4"/>
      <c r="AZ77" s="4"/>
      <c r="BA77" s="4"/>
      <c r="BB77" s="6" t="s">
        <v>613</v>
      </c>
      <c r="BC77" s="4"/>
      <c r="BD77" s="4"/>
      <c r="BE77" s="4"/>
      <c r="BF77" s="4">
        <v>12375000000000</v>
      </c>
      <c r="BG77" s="4">
        <v>11797000000000</v>
      </c>
      <c r="BH77" s="4">
        <v>11414000000000</v>
      </c>
      <c r="BI77" s="4">
        <v>9222000000000</v>
      </c>
      <c r="BJ77" s="4">
        <v>7363000000000</v>
      </c>
      <c r="BK77" s="4">
        <v>7517000000000</v>
      </c>
      <c r="BL77" s="4">
        <v>6997000000000</v>
      </c>
      <c r="BM77" s="4">
        <v>6026000000000</v>
      </c>
      <c r="BN77" s="4">
        <v>5223000000000</v>
      </c>
      <c r="BO77" s="4">
        <v>4915000000000</v>
      </c>
      <c r="BP77" s="4">
        <v>4344000000000</v>
      </c>
      <c r="BQ77" s="4">
        <v>3789684000000</v>
      </c>
      <c r="BR77" s="4">
        <v>3509769000000</v>
      </c>
      <c r="BS77" s="5">
        <v>3361488000000</v>
      </c>
      <c r="BT77" s="4">
        <v>3717277000000</v>
      </c>
      <c r="BU77" s="4">
        <v>3577909000000</v>
      </c>
      <c r="BV77" s="4">
        <v>3319103000000</v>
      </c>
      <c r="BW77" s="4">
        <v>2832928000000</v>
      </c>
      <c r="BX77" s="4">
        <v>2806667000000</v>
      </c>
      <c r="BY77" s="4">
        <v>2452840000000</v>
      </c>
      <c r="BZ77" s="4"/>
      <c r="CA77" s="4"/>
      <c r="CB77" s="4"/>
      <c r="CC77" s="4"/>
      <c r="CD77" s="4"/>
      <c r="CE77" s="4"/>
      <c r="CF77" s="4"/>
      <c r="CG77" s="6" t="s">
        <v>613</v>
      </c>
      <c r="CH77" s="4"/>
      <c r="CI77" s="4"/>
      <c r="CJ77" s="4"/>
      <c r="CK77" s="4">
        <v>46503000000000</v>
      </c>
      <c r="CL77" s="4">
        <v>41722000000000</v>
      </c>
      <c r="CM77" s="4">
        <v>43268000000000</v>
      </c>
      <c r="CN77" s="4">
        <v>47561000000000</v>
      </c>
      <c r="CO77" s="4">
        <v>47701000000000</v>
      </c>
      <c r="CP77" s="4">
        <v>47912000000000</v>
      </c>
      <c r="CQ77" s="4">
        <v>34294000000000</v>
      </c>
      <c r="CR77" s="4">
        <v>33075000000000</v>
      </c>
      <c r="CS77" s="4">
        <v>27973000000000</v>
      </c>
      <c r="CT77" s="4">
        <v>21258000000000</v>
      </c>
      <c r="CU77" s="4">
        <v>18729000000000</v>
      </c>
      <c r="CV77" s="4">
        <v>16186024000000</v>
      </c>
      <c r="CW77" s="4">
        <v>14622310000000</v>
      </c>
      <c r="CX77" s="5">
        <v>15978095000000</v>
      </c>
      <c r="CY77" s="4">
        <v>13920792000000</v>
      </c>
      <c r="CZ77" s="4">
        <v>10304550000000</v>
      </c>
      <c r="DA77" s="4">
        <v>9203934000000</v>
      </c>
      <c r="DB77" s="4">
        <v>8942590000000</v>
      </c>
      <c r="DC77" s="4">
        <v>10547030000000</v>
      </c>
      <c r="DD77" s="4">
        <v>7308519000000</v>
      </c>
      <c r="DE77" s="4"/>
      <c r="DF77" s="4"/>
      <c r="DG77" s="4"/>
      <c r="DH77" s="4"/>
      <c r="DI77" s="4"/>
      <c r="DJ77" s="4"/>
      <c r="DK77" s="4"/>
      <c r="DL77" s="6" t="s">
        <v>613</v>
      </c>
      <c r="DM77" s="4"/>
      <c r="DN77" s="4"/>
      <c r="DO77" s="4"/>
      <c r="DP77" s="4">
        <v>246943000000000</v>
      </c>
      <c r="DQ77" s="4">
        <v>221208000000000</v>
      </c>
      <c r="DR77" s="4">
        <v>206196000000000</v>
      </c>
      <c r="DS77" s="4">
        <v>198484000000000</v>
      </c>
      <c r="DT77" s="4">
        <v>179611000000000</v>
      </c>
      <c r="DU77" s="4">
        <v>166173000000000</v>
      </c>
      <c r="DV77" s="4">
        <v>141822000000000</v>
      </c>
      <c r="DW77" s="4">
        <v>127951000000000</v>
      </c>
      <c r="DX77" s="4">
        <v>111369000000000</v>
      </c>
      <c r="DY77" s="4">
        <v>103054000000000</v>
      </c>
      <c r="DZ77" s="4">
        <v>100501000000000</v>
      </c>
      <c r="EA77" s="4">
        <v>97814160000000</v>
      </c>
      <c r="EB77" s="4">
        <v>91256250000000</v>
      </c>
      <c r="EC77" s="5">
        <v>82058760000000</v>
      </c>
      <c r="ED77" s="4">
        <v>75135745000000</v>
      </c>
      <c r="EE77" s="4">
        <v>62171044000000</v>
      </c>
      <c r="EF77" s="4">
        <v>56179192000000</v>
      </c>
      <c r="EG77" s="4">
        <v>73864808000000</v>
      </c>
      <c r="EH77" s="4">
        <v>63193441000000</v>
      </c>
      <c r="EI77" s="4">
        <v>48399894000000</v>
      </c>
      <c r="EJ77" s="4"/>
      <c r="EK77" s="4"/>
      <c r="EL77" s="4"/>
      <c r="EM77" s="4"/>
      <c r="EN77" s="4"/>
      <c r="EO77" s="4"/>
      <c r="EP77" s="4"/>
      <c r="EQ77" s="6" t="s">
        <v>613</v>
      </c>
      <c r="ER77" s="4"/>
      <c r="ES77" s="4"/>
      <c r="ET77" s="4"/>
      <c r="EU77" s="4">
        <v>69093000000000</v>
      </c>
      <c r="EV77" s="4">
        <v>58369000000000</v>
      </c>
      <c r="EW77" s="4">
        <v>46261000000000</v>
      </c>
      <c r="EX77" s="4">
        <v>45376000000000</v>
      </c>
      <c r="EY77" s="4">
        <v>39762000000000</v>
      </c>
      <c r="EZ77" s="4">
        <v>35413000000000</v>
      </c>
      <c r="FA77" s="4">
        <v>32318000000000</v>
      </c>
      <c r="FB77" s="4">
        <v>28437000000000</v>
      </c>
      <c r="FC77" s="4">
        <v>24107000000000</v>
      </c>
      <c r="FD77" s="4">
        <v>22189000000000</v>
      </c>
      <c r="FE77" s="4">
        <v>20473000000000</v>
      </c>
      <c r="FF77" s="4">
        <v>26893125000000</v>
      </c>
      <c r="FG77" s="4">
        <v>26998151000000</v>
      </c>
      <c r="FH77" s="5">
        <v>20674629000000</v>
      </c>
      <c r="FI77" s="4">
        <v>20535685000000</v>
      </c>
      <c r="FJ77" s="4">
        <v>13513168000000</v>
      </c>
      <c r="FK77" s="4">
        <v>11677042000000</v>
      </c>
      <c r="FL77" s="4">
        <v>11169814000000</v>
      </c>
      <c r="FM77" s="4">
        <v>9708181000000</v>
      </c>
      <c r="FN77" s="4">
        <v>10075323000000</v>
      </c>
      <c r="FO77" s="4"/>
      <c r="FP77" s="4"/>
      <c r="FQ77" s="4"/>
      <c r="FR77" s="4"/>
      <c r="FS77" s="4"/>
      <c r="FT77" s="4"/>
      <c r="FU77" s="4"/>
      <c r="FV77" s="6" t="s">
        <v>613</v>
      </c>
      <c r="FW77" s="4"/>
      <c r="FX77" s="4"/>
      <c r="FY77" s="4"/>
      <c r="FZ77" s="4">
        <v>65462000000000</v>
      </c>
      <c r="GA77" s="4">
        <v>52084000000000</v>
      </c>
      <c r="GB77" s="4">
        <v>44087000000000</v>
      </c>
      <c r="GC77" s="4">
        <v>35472000000000</v>
      </c>
      <c r="GD77" s="4">
        <v>31799000000000</v>
      </c>
      <c r="GE77" s="4">
        <v>34612000000000</v>
      </c>
      <c r="GF77" s="4">
        <v>23452000000000</v>
      </c>
      <c r="GG77" s="4">
        <v>20256000000000</v>
      </c>
      <c r="GH77" s="4">
        <v>19275000000000</v>
      </c>
      <c r="GI77" s="4">
        <v>17871000000000</v>
      </c>
      <c r="GJ77" s="4">
        <v>22015000000000</v>
      </c>
      <c r="GK77" s="4">
        <v>22659292000000</v>
      </c>
      <c r="GL77" s="4">
        <v>20341133000000</v>
      </c>
      <c r="GM77" s="5">
        <v>15999797000000</v>
      </c>
      <c r="GN77" s="4">
        <v>15612437000000</v>
      </c>
      <c r="GO77" s="4">
        <v>13733193000000</v>
      </c>
      <c r="GP77" s="4">
        <v>16616319000000</v>
      </c>
      <c r="GQ77" s="4">
        <v>15315675000000</v>
      </c>
      <c r="GR77" s="4">
        <v>14619614000000</v>
      </c>
      <c r="GS77" s="4">
        <v>11530532000000</v>
      </c>
      <c r="GT77" s="4"/>
      <c r="GU77" s="4"/>
      <c r="GV77" s="4"/>
      <c r="GW77" s="4"/>
      <c r="GX77" s="4"/>
      <c r="GY77" s="4"/>
      <c r="GZ77" s="4"/>
      <c r="HA77" s="6" t="s">
        <v>613</v>
      </c>
      <c r="HB77" s="4"/>
      <c r="HC77" s="4"/>
      <c r="HD77" s="4"/>
      <c r="HE77" s="4">
        <v>102527000000000</v>
      </c>
      <c r="HF77" s="4">
        <v>99561000000000</v>
      </c>
      <c r="HG77" s="4">
        <v>98910000000000</v>
      </c>
      <c r="HH77" s="4">
        <v>92713000000000</v>
      </c>
      <c r="HI77" s="4">
        <v>84384000000000</v>
      </c>
      <c r="HJ77" s="4">
        <v>75136000000000</v>
      </c>
      <c r="HK77" s="4">
        <v>67812000000000</v>
      </c>
      <c r="HL77" s="4">
        <v>60542000000000</v>
      </c>
      <c r="HM77" s="4">
        <v>51541000000000</v>
      </c>
      <c r="HN77" s="4">
        <v>47510000000000</v>
      </c>
      <c r="HO77" s="4">
        <v>44419000000000</v>
      </c>
      <c r="HP77" s="4">
        <v>38652260000000</v>
      </c>
      <c r="HQ77" s="4">
        <v>34314071000000</v>
      </c>
      <c r="HR77" s="5">
        <v>33748579000000</v>
      </c>
      <c r="HS77" s="4">
        <v>28068689000000</v>
      </c>
      <c r="HT77" s="4">
        <v>23292401000000</v>
      </c>
      <c r="HU77" s="4">
        <v>18128036000000</v>
      </c>
      <c r="HV77" s="4">
        <v>17312877000000</v>
      </c>
      <c r="HW77" s="4">
        <v>14613617000000</v>
      </c>
      <c r="HX77" s="4">
        <v>9323575000000</v>
      </c>
      <c r="HY77" s="4"/>
      <c r="HZ77" s="4"/>
      <c r="IA77" s="4"/>
      <c r="IB77" s="4"/>
      <c r="IC77" s="4"/>
      <c r="ID77" s="4"/>
      <c r="IE77" s="4"/>
      <c r="IF77" s="6" t="s">
        <v>613</v>
      </c>
      <c r="IG77" s="4"/>
      <c r="IH77" s="4"/>
      <c r="II77" s="4"/>
      <c r="IJ77" s="4">
        <v>136462000000000</v>
      </c>
      <c r="IK77" s="4">
        <v>135567000000000</v>
      </c>
      <c r="IL77" s="4">
        <v>130784000000000</v>
      </c>
      <c r="IM77" s="4">
        <v>128256000000000</v>
      </c>
      <c r="IN77" s="4">
        <v>116333000000000</v>
      </c>
      <c r="IO77" s="4">
        <v>102470000000000</v>
      </c>
      <c r="IP77" s="4">
        <v>89696000000000</v>
      </c>
      <c r="IQ77" s="4">
        <v>82967000000000</v>
      </c>
      <c r="IR77" s="4">
        <v>79702000000000</v>
      </c>
      <c r="IS77" s="4">
        <v>71918000000000</v>
      </c>
      <c r="IT77" s="4">
        <v>69177000000000</v>
      </c>
      <c r="IU77" s="4">
        <v>67677518000000</v>
      </c>
      <c r="IV77" s="4">
        <v>64166429000000</v>
      </c>
      <c r="IW77" s="5">
        <v>59440011000000</v>
      </c>
      <c r="IX77" s="4">
        <v>51294008000000</v>
      </c>
      <c r="IY77" s="4">
        <v>41807184000000</v>
      </c>
      <c r="IZ77" s="4">
        <v>33947766000000</v>
      </c>
      <c r="JA77" s="4">
        <v>27115923000000</v>
      </c>
      <c r="JB77" s="4">
        <v>20802818000000</v>
      </c>
      <c r="JC77" s="4">
        <v>16283807000000</v>
      </c>
      <c r="JD77" s="4"/>
      <c r="JE77" s="4"/>
      <c r="JF77" s="4"/>
      <c r="JG77" s="4"/>
      <c r="JH77" s="4"/>
      <c r="JI77" s="4"/>
      <c r="JJ77" s="4"/>
      <c r="JK77" s="6" t="s">
        <v>613</v>
      </c>
      <c r="JL77" s="4"/>
      <c r="JM77" s="4"/>
      <c r="JN77" s="4"/>
      <c r="JO77" s="4">
        <v>42742000000000</v>
      </c>
      <c r="JP77" s="4">
        <v>41222000000000</v>
      </c>
      <c r="JQ77" s="4">
        <v>38845000000000</v>
      </c>
      <c r="JR77" s="4">
        <v>43933000000000</v>
      </c>
      <c r="JS77" s="4">
        <v>39195000000000</v>
      </c>
      <c r="JT77" s="4">
        <v>32418000000000</v>
      </c>
      <c r="JU77" s="4">
        <v>29206000000000</v>
      </c>
      <c r="JV77" s="4">
        <v>27846000000000</v>
      </c>
      <c r="JW77" s="4">
        <v>27860000000000</v>
      </c>
      <c r="JX77" s="4">
        <v>22360000000000</v>
      </c>
      <c r="JY77" s="4">
        <v>23039000000000</v>
      </c>
      <c r="JZ77" s="4">
        <v>22787636000000</v>
      </c>
      <c r="KA77" s="4">
        <v>22436968000000</v>
      </c>
      <c r="KB77" s="5">
        <v>26472708000000</v>
      </c>
      <c r="KC77" s="4">
        <v>21593241000000</v>
      </c>
      <c r="KD77" s="4">
        <v>17170750000000</v>
      </c>
      <c r="KE77" s="4">
        <v>14587880000000</v>
      </c>
      <c r="KF77" s="4">
        <v>11975939000000</v>
      </c>
      <c r="KG77" s="4">
        <v>9130215000000</v>
      </c>
      <c r="KH77" s="4">
        <v>7419407000000</v>
      </c>
      <c r="KI77" s="4"/>
      <c r="KJ77" s="4"/>
      <c r="KK77" s="4"/>
      <c r="KL77" s="4"/>
      <c r="KM77" s="4"/>
      <c r="KN77" s="4"/>
      <c r="KO77" s="4"/>
      <c r="KP77" s="6" t="s">
        <v>613</v>
      </c>
      <c r="KQ77" s="4"/>
      <c r="KR77" s="4"/>
      <c r="KS77" s="4"/>
      <c r="KT77" s="4">
        <v>29809000000000</v>
      </c>
      <c r="KU77" s="4">
        <v>27758000000000</v>
      </c>
      <c r="KV77" s="4">
        <v>26926000000000</v>
      </c>
      <c r="KW77" s="4">
        <v>32640000000000</v>
      </c>
      <c r="KX77" s="4">
        <v>29084000000000</v>
      </c>
      <c r="KY77" s="4">
        <v>23319000000000</v>
      </c>
      <c r="KZ77" s="4">
        <v>21291000000000</v>
      </c>
      <c r="LA77" s="4">
        <v>20319000000000</v>
      </c>
      <c r="LB77" s="4">
        <v>18373000000000</v>
      </c>
      <c r="LC77" s="4">
        <v>15480000000000</v>
      </c>
      <c r="LD77" s="4">
        <v>15884000000000</v>
      </c>
      <c r="LE77" s="4">
        <v>16072613000000</v>
      </c>
      <c r="LF77" s="4">
        <v>14704958000000</v>
      </c>
      <c r="LG77" s="5">
        <v>17661193000000</v>
      </c>
      <c r="LH77" s="4">
        <v>14960297000000</v>
      </c>
      <c r="LI77" s="4">
        <v>11046658000000</v>
      </c>
      <c r="LJ77" s="4">
        <v>8567449000000</v>
      </c>
      <c r="LK77" s="4">
        <v>7590705000000</v>
      </c>
      <c r="LL77" s="4">
        <v>8849931000000</v>
      </c>
      <c r="LM77" s="4">
        <v>4628682000000</v>
      </c>
      <c r="LN77" s="4"/>
      <c r="LO77" s="4"/>
      <c r="LP77" s="4"/>
      <c r="LQ77" s="4"/>
      <c r="LR77" s="4"/>
      <c r="LS77" s="4"/>
      <c r="LT77" s="4"/>
      <c r="LU77" s="6" t="s">
        <v>613</v>
      </c>
      <c r="LV77" s="4"/>
      <c r="LW77" s="4"/>
      <c r="LX77" s="4"/>
      <c r="LY77" s="4">
        <v>72101000000000</v>
      </c>
      <c r="LZ77" s="4">
        <v>65015000000000</v>
      </c>
      <c r="MA77" s="4">
        <v>59555000000000</v>
      </c>
      <c r="MB77" s="4">
        <v>63970000000000</v>
      </c>
      <c r="MC77" s="4">
        <v>57779000000000</v>
      </c>
      <c r="MD77" s="4">
        <v>50998000000000</v>
      </c>
      <c r="ME77" s="4">
        <v>45472000000000</v>
      </c>
      <c r="MF77" s="4">
        <v>43784000000000</v>
      </c>
      <c r="MJ77" s="1">
        <v>38775000000000</v>
      </c>
      <c r="MK77" s="1">
        <v>37908000000000</v>
      </c>
      <c r="ML77" s="1">
        <v>36405000000000</v>
      </c>
      <c r="MM77" s="1">
        <v>42659000000000</v>
      </c>
      <c r="MN77" s="1">
        <v>38189000000000</v>
      </c>
      <c r="MO77" s="1">
        <v>31342000000000</v>
      </c>
      <c r="MP77" s="1">
        <v>28613000000000</v>
      </c>
      <c r="MQ77" s="1">
        <v>27149000000000</v>
      </c>
      <c r="MR77" s="4">
        <v>24228000000000</v>
      </c>
      <c r="MS77" s="4">
        <v>20857000000000</v>
      </c>
      <c r="MT77" s="4">
        <v>21416000000000</v>
      </c>
      <c r="MU77" s="4">
        <v>22447021000000</v>
      </c>
      <c r="MV77" s="4">
        <v>20398971000000</v>
      </c>
      <c r="MW77" s="5">
        <v>25595653000000</v>
      </c>
      <c r="MX77" s="4">
        <v>21993605000000</v>
      </c>
      <c r="MY77" s="1">
        <v>16241424000000</v>
      </c>
      <c r="MZ77" s="1">
        <v>12749395000000</v>
      </c>
      <c r="NA77" s="1">
        <v>11451795000000</v>
      </c>
      <c r="NB77" s="1">
        <v>11748902000000</v>
      </c>
      <c r="NC77" s="1">
        <v>6549891000000</v>
      </c>
      <c r="NK77" s="6" t="s">
        <v>613</v>
      </c>
      <c r="NO77" s="35">
        <v>29563000000000</v>
      </c>
      <c r="NP77" s="35">
        <v>27592000000000</v>
      </c>
      <c r="NQ77" s="35">
        <v>26979000000000</v>
      </c>
      <c r="NR77" s="35">
        <v>32701000000000</v>
      </c>
      <c r="NS77" s="35">
        <v>29172000000000</v>
      </c>
      <c r="NT77" s="35">
        <v>23317000000000</v>
      </c>
      <c r="NU77" s="35">
        <v>21274000000000</v>
      </c>
      <c r="NV77" s="35">
        <v>20290000000000</v>
      </c>
      <c r="NW77" s="47">
        <v>18362000000000</v>
      </c>
      <c r="NX77" s="47">
        <v>15470000000000</v>
      </c>
      <c r="NY77" s="47">
        <v>15870000000000</v>
      </c>
      <c r="NZ77" s="47">
        <v>16042898000000</v>
      </c>
      <c r="OA77" s="47">
        <v>14725429000000</v>
      </c>
      <c r="OB77" s="48">
        <v>17667830000000</v>
      </c>
      <c r="OC77" s="47">
        <v>14953678000000</v>
      </c>
      <c r="OD77" s="35">
        <v>11057537000000</v>
      </c>
      <c r="OE77" s="35">
        <v>8570869000000</v>
      </c>
      <c r="OF77" s="35">
        <v>7590705000000</v>
      </c>
      <c r="OG77" s="35">
        <v>8849931000000</v>
      </c>
      <c r="OH77" s="35">
        <v>4542996000000</v>
      </c>
      <c r="OP77" s="6" t="s">
        <v>613</v>
      </c>
      <c r="OQ77" s="4">
        <v>42782000000000</v>
      </c>
      <c r="OR77" s="4">
        <v>37739000000000</v>
      </c>
      <c r="OS77" s="4">
        <v>39160000000000</v>
      </c>
      <c r="OT77" s="4">
        <v>38152898000000</v>
      </c>
      <c r="OU77" s="4">
        <v>34769044000000</v>
      </c>
      <c r="OV77" s="5">
        <v>37067189000000</v>
      </c>
      <c r="OW77" s="4">
        <v>31631831000000</v>
      </c>
      <c r="OX77" s="4">
        <v>26276410000000</v>
      </c>
      <c r="OY77" s="4">
        <v>21898767000000</v>
      </c>
      <c r="OZ77" s="4">
        <v>17486118000000</v>
      </c>
      <c r="PA77" s="4">
        <v>12791575000000</v>
      </c>
      <c r="PB77" s="4">
        <v>10344888000000</v>
      </c>
      <c r="PC77" s="4"/>
      <c r="PD77" s="4"/>
      <c r="PE77" s="4"/>
      <c r="PF77" s="4"/>
      <c r="PG77" s="4"/>
      <c r="PH77" s="4"/>
      <c r="PI77" s="4"/>
      <c r="PJ77" s="6" t="s">
        <v>613</v>
      </c>
      <c r="PK77" s="4"/>
      <c r="PL77" s="4"/>
      <c r="PM77" s="4"/>
      <c r="PN77" s="4">
        <v>-4768000000000</v>
      </c>
      <c r="PO77" s="4">
        <v>-4358000000000</v>
      </c>
      <c r="PP77" s="4">
        <v>-3735000000000</v>
      </c>
      <c r="PQ77" s="4">
        <v>-3133000000000</v>
      </c>
      <c r="PR77" s="4">
        <v>-3454999999999.9902</v>
      </c>
      <c r="PS77" s="4">
        <v>-2623000000000</v>
      </c>
      <c r="PT77" s="4">
        <v>-1911000000000</v>
      </c>
      <c r="PU77" s="4">
        <v>-1476000000000</v>
      </c>
      <c r="PV77" s="4">
        <v>-1110999999999.99</v>
      </c>
      <c r="PW77" s="4">
        <v>-1591000000000</v>
      </c>
      <c r="PX77" s="4">
        <v>-1826045000000</v>
      </c>
      <c r="PY77" s="4">
        <v>-2185799000000</v>
      </c>
      <c r="PZ77" s="4">
        <v>-1489247999999.99</v>
      </c>
      <c r="QA77" s="5">
        <v>-1470328000000</v>
      </c>
      <c r="QB77" s="4">
        <v>-1217130999999.99</v>
      </c>
      <c r="QC77" s="4">
        <v>-1200483999999.99</v>
      </c>
      <c r="QD77" s="4">
        <v>-1348919000000</v>
      </c>
      <c r="QE77" s="4">
        <v>-1178331999999.99</v>
      </c>
      <c r="QF77" s="4">
        <v>-900660000000</v>
      </c>
      <c r="QG77" s="4">
        <v>-1256403999999.99</v>
      </c>
      <c r="QH77" s="4"/>
      <c r="QI77" s="4"/>
      <c r="QJ77" s="4"/>
      <c r="QK77" s="4"/>
      <c r="QL77" s="4"/>
      <c r="QM77" s="4"/>
      <c r="QN77" s="4"/>
      <c r="QO77" s="6" t="s">
        <v>613</v>
      </c>
      <c r="QP77" s="4"/>
      <c r="QQ77" s="4"/>
      <c r="QR77" s="4"/>
      <c r="QS77" s="4">
        <v>65322000000000</v>
      </c>
      <c r="QT77" s="4">
        <v>54960000000000</v>
      </c>
      <c r="QU77" s="4">
        <v>45680000000000</v>
      </c>
      <c r="QV77" s="4">
        <v>49433000000000</v>
      </c>
      <c r="QW77" s="4">
        <v>47254000000000</v>
      </c>
      <c r="QX77" s="4">
        <v>43687000000000</v>
      </c>
      <c r="QY77" s="4">
        <v>37736000000000</v>
      </c>
      <c r="QZ77" s="4">
        <v>36574000000000</v>
      </c>
      <c r="RA77" s="4">
        <v>27941000000000</v>
      </c>
      <c r="RB77" s="4">
        <v>30553000000000</v>
      </c>
      <c r="RC77" s="4">
        <v>27758763000000</v>
      </c>
      <c r="RD77" s="4">
        <v>29811604000000</v>
      </c>
      <c r="RE77" s="4">
        <v>24553925000000</v>
      </c>
      <c r="RF77" s="5">
        <v>27727272000000</v>
      </c>
      <c r="RG77" s="4">
        <v>26695188000000</v>
      </c>
      <c r="RH77" s="4">
        <v>21102680000000</v>
      </c>
      <c r="RI77" s="4">
        <v>16051480000000</v>
      </c>
      <c r="RJ77" s="4">
        <v>12852532000000</v>
      </c>
      <c r="RK77" s="4">
        <v>10864473000000</v>
      </c>
      <c r="RL77" s="4">
        <v>7012589000000</v>
      </c>
      <c r="RM77" s="4"/>
      <c r="RN77" s="4"/>
      <c r="RO77" s="4"/>
      <c r="RP77" s="4"/>
      <c r="RQ77" s="4"/>
      <c r="RR77" s="4"/>
      <c r="RS77" s="4"/>
      <c r="RT77" s="6" t="s">
        <v>613</v>
      </c>
      <c r="RU77" s="4"/>
      <c r="RV77" s="4"/>
      <c r="RW77" s="4"/>
      <c r="RX77" s="4">
        <v>-35256000000000</v>
      </c>
      <c r="RY77" s="4">
        <v>-35791000000000</v>
      </c>
      <c r="RZ77" s="4">
        <v>-35090000000000</v>
      </c>
      <c r="SA77" s="4">
        <v>-33007000000000</v>
      </c>
      <c r="SB77" s="4">
        <v>-27557000000000</v>
      </c>
      <c r="SC77" s="4">
        <v>-27421000000000</v>
      </c>
      <c r="SD77" s="4">
        <v>-24748000000000</v>
      </c>
      <c r="SE77" s="4">
        <v>-22702000000000</v>
      </c>
      <c r="SF77" s="4">
        <v>-11311000000000</v>
      </c>
      <c r="SG77" s="4">
        <v>-14505000000000</v>
      </c>
      <c r="SH77" s="4">
        <v>-16518304000000</v>
      </c>
      <c r="SI77" s="4">
        <v>-21828879000000</v>
      </c>
      <c r="SJ77" s="4">
        <v>-16545727000000</v>
      </c>
      <c r="SK77" s="5">
        <v>-15138863000000</v>
      </c>
      <c r="SL77" s="4">
        <v>-16461108000000</v>
      </c>
      <c r="SM77" s="4">
        <v>-12212713000000</v>
      </c>
      <c r="SN77" s="4">
        <v>-9598113000000</v>
      </c>
      <c r="SO77" s="4">
        <v>-7305862000000</v>
      </c>
      <c r="SP77" s="4">
        <v>-6049975000000</v>
      </c>
      <c r="SQ77" s="4">
        <v>-6115796000000</v>
      </c>
      <c r="SR77" s="4"/>
      <c r="SS77" s="4"/>
      <c r="ST77" s="4"/>
      <c r="SU77" s="4"/>
      <c r="SV77" s="4"/>
      <c r="SW77" s="4"/>
      <c r="SX77" s="4"/>
      <c r="SY77" s="6" t="s">
        <v>613</v>
      </c>
      <c r="SZ77" s="4"/>
      <c r="TA77" s="4"/>
      <c r="TB77" s="4"/>
      <c r="TC77" s="4">
        <v>-27753000000000</v>
      </c>
      <c r="TD77" s="4">
        <v>-18247000000000</v>
      </c>
      <c r="TE77" s="4">
        <v>-18458000000000</v>
      </c>
      <c r="TF77" s="4">
        <v>-21052000000000</v>
      </c>
      <c r="TG77" s="4">
        <v>-17905000000000</v>
      </c>
      <c r="TH77" s="4">
        <v>-6407000000000</v>
      </c>
      <c r="TI77" s="4">
        <v>-10083000000000</v>
      </c>
      <c r="TJ77" s="4">
        <v>-13327000000000</v>
      </c>
      <c r="TK77" s="4">
        <v>-13314000000000</v>
      </c>
      <c r="TL77" s="4">
        <v>-15539000000000</v>
      </c>
      <c r="TM77" s="4">
        <v>-9819578000000</v>
      </c>
      <c r="TN77" s="4">
        <v>-6748694000000</v>
      </c>
      <c r="TO77" s="4">
        <v>-11586064000000</v>
      </c>
      <c r="TP77" s="5">
        <v>-10957038000000</v>
      </c>
      <c r="TQ77" s="4">
        <v>-7382820000000</v>
      </c>
      <c r="TR77" s="35">
        <v>-8339351000000</v>
      </c>
      <c r="TS77" s="35">
        <v>-6904865000000</v>
      </c>
      <c r="TT77" s="35">
        <v>-6177416000000</v>
      </c>
      <c r="TU77" s="35">
        <v>-2670216000000</v>
      </c>
      <c r="TV77" s="35">
        <v>-1662811000000</v>
      </c>
      <c r="UD77" s="6" t="s">
        <v>613</v>
      </c>
      <c r="UH77" s="37">
        <v>0.157823589430617</v>
      </c>
      <c r="UI77" s="37">
        <v>0.21533245117345801</v>
      </c>
      <c r="UJ77" s="37">
        <v>0.106337430922327</v>
      </c>
      <c r="UK77" s="37">
        <v>0.114688677934835</v>
      </c>
      <c r="UL77" s="37">
        <v>6.8207857273830802E-2</v>
      </c>
      <c r="UM77" s="37">
        <v>6.9885741931116602E-2</v>
      </c>
      <c r="UN77" s="37">
        <v>0.108085824764885</v>
      </c>
      <c r="UO77" s="37"/>
      <c r="UP77" s="9"/>
      <c r="UQ77" s="9"/>
      <c r="UR77" s="9"/>
      <c r="US77" s="9"/>
      <c r="UT77" s="9"/>
      <c r="UU77" s="10"/>
      <c r="UV77" s="9"/>
      <c r="UW77" s="6" t="s">
        <v>613</v>
      </c>
      <c r="VA77" s="9">
        <v>1.89742389952311E-2</v>
      </c>
      <c r="VB77" s="9">
        <v>1.6931811812309201E-2</v>
      </c>
      <c r="VC77" s="9">
        <v>2.39930977158062E-2</v>
      </c>
      <c r="VD77" s="9">
        <v>3.4542685575172399E-2</v>
      </c>
      <c r="VE77" s="9">
        <v>2.72998460938964E-2</v>
      </c>
      <c r="VF77" s="9">
        <v>6.6545062495421192E-2</v>
      </c>
      <c r="VG77" s="9">
        <v>3.70462906784437E-2</v>
      </c>
      <c r="VH77" s="9"/>
      <c r="VI77" s="9"/>
      <c r="VJ77" s="9"/>
      <c r="VK77" s="9"/>
      <c r="VL77" s="9"/>
      <c r="VM77" s="9"/>
      <c r="VN77" s="10"/>
      <c r="VO77" s="9"/>
      <c r="VP77" s="6" t="s">
        <v>613</v>
      </c>
      <c r="VT77" s="9">
        <v>0.84217641056938308</v>
      </c>
      <c r="VU77" s="9">
        <v>0.78466754882654199</v>
      </c>
      <c r="VV77" s="9">
        <v>0.89366256907767294</v>
      </c>
      <c r="VW77" s="9">
        <v>0.88531132206516505</v>
      </c>
      <c r="VX77" s="9">
        <v>0.93179214272616906</v>
      </c>
      <c r="VY77" s="9">
        <v>0.93011425806888293</v>
      </c>
      <c r="VZ77" s="9">
        <v>0.89191417523511507</v>
      </c>
      <c r="WA77" s="9"/>
      <c r="WG77" s="53"/>
      <c r="WI77" s="54" t="s">
        <v>613</v>
      </c>
      <c r="WM77" s="9">
        <v>8.7024491518374603E-2</v>
      </c>
      <c r="WN77" s="9">
        <v>7.3981630208505803E-2</v>
      </c>
      <c r="WO77" s="9">
        <v>7.1677716921906706E-2</v>
      </c>
      <c r="WP77" s="9">
        <v>7.9496309600696799E-2</v>
      </c>
      <c r="WQ77" s="9">
        <v>0.102030596065547</v>
      </c>
      <c r="WR77" s="9">
        <v>0.100506826608613</v>
      </c>
      <c r="WS77" s="9">
        <v>8.7431462393312301E-2</v>
      </c>
      <c r="WT77" s="9"/>
      <c r="WU77" s="9"/>
      <c r="WV77" s="9"/>
      <c r="WW77" s="9"/>
      <c r="WX77" s="9"/>
      <c r="WY77" s="9"/>
      <c r="WZ77" s="10"/>
      <c r="XA77" s="9"/>
      <c r="XB77" s="6" t="s">
        <v>613</v>
      </c>
      <c r="XF77" s="9">
        <v>0.2375758</v>
      </c>
      <c r="XG77" s="9">
        <v>0.2560462</v>
      </c>
      <c r="XH77" s="9">
        <v>0.2560462</v>
      </c>
      <c r="XI77" s="9">
        <v>0.2526428</v>
      </c>
      <c r="XJ77" s="9">
        <v>0.2526428</v>
      </c>
      <c r="XK77" s="9">
        <v>0.2560462</v>
      </c>
      <c r="XL77" s="9">
        <v>0.25493330000000003</v>
      </c>
      <c r="XM77" s="9"/>
      <c r="XN77" s="9"/>
      <c r="XO77" s="9"/>
      <c r="XP77" s="9"/>
      <c r="XQ77" s="9"/>
      <c r="XR77" s="9"/>
      <c r="XS77" s="10"/>
      <c r="XT77" s="9"/>
      <c r="XU77" s="6" t="s">
        <v>613</v>
      </c>
      <c r="XV77" s="59">
        <f>JW77/AKC77</f>
        <v>2054999638567.9026</v>
      </c>
      <c r="XW77" s="59">
        <f t="shared" si="318"/>
        <v>1637000306754.5298</v>
      </c>
      <c r="XX77" s="59">
        <f t="shared" si="313"/>
        <v>1927999805852.7041</v>
      </c>
      <c r="XY77" s="59">
        <f t="shared" si="313"/>
        <v>2095977586625.5583</v>
      </c>
      <c r="XZ77" s="59">
        <f t="shared" si="313"/>
        <v>1641284617753.5793</v>
      </c>
      <c r="YA77" s="59">
        <f t="shared" si="313"/>
        <v>1436164644559.8418</v>
      </c>
      <c r="YB77" s="59">
        <f t="shared" si="313"/>
        <v>1286354064215.1172</v>
      </c>
      <c r="YC77" s="6" t="s">
        <v>613</v>
      </c>
      <c r="YD77" s="4"/>
      <c r="YE77" s="4"/>
      <c r="YF77" s="4"/>
      <c r="YG77" s="4">
        <v>65322000000000</v>
      </c>
      <c r="YH77" s="4">
        <v>54960000000000</v>
      </c>
      <c r="YI77" s="4">
        <v>45680000000000</v>
      </c>
      <c r="YJ77" s="4">
        <v>49433000000000</v>
      </c>
      <c r="YK77" s="4">
        <v>47254000000000</v>
      </c>
      <c r="YL77" s="4">
        <v>43687000000000</v>
      </c>
      <c r="YM77" s="4">
        <v>37736000000000</v>
      </c>
      <c r="YN77" s="4">
        <v>36574000000000</v>
      </c>
      <c r="YO77" s="4">
        <v>27941000000000</v>
      </c>
      <c r="YP77" s="4">
        <v>30553000000000</v>
      </c>
      <c r="YQ77" s="4">
        <v>27758763000000</v>
      </c>
      <c r="YR77" s="4">
        <v>29811604000000</v>
      </c>
      <c r="YS77" s="4">
        <v>24553925000000</v>
      </c>
      <c r="YT77" s="5">
        <v>27727272000000</v>
      </c>
      <c r="YU77" s="4">
        <v>26695188000000</v>
      </c>
      <c r="YV77" s="4">
        <v>21102680000000</v>
      </c>
      <c r="YW77" s="4">
        <v>16051480000000</v>
      </c>
      <c r="YX77" s="4">
        <v>12852532000000</v>
      </c>
      <c r="YY77" s="4">
        <v>10864473000000</v>
      </c>
      <c r="YZ77" s="4">
        <v>7012589000000</v>
      </c>
      <c r="ZA77" s="4"/>
      <c r="ZB77" s="4"/>
      <c r="ZC77" s="4"/>
      <c r="ZD77" s="4"/>
      <c r="ZE77" s="4"/>
      <c r="ZF77" s="4"/>
      <c r="ZG77" s="4"/>
      <c r="ZH77" s="6" t="s">
        <v>613</v>
      </c>
      <c r="ZI77" s="4"/>
      <c r="ZJ77" s="4"/>
      <c r="ZK77" s="4"/>
      <c r="ZL77" s="4">
        <v>-35256000000000</v>
      </c>
      <c r="ZM77" s="4">
        <v>-35791000000000</v>
      </c>
      <c r="ZN77" s="4">
        <v>-35090000000000</v>
      </c>
      <c r="ZO77" s="4">
        <v>-33007000000000</v>
      </c>
      <c r="ZP77" s="4">
        <v>-27557000000000</v>
      </c>
      <c r="ZQ77" s="4">
        <v>-27421000000000</v>
      </c>
      <c r="ZR77" s="4">
        <v>-24748000000000</v>
      </c>
      <c r="ZS77" s="4">
        <v>-22702000000000</v>
      </c>
      <c r="ZT77" s="4">
        <v>-11311000000000</v>
      </c>
      <c r="ZU77" s="4">
        <v>-14505000000000</v>
      </c>
      <c r="ZV77" s="4">
        <v>-16518304000000</v>
      </c>
      <c r="ZW77" s="4">
        <v>-21828879000000</v>
      </c>
      <c r="ZX77" s="4">
        <v>-16545727000000</v>
      </c>
      <c r="ZY77" s="5">
        <v>-15138863000000</v>
      </c>
      <c r="ZZ77" s="4">
        <v>-16461108000000</v>
      </c>
      <c r="AAA77" s="4">
        <v>-12212713000000</v>
      </c>
      <c r="AAB77" s="4">
        <v>-9598113000000</v>
      </c>
      <c r="AAC77" s="4">
        <v>-7305862000000</v>
      </c>
      <c r="AAD77" s="4">
        <v>-6049975000000</v>
      </c>
      <c r="AAE77" s="4">
        <v>-6115796000000</v>
      </c>
      <c r="AAF77" s="4"/>
      <c r="AAG77" s="4"/>
      <c r="AAH77" s="4"/>
      <c r="AAI77" s="4"/>
      <c r="AAJ77" s="4"/>
      <c r="AAK77" s="4"/>
      <c r="AAL77" s="4"/>
      <c r="AAM77" s="6" t="s">
        <v>613</v>
      </c>
      <c r="AAN77" s="4"/>
      <c r="AAO77" s="4"/>
      <c r="AAP77" s="4"/>
      <c r="AAQ77" s="4">
        <v>-27753000000000</v>
      </c>
      <c r="AAR77" s="4">
        <v>-18247000000000</v>
      </c>
      <c r="AAS77" s="4">
        <v>-18458000000000</v>
      </c>
      <c r="AAT77" s="4">
        <v>-21052000000000</v>
      </c>
      <c r="AAU77" s="4">
        <v>-17905000000000</v>
      </c>
      <c r="AAV77" s="4">
        <v>-6407000000000</v>
      </c>
      <c r="AAW77" s="4">
        <v>-10083000000000</v>
      </c>
      <c r="AAX77" s="4">
        <v>-13327000000000</v>
      </c>
      <c r="AAY77" s="4">
        <v>-13314000000000</v>
      </c>
      <c r="AAZ77" s="4">
        <v>-15539000000000</v>
      </c>
      <c r="ABA77" s="4">
        <v>-9819578000000</v>
      </c>
      <c r="ABB77" s="4">
        <v>-6748694000000</v>
      </c>
      <c r="ABC77" s="4">
        <v>-11586064000000</v>
      </c>
      <c r="ABD77" s="5">
        <v>-10957038000000</v>
      </c>
      <c r="ABE77" s="4">
        <v>-7382820000000</v>
      </c>
      <c r="ABF77" s="35">
        <v>-8339351000000</v>
      </c>
      <c r="ABG77" s="35">
        <v>-6904865000000</v>
      </c>
      <c r="ABH77" s="35">
        <v>-6177416000000</v>
      </c>
      <c r="ABI77" s="35">
        <v>-2670216000000</v>
      </c>
      <c r="ABJ77" s="35">
        <v>-1662811000000</v>
      </c>
      <c r="ABR77" s="6" t="s">
        <v>613</v>
      </c>
      <c r="ABV77" s="37">
        <v>0.157823589430617</v>
      </c>
      <c r="ABW77" s="37">
        <v>0.21533245117345801</v>
      </c>
      <c r="ABX77" s="37">
        <v>0.106337430922327</v>
      </c>
      <c r="ABY77" s="37">
        <v>0.114688677934835</v>
      </c>
      <c r="ABZ77" s="37">
        <v>6.8207857273830802E-2</v>
      </c>
      <c r="ACA77" s="37">
        <v>6.9885741931116602E-2</v>
      </c>
      <c r="ACB77" s="37">
        <v>0.108085824764885</v>
      </c>
      <c r="ACC77" s="37"/>
      <c r="ACD77" s="9"/>
      <c r="ACE77" s="9"/>
      <c r="ACF77" s="9"/>
      <c r="ACG77" s="9"/>
      <c r="ACH77" s="9"/>
      <c r="ACI77" s="10"/>
      <c r="ACJ77" s="9"/>
      <c r="ACK77" s="6" t="s">
        <v>613</v>
      </c>
      <c r="ACO77" s="9">
        <v>1.89742389952311E-2</v>
      </c>
      <c r="ACP77" s="9">
        <v>1.6931811812309201E-2</v>
      </c>
      <c r="ACQ77" s="9">
        <v>2.39930977158062E-2</v>
      </c>
      <c r="ACR77" s="9">
        <v>3.4542685575172399E-2</v>
      </c>
      <c r="ACS77" s="9">
        <v>2.72998460938964E-2</v>
      </c>
      <c r="ACT77" s="9">
        <v>6.6545062495421192E-2</v>
      </c>
      <c r="ACU77" s="9">
        <v>3.70462906784437E-2</v>
      </c>
      <c r="ACV77" s="9"/>
      <c r="ACW77" s="9"/>
      <c r="ACX77" s="9"/>
      <c r="ACY77" s="9"/>
      <c r="ACZ77" s="9"/>
      <c r="ADA77" s="9"/>
      <c r="ADB77" s="10"/>
      <c r="ADC77" s="9"/>
      <c r="ADD77" s="6" t="s">
        <v>613</v>
      </c>
      <c r="ADH77" s="9">
        <v>0.84217641056938308</v>
      </c>
      <c r="ADI77" s="9">
        <v>0.78466754882654199</v>
      </c>
      <c r="ADJ77" s="9">
        <v>0.89366256907767294</v>
      </c>
      <c r="ADK77" s="9">
        <v>0.88531132206516505</v>
      </c>
      <c r="ADL77" s="9">
        <v>0.93179214272616906</v>
      </c>
      <c r="ADM77" s="9">
        <v>0.93011425806888293</v>
      </c>
      <c r="ADN77" s="9">
        <v>0.89191417523511507</v>
      </c>
      <c r="ADO77" s="9"/>
      <c r="ADU77" s="53"/>
      <c r="ADW77" s="54" t="s">
        <v>613</v>
      </c>
      <c r="AEA77" s="9">
        <v>8.7024491518374603E-2</v>
      </c>
      <c r="AEB77" s="9">
        <v>7.3981630208505803E-2</v>
      </c>
      <c r="AEC77" s="9">
        <v>7.1677716921906706E-2</v>
      </c>
      <c r="AED77" s="9">
        <v>7.9496309600696799E-2</v>
      </c>
      <c r="AEE77" s="9">
        <v>0.102030596065547</v>
      </c>
      <c r="AEF77" s="9">
        <v>0.100506826608613</v>
      </c>
      <c r="AEG77" s="9">
        <v>8.7431462393312301E-2</v>
      </c>
      <c r="AEH77" s="9"/>
      <c r="AEI77" s="9"/>
      <c r="AEJ77" s="9"/>
      <c r="AEK77" s="9"/>
      <c r="AEL77" s="9"/>
      <c r="AEM77" s="9"/>
      <c r="AEN77" s="10"/>
      <c r="AEO77" s="9"/>
      <c r="AEP77" s="6" t="s">
        <v>613</v>
      </c>
      <c r="AET77" s="9">
        <v>0.2375758</v>
      </c>
      <c r="AEU77" s="9">
        <v>0.2560462</v>
      </c>
      <c r="AEV77" s="9">
        <v>0.2560462</v>
      </c>
      <c r="AEW77" s="9">
        <v>0.2526428</v>
      </c>
      <c r="AEX77" s="9">
        <v>0.2526428</v>
      </c>
      <c r="AEY77" s="9">
        <v>0.2560462</v>
      </c>
      <c r="AEZ77" s="9">
        <v>0.25493330000000003</v>
      </c>
      <c r="AFA77" s="9"/>
      <c r="AFB77" s="9"/>
      <c r="AFC77" s="9"/>
      <c r="AFD77" s="9"/>
      <c r="AFE77" s="9"/>
      <c r="AFF77" s="9"/>
      <c r="AFG77" s="10"/>
      <c r="AFH77" s="9"/>
      <c r="AFI77" s="6" t="s">
        <v>613</v>
      </c>
      <c r="AFJ77" s="7">
        <f t="shared" si="324"/>
        <v>0.16497409512521438</v>
      </c>
      <c r="AFK77" s="7">
        <f t="shared" si="325"/>
        <v>0.15021250994624177</v>
      </c>
      <c r="AFL77" s="7">
        <f t="shared" si="326"/>
        <v>0.1580481786250883</v>
      </c>
      <c r="AFM77" s="7">
        <f t="shared" si="327"/>
        <v>0.16431785541070945</v>
      </c>
      <c r="AFN77" s="7">
        <f t="shared" si="328"/>
        <v>0.16113918772686803</v>
      </c>
      <c r="AFO77" s="8">
        <f t="shared" si="329"/>
        <v>0.21522617451202042</v>
      </c>
      <c r="AFP77" s="7">
        <f t="shared" si="330"/>
        <v>0.19911025038748201</v>
      </c>
      <c r="AFQ77" s="6" t="s">
        <v>613</v>
      </c>
      <c r="AFR77" s="7">
        <f t="shared" si="331"/>
        <v>0.35647348712675347</v>
      </c>
      <c r="AFS77" s="7">
        <f t="shared" si="332"/>
        <v>0.32582614186487058</v>
      </c>
      <c r="AFT77" s="7">
        <f t="shared" si="333"/>
        <v>0.35759472297890543</v>
      </c>
      <c r="AFU77" s="7">
        <f t="shared" si="334"/>
        <v>0.41582595687807128</v>
      </c>
      <c r="AFV77" s="7">
        <f t="shared" si="335"/>
        <v>0.42854017525346966</v>
      </c>
      <c r="AFW77" s="8">
        <f t="shared" si="336"/>
        <v>0.52331664097620234</v>
      </c>
      <c r="AFX77" s="7">
        <f t="shared" si="337"/>
        <v>0.53298880471403565</v>
      </c>
      <c r="AFY77" s="6" t="s">
        <v>613</v>
      </c>
      <c r="AFZ77" s="1">
        <f t="shared" si="338"/>
        <v>70816000000000</v>
      </c>
      <c r="AGA77" s="1">
        <f t="shared" si="339"/>
        <v>65381000000000</v>
      </c>
      <c r="AGB77" s="1">
        <f t="shared" si="340"/>
        <v>66434000000000</v>
      </c>
      <c r="AGC77" s="1">
        <f t="shared" si="341"/>
        <v>61311552000000</v>
      </c>
      <c r="AGD77" s="1">
        <f t="shared" si="342"/>
        <v>54655204000000</v>
      </c>
      <c r="AGE77" s="2">
        <f t="shared" si="343"/>
        <v>49748376000000</v>
      </c>
      <c r="AGF77" s="1">
        <f t="shared" si="344"/>
        <v>43681126000000</v>
      </c>
      <c r="AGG77" s="6" t="s">
        <v>613</v>
      </c>
      <c r="AGH77" s="7">
        <f t="shared" si="345"/>
        <v>0.39341391775869861</v>
      </c>
      <c r="AGI77" s="7">
        <f t="shared" si="346"/>
        <v>0.34199538092106269</v>
      </c>
      <c r="AGJ77" s="7">
        <f t="shared" si="347"/>
        <v>0.34679531565162419</v>
      </c>
      <c r="AGK77" s="7">
        <f t="shared" si="348"/>
        <v>0.37166953464169361</v>
      </c>
      <c r="AGL77" s="7">
        <f t="shared" si="349"/>
        <v>0.41051842016727264</v>
      </c>
      <c r="AGM77" s="8">
        <f t="shared" si="350"/>
        <v>0.53213210417160151</v>
      </c>
      <c r="AGN77" s="7">
        <f t="shared" si="351"/>
        <v>0.49433801225728474</v>
      </c>
      <c r="AGO77" s="6" t="s">
        <v>613</v>
      </c>
      <c r="AGP77" s="7">
        <f t="shared" si="352"/>
        <v>0.23052119143810695</v>
      </c>
      <c r="AGQ77" s="7">
        <f t="shared" si="353"/>
        <v>0.21524514029867348</v>
      </c>
      <c r="AGR77" s="7">
        <f t="shared" si="354"/>
        <v>0.22961388900935281</v>
      </c>
      <c r="AGS77" s="7">
        <f t="shared" si="355"/>
        <v>0.23748821580602292</v>
      </c>
      <c r="AGT77" s="7">
        <f t="shared" si="356"/>
        <v>0.22916902544163709</v>
      </c>
      <c r="AGU77" s="8">
        <f t="shared" si="357"/>
        <v>0.29712634137971478</v>
      </c>
      <c r="AGV77" s="7">
        <f t="shared" si="358"/>
        <v>0.29165778973637624</v>
      </c>
      <c r="AGW77" s="6" t="s">
        <v>613</v>
      </c>
      <c r="AGX77" s="7">
        <f t="shared" si="359"/>
        <v>0.53677448495646285</v>
      </c>
      <c r="AGY77" s="7">
        <f t="shared" si="360"/>
        <v>0.5247504101893824</v>
      </c>
      <c r="AGZ77" s="7">
        <f t="shared" si="361"/>
        <v>0.5660841030978504</v>
      </c>
      <c r="AHA77" s="7">
        <f t="shared" si="362"/>
        <v>0.56374552624698793</v>
      </c>
      <c r="AHB77" s="7">
        <f t="shared" si="363"/>
        <v>0.54185723815174447</v>
      </c>
      <c r="AHC77" s="8">
        <f t="shared" si="364"/>
        <v>0.62360669818853165</v>
      </c>
      <c r="AHD77" s="7">
        <f t="shared" si="365"/>
        <v>0.61667692257544005</v>
      </c>
      <c r="AHE77" s="6" t="s">
        <v>613</v>
      </c>
      <c r="AHF77" s="15">
        <f t="shared" si="464"/>
        <v>15.259812368370667</v>
      </c>
      <c r="AHG77" s="15">
        <f t="shared" si="465"/>
        <v>14.6323499491353</v>
      </c>
      <c r="AHH77" s="15">
        <f t="shared" si="466"/>
        <v>15.924723756906078</v>
      </c>
      <c r="AHI77" s="15">
        <f t="shared" si="467"/>
        <v>17.858353889136932</v>
      </c>
      <c r="AHJ77" s="15">
        <f t="shared" si="468"/>
        <v>18.282237093096441</v>
      </c>
      <c r="AHK77" s="16">
        <f t="shared" si="469"/>
        <v>17.682648577058732</v>
      </c>
      <c r="AHL77" s="15">
        <f t="shared" ref="AHL77:AHL87" si="470">IX77/BT77</f>
        <v>13.798812410266978</v>
      </c>
      <c r="AHM77" s="6" t="s">
        <v>613</v>
      </c>
      <c r="AHN77" s="12">
        <f t="shared" si="366"/>
        <v>23.919035908760133</v>
      </c>
      <c r="AHO77" s="12">
        <f t="shared" si="367"/>
        <v>24.944728718818656</v>
      </c>
      <c r="AHP77" s="12">
        <f t="shared" si="368"/>
        <v>22.920334793356172</v>
      </c>
      <c r="AHQ77" s="12">
        <f t="shared" si="369"/>
        <v>20.438613898340655</v>
      </c>
      <c r="AHR77" s="12">
        <f t="shared" si="370"/>
        <v>19.964733973274402</v>
      </c>
      <c r="AHS77" s="13">
        <f t="shared" si="371"/>
        <v>20.641704120815184</v>
      </c>
      <c r="AHT77" s="12">
        <f t="shared" si="372"/>
        <v>26.451551709509619</v>
      </c>
      <c r="AHU77" s="6" t="s">
        <v>613</v>
      </c>
      <c r="AHV77" s="15">
        <f t="shared" si="373"/>
        <v>0.71565696019538649</v>
      </c>
      <c r="AHW77" s="15">
        <f t="shared" si="374"/>
        <v>0.69786713761717156</v>
      </c>
      <c r="AHX77" s="15">
        <f t="shared" si="375"/>
        <v>0.68832150923871405</v>
      </c>
      <c r="AHY77" s="15">
        <f t="shared" si="376"/>
        <v>0.6918989847686674</v>
      </c>
      <c r="AHZ77" s="15">
        <f t="shared" si="377"/>
        <v>0.70314558180946507</v>
      </c>
      <c r="AIA77" s="16">
        <f t="shared" si="378"/>
        <v>0.72435911778340301</v>
      </c>
      <c r="AIB77" s="15">
        <f t="shared" si="379"/>
        <v>0.68268449324619063</v>
      </c>
      <c r="AIC77" s="6" t="s">
        <v>613</v>
      </c>
      <c r="AID77" s="4">
        <f t="shared" si="380"/>
        <v>3866000000000</v>
      </c>
      <c r="AIE77" s="4">
        <f t="shared" si="381"/>
        <v>-931000000000</v>
      </c>
      <c r="AIF77" s="4">
        <f t="shared" si="382"/>
        <v>-1744000000000</v>
      </c>
      <c r="AIG77" s="4">
        <f t="shared" si="383"/>
        <v>-10707101000000</v>
      </c>
      <c r="AIH77" s="4">
        <f t="shared" si="384"/>
        <v>-12375841000000</v>
      </c>
      <c r="AII77" s="14">
        <f t="shared" si="385"/>
        <v>-4696534000000</v>
      </c>
      <c r="AIJ77" s="4">
        <f t="shared" si="386"/>
        <v>-6614893000000</v>
      </c>
      <c r="AIK77" s="6" t="s">
        <v>613</v>
      </c>
      <c r="AIL77" s="15">
        <f t="shared" si="387"/>
        <v>20.616140713916192</v>
      </c>
      <c r="AIM77" s="15">
        <f t="shared" si="388"/>
        <v>-77.248120300751879</v>
      </c>
      <c r="AIN77" s="15">
        <f t="shared" si="389"/>
        <v>-39.665711009174309</v>
      </c>
      <c r="AIO77" s="15">
        <f t="shared" si="390"/>
        <v>-6.3208069112264837</v>
      </c>
      <c r="AIP77" s="15">
        <f t="shared" si="391"/>
        <v>-5.1848136219591057</v>
      </c>
      <c r="AIQ77" s="16">
        <f t="shared" si="392"/>
        <v>-12.656144084126719</v>
      </c>
      <c r="AIR77" s="15">
        <f t="shared" si="393"/>
        <v>-7.7543216496472427</v>
      </c>
      <c r="AIS77" s="6" t="s">
        <v>613</v>
      </c>
      <c r="AIT77" s="15">
        <f t="shared" si="394"/>
        <v>1.1603683577384163</v>
      </c>
      <c r="AIU77" s="15">
        <f t="shared" si="395"/>
        <v>0.9580422731984316</v>
      </c>
      <c r="AIV77" s="15">
        <f t="shared" si="396"/>
        <v>0.91481463390807405</v>
      </c>
      <c r="AIW77" s="15">
        <f t="shared" si="397"/>
        <v>0.60186475167910014</v>
      </c>
      <c r="AIX77" s="15">
        <f t="shared" si="398"/>
        <v>0.54160412689002291</v>
      </c>
      <c r="AIY77" s="16">
        <f t="shared" si="399"/>
        <v>0.77283587531365139</v>
      </c>
      <c r="AIZ77" s="15">
        <f t="shared" si="400"/>
        <v>0.67788301193751266</v>
      </c>
      <c r="AJA77" s="6" t="s">
        <v>613</v>
      </c>
      <c r="AJB77" s="15">
        <f t="shared" si="401"/>
        <v>0.94076409341684986</v>
      </c>
      <c r="AJC77" s="15">
        <f t="shared" si="402"/>
        <v>0.67249538059398806</v>
      </c>
      <c r="AJD77" s="15">
        <f t="shared" si="403"/>
        <v>0.67576808479460748</v>
      </c>
      <c r="AJE77" s="15">
        <f t="shared" si="404"/>
        <v>0.44919037858188665</v>
      </c>
      <c r="AJF77" s="15">
        <f t="shared" si="405"/>
        <v>0.39818152732014872</v>
      </c>
      <c r="AJG77" s="16">
        <f t="shared" si="406"/>
        <v>0.66460699246404853</v>
      </c>
      <c r="AJH77" s="15">
        <f t="shared" si="407"/>
        <v>0.59040772197275138</v>
      </c>
      <c r="AJI77" s="6" t="s">
        <v>613</v>
      </c>
      <c r="AJJ77" s="15">
        <f t="shared" si="319"/>
        <v>25.076507650765304</v>
      </c>
      <c r="AJK77" s="15">
        <f t="shared" si="319"/>
        <v>14.054054054054054</v>
      </c>
      <c r="AJL77" s="15">
        <f t="shared" si="314"/>
        <v>12.616885126051111</v>
      </c>
      <c r="AJM77" s="15">
        <f t="shared" si="314"/>
        <v>10.425311750988998</v>
      </c>
      <c r="AJN77" s="15">
        <f t="shared" si="314"/>
        <v>15.065971550742489</v>
      </c>
      <c r="AJO77" s="16">
        <f t="shared" si="314"/>
        <v>18.004627538889281</v>
      </c>
      <c r="AJP77" s="15">
        <f t="shared" si="314"/>
        <v>17.741098534176007</v>
      </c>
      <c r="AJQ77" s="6" t="s">
        <v>613</v>
      </c>
      <c r="AJU77" s="1">
        <v>9.6440300000000008</v>
      </c>
      <c r="AJV77" s="1">
        <v>10.01887</v>
      </c>
      <c r="AJW77" s="1">
        <v>11.057029999999999</v>
      </c>
      <c r="AJX77" s="1">
        <v>15.8476</v>
      </c>
      <c r="AJY77" s="1">
        <v>13.966900000000001</v>
      </c>
      <c r="AJZ77" s="1">
        <v>13.085050000000001</v>
      </c>
      <c r="AKA77" s="1">
        <v>16.108049999999999</v>
      </c>
      <c r="AKB77" s="1">
        <v>18.68019</v>
      </c>
      <c r="AKC77" s="1">
        <v>13.557180000000001</v>
      </c>
      <c r="AKD77" s="1">
        <v>13.659129999999999</v>
      </c>
      <c r="AKE77" s="1">
        <v>11.94969</v>
      </c>
      <c r="AKF77" s="1">
        <v>10.87208</v>
      </c>
      <c r="AKG77" s="1">
        <v>13.67037</v>
      </c>
      <c r="AKH77" s="2">
        <v>18.432919999999999</v>
      </c>
      <c r="AKI77" s="1">
        <v>16.786390000000001</v>
      </c>
      <c r="AKJ77" s="6" t="s">
        <v>613</v>
      </c>
      <c r="AKK77" s="15">
        <f t="shared" si="408"/>
        <v>2.1607846180710504</v>
      </c>
      <c r="AKL77" s="15">
        <f t="shared" si="409"/>
        <v>2.1691012418438222</v>
      </c>
      <c r="AKM77" s="15">
        <f t="shared" si="410"/>
        <v>2.2625678200769941</v>
      </c>
      <c r="AKN77" s="15">
        <f t="shared" si="411"/>
        <v>2.5306194256170271</v>
      </c>
      <c r="AKO77" s="15">
        <f t="shared" si="412"/>
        <v>2.6594410788507141</v>
      </c>
      <c r="AKP77" s="16">
        <f t="shared" si="413"/>
        <v>2.4314730406871354</v>
      </c>
      <c r="AKQ77" s="15">
        <f t="shared" si="414"/>
        <v>2.6768526666849315</v>
      </c>
      <c r="AKR77" s="6" t="s">
        <v>613</v>
      </c>
      <c r="AKS77" s="15">
        <f t="shared" si="415"/>
        <v>0.37397411769271066</v>
      </c>
      <c r="AKT77" s="15">
        <f t="shared" si="416"/>
        <v>0.37615238897074299</v>
      </c>
      <c r="AKU77" s="15">
        <f t="shared" si="417"/>
        <v>0.49562124316171008</v>
      </c>
      <c r="AKV77" s="15">
        <f t="shared" si="418"/>
        <v>0.58623459533802158</v>
      </c>
      <c r="AKW77" s="15">
        <f t="shared" si="419"/>
        <v>0.59279276422782945</v>
      </c>
      <c r="AKX77" s="16">
        <f t="shared" si="420"/>
        <v>0.47408802012078788</v>
      </c>
      <c r="AKY77" s="15">
        <f t="shared" si="421"/>
        <v>0.5562225225410421</v>
      </c>
      <c r="AKZ77" s="6" t="s">
        <v>613</v>
      </c>
      <c r="ALA77" s="7">
        <f t="shared" si="422"/>
        <v>0.27218425214640757</v>
      </c>
      <c r="ALB77" s="7">
        <f t="shared" si="423"/>
        <v>0.27333629035958457</v>
      </c>
      <c r="ALC77" s="7">
        <f t="shared" si="424"/>
        <v>0.33138152151007016</v>
      </c>
      <c r="ALD77" s="7">
        <f t="shared" si="425"/>
        <v>0.36957622602670376</v>
      </c>
      <c r="ALE77" s="7">
        <f t="shared" si="426"/>
        <v>0.37217193444196089</v>
      </c>
      <c r="ALF77" s="8">
        <f t="shared" si="427"/>
        <v>0.32161445832925278</v>
      </c>
      <c r="ALG77" s="7">
        <f t="shared" si="428"/>
        <v>0.35741837332673154</v>
      </c>
      <c r="ALH77" s="6" t="s">
        <v>613</v>
      </c>
      <c r="ALI77" s="7">
        <f t="shared" si="320"/>
        <v>0.10661476724087691</v>
      </c>
      <c r="ALJ77" s="7">
        <f t="shared" si="320"/>
        <v>9.1600934852807889E-2</v>
      </c>
      <c r="ALK77" s="7">
        <f t="shared" si="315"/>
        <v>8.7576643463670417E-2</v>
      </c>
      <c r="ALL77" s="7">
        <f t="shared" si="315"/>
        <v>9.2499694457600812E-2</v>
      </c>
      <c r="ALM77" s="7">
        <f t="shared" si="315"/>
        <v>8.0687964517688338E-2</v>
      </c>
      <c r="ALN77" s="20">
        <f t="shared" si="315"/>
        <v>8.9761429133122239E-2</v>
      </c>
      <c r="ALO77" s="7">
        <f t="shared" si="315"/>
        <v>8.2392906643281708E-2</v>
      </c>
      <c r="ALP77" s="6" t="s">
        <v>613</v>
      </c>
      <c r="ALQ77" s="17">
        <f t="shared" si="429"/>
        <v>0.27218425214640757</v>
      </c>
      <c r="ALR77" s="17">
        <f t="shared" si="430"/>
        <v>0.27333629035958457</v>
      </c>
      <c r="ALS77" s="17">
        <f t="shared" si="431"/>
        <v>0.33138152151007016</v>
      </c>
      <c r="ALT77" s="17">
        <f t="shared" si="432"/>
        <v>0.36957622602670376</v>
      </c>
      <c r="ALU77" s="17">
        <f t="shared" si="433"/>
        <v>0.37217193444196089</v>
      </c>
      <c r="ALV77" s="21">
        <f t="shared" si="434"/>
        <v>0.32161445832925278</v>
      </c>
      <c r="ALW77" s="17">
        <f t="shared" si="435"/>
        <v>0.35741837332673154</v>
      </c>
      <c r="ALX77" s="6" t="s">
        <v>613</v>
      </c>
      <c r="ALY77" s="17">
        <f t="shared" si="436"/>
        <v>0.72781574785359238</v>
      </c>
      <c r="ALZ77" s="17">
        <f t="shared" si="437"/>
        <v>0.72666370964041538</v>
      </c>
      <c r="AMA77" s="17">
        <f t="shared" si="438"/>
        <v>0.66861847848992984</v>
      </c>
      <c r="AMB77" s="17">
        <f t="shared" si="439"/>
        <v>0.6304237739732963</v>
      </c>
      <c r="AMC77" s="17">
        <f t="shared" si="440"/>
        <v>0.62782806555803905</v>
      </c>
      <c r="AMD77" s="21">
        <f t="shared" si="441"/>
        <v>0.67838554167074716</v>
      </c>
      <c r="AME77" s="17">
        <f t="shared" si="442"/>
        <v>0.64258162667326846</v>
      </c>
      <c r="AMF77" s="6" t="s">
        <v>613</v>
      </c>
      <c r="AMJ77" s="18">
        <v>4.5713591950970072</v>
      </c>
      <c r="AMK77" s="18">
        <v>6.1982279139587186</v>
      </c>
      <c r="AML77" s="18">
        <v>6.218300505319057</v>
      </c>
      <c r="AMM77" s="18">
        <v>6.0281565269948612</v>
      </c>
      <c r="AMN77" s="18">
        <v>6.8453170762465918</v>
      </c>
      <c r="AMO77" s="18">
        <v>7.4264531209904705</v>
      </c>
      <c r="AMP77" s="18">
        <v>7.1765482946952046</v>
      </c>
      <c r="AMQ77" s="18">
        <v>5.8431999502304244</v>
      </c>
      <c r="AMR77" s="18">
        <v>4.5730186003318511</v>
      </c>
      <c r="AMS77" s="18">
        <v>5.7790687746391765</v>
      </c>
      <c r="AMT77" s="18">
        <v>6.1667526536031421</v>
      </c>
      <c r="AMU77" s="18">
        <v>8.2581800191838628</v>
      </c>
      <c r="AMV77" s="19">
        <v>10.561990087171512</v>
      </c>
      <c r="AMW77" s="18">
        <v>8.0313813664126421</v>
      </c>
      <c r="AMX77" s="18">
        <v>11.291457076820459</v>
      </c>
      <c r="AMY77" s="18">
        <v>10.072101709964384</v>
      </c>
      <c r="AMZ77" s="18">
        <v>8.1036149396627639</v>
      </c>
      <c r="ANH77" s="6" t="s">
        <v>613</v>
      </c>
      <c r="ANI77" s="7">
        <f t="shared" si="443"/>
        <v>5.8431999502304245E-2</v>
      </c>
      <c r="ANJ77" s="7">
        <f t="shared" si="444"/>
        <v>4.5730186003318511E-2</v>
      </c>
      <c r="ANK77" s="7">
        <f t="shared" si="445"/>
        <v>5.7790687746391761E-2</v>
      </c>
      <c r="ANL77" s="7">
        <f t="shared" si="446"/>
        <v>6.1667526536031421E-2</v>
      </c>
      <c r="ANM77" s="7">
        <f t="shared" si="447"/>
        <v>8.2581800191838625E-2</v>
      </c>
      <c r="ANN77" s="20">
        <f t="shared" si="448"/>
        <v>0.10561990087171512</v>
      </c>
      <c r="ANO77" s="7">
        <f t="shared" si="449"/>
        <v>8.0313813664126418E-2</v>
      </c>
      <c r="ANP77" s="6" t="s">
        <v>613</v>
      </c>
      <c r="ANT77" s="7">
        <v>-1.5137246404285265E-2</v>
      </c>
      <c r="ANU77" s="7">
        <v>2.5564672332883953E-2</v>
      </c>
      <c r="ANV77" s="7">
        <v>-1.0702546631930043E-2</v>
      </c>
      <c r="ANW77" s="7">
        <v>0.20954451611318192</v>
      </c>
      <c r="ANX77" s="7">
        <v>0.18215498634196114</v>
      </c>
      <c r="ANY77" s="7">
        <v>-0.11152965043334617</v>
      </c>
      <c r="ANZ77" s="7">
        <v>0.2194132077705182</v>
      </c>
      <c r="AOA77" s="7">
        <v>5.1688907023796915E-3</v>
      </c>
      <c r="AOB77" s="7">
        <v>0.14404568362117454</v>
      </c>
      <c r="AOC77" s="7">
        <v>5.3476746432414846E-2</v>
      </c>
      <c r="AOD77" s="7">
        <v>0.46856062067014981</v>
      </c>
      <c r="AOE77" s="7">
        <v>0.81701072071858527</v>
      </c>
      <c r="AOF77" s="20">
        <v>-0.46667980509208173</v>
      </c>
      <c r="AOG77" s="7">
        <v>0.53919448848064833</v>
      </c>
      <c r="AOH77" s="7">
        <v>0.57657229599624027</v>
      </c>
      <c r="AOI77" s="7">
        <v>0.18054832872882143</v>
      </c>
      <c r="AOJ77" s="7">
        <v>0.45513802777357104</v>
      </c>
      <c r="AOR77" s="6" t="s">
        <v>613</v>
      </c>
      <c r="AOV77" s="1">
        <v>9.6440300000000008</v>
      </c>
      <c r="AOW77" s="1">
        <v>10.01887</v>
      </c>
      <c r="AOX77" s="1">
        <v>11.057029999999999</v>
      </c>
      <c r="AOY77" s="1">
        <v>15.8476</v>
      </c>
      <c r="AOZ77" s="1">
        <v>13.966900000000001</v>
      </c>
      <c r="APA77" s="1">
        <v>13.085050000000001</v>
      </c>
      <c r="APB77" s="1">
        <v>16.108049999999999</v>
      </c>
      <c r="APC77" s="1">
        <v>18.68019</v>
      </c>
      <c r="APD77" s="1">
        <v>13.557180000000001</v>
      </c>
      <c r="APE77" s="1">
        <v>13.659129999999999</v>
      </c>
      <c r="APF77" s="1">
        <v>11.94969</v>
      </c>
      <c r="APG77" s="1">
        <v>10.87208</v>
      </c>
      <c r="APH77" s="1">
        <v>13.67037</v>
      </c>
      <c r="API77" s="2">
        <v>18.432919999999999</v>
      </c>
      <c r="APJ77" s="1">
        <v>16.786390000000001</v>
      </c>
      <c r="APK77" s="1">
        <v>15.10915</v>
      </c>
      <c r="APL77" s="1">
        <v>11.485290000000001</v>
      </c>
      <c r="APM77" s="1">
        <v>8.6565999999999992</v>
      </c>
      <c r="APN77" s="1">
        <v>5.76858</v>
      </c>
      <c r="APO77" s="1">
        <v>5.58</v>
      </c>
      <c r="APW77" s="22">
        <v>0.43733723705409311</v>
      </c>
      <c r="APX77" s="22">
        <v>0.3310189971039359</v>
      </c>
      <c r="APY77" s="22">
        <v>0.33590343484235163</v>
      </c>
      <c r="APZ77" s="22">
        <v>0.10443942084803798</v>
      </c>
      <c r="AQA77" s="22">
        <v>0.56775834318043461</v>
      </c>
      <c r="AQB77" s="39" t="s">
        <v>613</v>
      </c>
      <c r="AQC77" s="22">
        <v>0.98231274156351245</v>
      </c>
      <c r="AQD77" s="6" t="s">
        <v>613</v>
      </c>
      <c r="AQE77" s="4">
        <f t="shared" si="450"/>
        <v>9487000000000</v>
      </c>
      <c r="AQF77" s="4">
        <f t="shared" si="451"/>
        <v>6880000000000</v>
      </c>
      <c r="AQG77" s="4">
        <f t="shared" si="452"/>
        <v>7155000000000</v>
      </c>
      <c r="AQH77" s="4">
        <f t="shared" si="453"/>
        <v>6715023000000</v>
      </c>
      <c r="AQI77" s="4">
        <f t="shared" si="454"/>
        <v>7732010000000</v>
      </c>
      <c r="AQJ77" s="5">
        <f t="shared" si="455"/>
        <v>8811515000000</v>
      </c>
      <c r="AQK77" s="4">
        <f t="shared" si="456"/>
        <v>6632944000000</v>
      </c>
      <c r="AQL77" s="6" t="s">
        <v>613</v>
      </c>
      <c r="AQM77" s="7">
        <f t="shared" si="457"/>
        <v>0.34052404881550608</v>
      </c>
      <c r="AQN77" s="7">
        <f t="shared" si="458"/>
        <v>0.30769230769230771</v>
      </c>
      <c r="AQO77" s="7">
        <f t="shared" si="459"/>
        <v>0.31056035418203914</v>
      </c>
      <c r="AQP77" s="7">
        <f t="shared" si="460"/>
        <v>0.29467835101455897</v>
      </c>
      <c r="AQQ77" s="7">
        <f t="shared" si="461"/>
        <v>0.34461028780715824</v>
      </c>
      <c r="AQR77" s="20">
        <f t="shared" si="462"/>
        <v>0.33285280070327522</v>
      </c>
      <c r="AQS77" s="7">
        <f t="shared" si="463"/>
        <v>0.30717686150031853</v>
      </c>
      <c r="AQT77" s="6" t="s">
        <v>613</v>
      </c>
      <c r="AQU77" s="9">
        <f t="shared" si="321"/>
        <v>3.5138058662833691E-2</v>
      </c>
      <c r="AQV77" s="9">
        <f t="shared" si="321"/>
        <v>7.8274483424555619E-2</v>
      </c>
      <c r="AQW77" s="9">
        <f t="shared" si="316"/>
        <v>5.6341620041318589E-2</v>
      </c>
      <c r="AQX77" s="9">
        <f t="shared" si="316"/>
        <v>0.10416320563446495</v>
      </c>
      <c r="AQY77" s="9">
        <f t="shared" si="316"/>
        <v>0.49955994729389941</v>
      </c>
      <c r="AQZ77" s="10" t="e">
        <f t="shared" si="316"/>
        <v>#VALUE!</v>
      </c>
      <c r="ARA77" s="9">
        <f t="shared" si="316"/>
        <v>0.53107814739365866</v>
      </c>
      <c r="ARB77" s="6" t="s">
        <v>613</v>
      </c>
      <c r="ARC77" s="17">
        <f t="shared" si="322"/>
        <v>4.47112731991283E-2</v>
      </c>
      <c r="ARD77" s="17">
        <f t="shared" si="322"/>
        <v>7.4213129382800058E-2</v>
      </c>
      <c r="ARE77" s="17">
        <f t="shared" si="317"/>
        <v>5.7679470209523978E-2</v>
      </c>
      <c r="ARF77" s="17">
        <f t="shared" si="317"/>
        <v>8.9778867027408921E-2</v>
      </c>
      <c r="ARG77" s="17">
        <f t="shared" si="317"/>
        <v>0.33331897459307219</v>
      </c>
      <c r="ARH77" s="21" t="e">
        <f t="shared" si="317"/>
        <v>#VALUE!</v>
      </c>
      <c r="ARI77" s="17">
        <f t="shared" si="317"/>
        <v>0.36166382739034941</v>
      </c>
      <c r="ARJ77" s="6" t="s">
        <v>613</v>
      </c>
    </row>
    <row r="78" spans="1:1154" collapsed="1" x14ac:dyDescent="0.15">
      <c r="A78" s="26" t="s">
        <v>204</v>
      </c>
      <c r="B78" s="34">
        <v>40986</v>
      </c>
      <c r="C78" s="34">
        <v>40986</v>
      </c>
      <c r="D78" s="35">
        <v>0</v>
      </c>
      <c r="E78" s="26" t="s">
        <v>205</v>
      </c>
      <c r="F78" s="26" t="s">
        <v>69</v>
      </c>
      <c r="G78" s="26" t="s">
        <v>202</v>
      </c>
      <c r="H78" s="26" t="s">
        <v>23</v>
      </c>
      <c r="I78" s="56" t="s">
        <v>206</v>
      </c>
      <c r="J78" s="26" t="s">
        <v>539</v>
      </c>
      <c r="K78" s="26" t="s">
        <v>427</v>
      </c>
      <c r="L78" s="26" t="s">
        <v>43</v>
      </c>
      <c r="M78" s="26" t="s">
        <v>159</v>
      </c>
      <c r="N78" s="26" t="s">
        <v>23</v>
      </c>
      <c r="O78" s="26"/>
      <c r="P78" s="26"/>
      <c r="Q78" s="26" t="s">
        <v>25</v>
      </c>
      <c r="R78" s="26" t="s">
        <v>207</v>
      </c>
      <c r="S78" s="35"/>
      <c r="T78" s="26" t="s">
        <v>27</v>
      </c>
      <c r="U78" s="26" t="s">
        <v>23</v>
      </c>
      <c r="V78" s="3">
        <v>2012</v>
      </c>
      <c r="W78" s="3">
        <f t="shared" si="323"/>
        <v>0</v>
      </c>
      <c r="AE78" s="35">
        <v>19016216720</v>
      </c>
      <c r="AF78" s="35">
        <v>13006175910</v>
      </c>
      <c r="AG78" s="35">
        <v>8176557580</v>
      </c>
      <c r="AH78" s="35">
        <v>11330685140</v>
      </c>
      <c r="AI78" s="4">
        <v>14997333980</v>
      </c>
      <c r="AJ78" s="4">
        <v>20026456690</v>
      </c>
      <c r="AK78" s="4">
        <v>22209728670</v>
      </c>
      <c r="AL78" s="4">
        <v>612436930220</v>
      </c>
      <c r="AM78" s="4">
        <v>534829334880</v>
      </c>
      <c r="AN78" s="5">
        <v>351572806470</v>
      </c>
      <c r="AO78" s="4">
        <v>223533288950</v>
      </c>
      <c r="AP78" s="4">
        <v>79995107410</v>
      </c>
      <c r="AQ78" s="4">
        <v>89620933610</v>
      </c>
      <c r="AR78" s="4">
        <v>212095722590</v>
      </c>
      <c r="AS78" s="4">
        <v>126576989000</v>
      </c>
      <c r="AT78" s="4">
        <v>16278164000</v>
      </c>
      <c r="AU78" s="4">
        <v>6189581000</v>
      </c>
      <c r="AV78" s="4"/>
      <c r="AW78" s="4"/>
      <c r="AX78" s="4"/>
      <c r="AY78" s="4"/>
      <c r="AZ78" s="4"/>
      <c r="BA78" s="4"/>
      <c r="BB78" s="6" t="s">
        <v>613</v>
      </c>
      <c r="BC78" s="4"/>
      <c r="BD78" s="4"/>
      <c r="BE78" s="4"/>
      <c r="BF78" s="4"/>
      <c r="BG78" s="4"/>
      <c r="BH78" s="4"/>
      <c r="BI78" s="4"/>
      <c r="BJ78" s="4">
        <v>11383388460</v>
      </c>
      <c r="BK78" s="4">
        <v>5001593380</v>
      </c>
      <c r="BL78" s="4">
        <v>10176988390</v>
      </c>
      <c r="BM78" s="4">
        <v>12813132610</v>
      </c>
      <c r="BN78" s="4">
        <v>12016947640</v>
      </c>
      <c r="BO78" s="4">
        <v>23695407860</v>
      </c>
      <c r="BP78" s="4">
        <v>76106745030</v>
      </c>
      <c r="BQ78" s="4">
        <v>2055589014950</v>
      </c>
      <c r="BR78" s="4">
        <v>1944503089020</v>
      </c>
      <c r="BS78" s="5">
        <v>1401781011050</v>
      </c>
      <c r="BT78" s="4">
        <v>1253393953380</v>
      </c>
      <c r="BU78" s="4">
        <v>594185844360</v>
      </c>
      <c r="BV78" s="4">
        <v>319683981680</v>
      </c>
      <c r="BW78" s="4">
        <v>145961749320</v>
      </c>
      <c r="BX78" s="4">
        <v>170079167000</v>
      </c>
      <c r="BY78" s="4">
        <v>245124656000</v>
      </c>
      <c r="BZ78" s="4">
        <v>32671296000</v>
      </c>
      <c r="CA78" s="4"/>
      <c r="CB78" s="4"/>
      <c r="CC78" s="4"/>
      <c r="CD78" s="4"/>
      <c r="CE78" s="4"/>
      <c r="CF78" s="4"/>
      <c r="CG78" s="6" t="s">
        <v>613</v>
      </c>
      <c r="CH78" s="4"/>
      <c r="CI78" s="4"/>
      <c r="CJ78" s="4"/>
      <c r="CK78" s="4"/>
      <c r="CL78" s="4"/>
      <c r="CM78" s="4"/>
      <c r="CN78" s="4"/>
      <c r="CO78" s="4">
        <v>65215388640</v>
      </c>
      <c r="CP78" s="4">
        <v>70185025170</v>
      </c>
      <c r="CQ78" s="4">
        <v>102911590390</v>
      </c>
      <c r="CR78" s="4">
        <v>128387536230</v>
      </c>
      <c r="CS78" s="4">
        <v>174277930860</v>
      </c>
      <c r="CT78" s="4">
        <v>228937342570</v>
      </c>
      <c r="CU78" s="4">
        <v>285814954720</v>
      </c>
      <c r="CV78" s="4">
        <v>8440748527430</v>
      </c>
      <c r="CW78" s="4">
        <v>8037376727860</v>
      </c>
      <c r="CX78" s="5">
        <v>5173795660210</v>
      </c>
      <c r="CY78" s="4">
        <v>4531667132630</v>
      </c>
      <c r="CZ78" s="4">
        <v>2254333394110</v>
      </c>
      <c r="DA78" s="4">
        <v>1761658872040</v>
      </c>
      <c r="DB78" s="4">
        <v>1098882721850</v>
      </c>
      <c r="DC78" s="4">
        <v>584159561000</v>
      </c>
      <c r="DD78" s="4">
        <v>319283523000</v>
      </c>
      <c r="DE78" s="4">
        <v>193145305000</v>
      </c>
      <c r="DF78" s="4"/>
      <c r="DG78" s="4"/>
      <c r="DH78" s="4"/>
      <c r="DI78" s="4"/>
      <c r="DJ78" s="4"/>
      <c r="DK78" s="4"/>
      <c r="DL78" s="6" t="s">
        <v>613</v>
      </c>
      <c r="DM78" s="4"/>
      <c r="DN78" s="4"/>
      <c r="DO78" s="4"/>
      <c r="DP78" s="4"/>
      <c r="DQ78" s="4"/>
      <c r="DR78" s="4"/>
      <c r="DS78" s="4"/>
      <c r="DT78" s="4">
        <v>97103946855</v>
      </c>
      <c r="DU78" s="4">
        <v>111295495695</v>
      </c>
      <c r="DV78" s="4">
        <v>136433406842</v>
      </c>
      <c r="DW78" s="4">
        <v>193663107384</v>
      </c>
      <c r="DX78" s="4">
        <v>266119940193</v>
      </c>
      <c r="DY78" s="4">
        <v>430032185417</v>
      </c>
      <c r="DZ78" s="4">
        <v>805355872058</v>
      </c>
      <c r="EA78" s="4">
        <v>9062002619234</v>
      </c>
      <c r="EB78" s="4">
        <v>8242588668790</v>
      </c>
      <c r="EC78" s="5">
        <v>5348146292084</v>
      </c>
      <c r="ED78" s="4">
        <v>4682437468049</v>
      </c>
      <c r="EE78" s="4">
        <v>2394039535627</v>
      </c>
      <c r="EF78" s="4">
        <v>1948835606319</v>
      </c>
      <c r="EG78" s="4">
        <v>1210322689118</v>
      </c>
      <c r="EH78" s="4">
        <v>720439856000</v>
      </c>
      <c r="EI78" s="4">
        <v>365025110000</v>
      </c>
      <c r="EJ78" s="4">
        <v>206035768000</v>
      </c>
      <c r="EK78" s="4"/>
      <c r="EL78" s="4"/>
      <c r="EM78" s="4"/>
      <c r="EN78" s="4"/>
      <c r="EO78" s="4"/>
      <c r="EP78" s="4"/>
      <c r="EQ78" s="6" t="s">
        <v>613</v>
      </c>
      <c r="ER78" s="4"/>
      <c r="ES78" s="4"/>
      <c r="ET78" s="4"/>
      <c r="EU78" s="4"/>
      <c r="EV78" s="4"/>
      <c r="EW78" s="4"/>
      <c r="EX78" s="4"/>
      <c r="EY78" s="4">
        <v>1298284823740</v>
      </c>
      <c r="EZ78" s="4">
        <v>972203816030</v>
      </c>
      <c r="FA78" s="4">
        <v>809331977130</v>
      </c>
      <c r="FB78" s="4">
        <v>829311833210</v>
      </c>
      <c r="FC78" s="4">
        <v>670486781040</v>
      </c>
      <c r="FD78" s="4">
        <v>4204061085050</v>
      </c>
      <c r="FE78" s="4">
        <v>3735092035850</v>
      </c>
      <c r="FF78" s="4">
        <v>3262857720970</v>
      </c>
      <c r="FG78" s="4">
        <v>4733318360060</v>
      </c>
      <c r="FH78" s="5">
        <v>3397297616390</v>
      </c>
      <c r="FI78" s="4">
        <v>3388752437990</v>
      </c>
      <c r="FJ78" s="4">
        <v>1527754131290</v>
      </c>
      <c r="FK78" s="4">
        <v>1253532242640</v>
      </c>
      <c r="FL78" s="4">
        <v>775185020500</v>
      </c>
      <c r="FM78" s="4">
        <v>465090399000</v>
      </c>
      <c r="FN78" s="4">
        <v>285444651000</v>
      </c>
      <c r="FO78" s="4">
        <v>173696930000</v>
      </c>
      <c r="FP78" s="4"/>
      <c r="FQ78" s="4"/>
      <c r="FR78" s="4"/>
      <c r="FS78" s="4"/>
      <c r="FT78" s="4"/>
      <c r="FU78" s="4"/>
      <c r="FV78" s="6" t="s">
        <v>613</v>
      </c>
      <c r="FW78" s="4"/>
      <c r="FX78" s="4"/>
      <c r="FY78" s="4"/>
      <c r="FZ78" s="4"/>
      <c r="GA78" s="4"/>
      <c r="GB78" s="4"/>
      <c r="GC78" s="4"/>
      <c r="GD78" s="4">
        <v>2341042766940</v>
      </c>
      <c r="GE78" s="4">
        <v>2362417513020</v>
      </c>
      <c r="GF78" s="4">
        <v>2903480137250</v>
      </c>
      <c r="GG78" s="4">
        <v>3049306974890</v>
      </c>
      <c r="GH78" s="4">
        <v>3308080110980</v>
      </c>
      <c r="GI78" s="4">
        <v>6524720043670</v>
      </c>
      <c r="GJ78" s="4">
        <v>6029658250790</v>
      </c>
      <c r="GK78" s="4">
        <v>6032847960110</v>
      </c>
      <c r="GL78" s="4">
        <v>5610406097290</v>
      </c>
      <c r="GM78" s="5">
        <v>3194329738210</v>
      </c>
      <c r="GN78" s="4">
        <v>2884666497330</v>
      </c>
      <c r="GO78" s="4">
        <v>1398376295970</v>
      </c>
      <c r="GP78" s="4">
        <v>1014482714730</v>
      </c>
      <c r="GQ78" s="4">
        <v>696978990510</v>
      </c>
      <c r="GR78" s="4">
        <v>372030826000</v>
      </c>
      <c r="GS78" s="4">
        <v>234575872000</v>
      </c>
      <c r="GT78" s="4">
        <v>19561153000</v>
      </c>
      <c r="GU78" s="4"/>
      <c r="GV78" s="4"/>
      <c r="GW78" s="4"/>
      <c r="GX78" s="4"/>
      <c r="GY78" s="4"/>
      <c r="GZ78" s="4"/>
      <c r="HA78" s="6" t="s">
        <v>613</v>
      </c>
      <c r="HB78" s="4"/>
      <c r="HC78" s="4"/>
      <c r="HD78" s="4"/>
      <c r="HE78" s="4"/>
      <c r="HF78" s="4"/>
      <c r="HG78" s="4"/>
      <c r="HH78" s="4"/>
      <c r="HI78" s="4">
        <v>-4036552128580</v>
      </c>
      <c r="HJ78" s="4">
        <v>-3891286974220</v>
      </c>
      <c r="HK78" s="4">
        <v>-3623055533040</v>
      </c>
      <c r="HL78" s="4">
        <v>-3512026094660</v>
      </c>
      <c r="HM78" s="4">
        <v>-3497570222960</v>
      </c>
      <c r="HN78" s="4">
        <v>-6749322058180</v>
      </c>
      <c r="HO78" s="4">
        <v>-6320666343460</v>
      </c>
      <c r="HP78" s="4">
        <v>2305672370440</v>
      </c>
      <c r="HQ78" s="4">
        <v>1969281113480</v>
      </c>
      <c r="HR78" s="5">
        <v>1713016850500</v>
      </c>
      <c r="HS78" s="4">
        <v>1272135901010</v>
      </c>
      <c r="HT78" s="4">
        <v>854913519110</v>
      </c>
      <c r="HU78" s="4">
        <v>687434964100</v>
      </c>
      <c r="HV78" s="4">
        <v>428681092390</v>
      </c>
      <c r="HW78" s="4">
        <v>250697594000</v>
      </c>
      <c r="HX78" s="4">
        <v>76081522000</v>
      </c>
      <c r="HY78" s="4">
        <v>29782437000</v>
      </c>
      <c r="HZ78" s="4"/>
      <c r="IA78" s="4"/>
      <c r="IB78" s="4"/>
      <c r="IC78" s="4"/>
      <c r="ID78" s="4"/>
      <c r="IE78" s="4"/>
      <c r="IF78" s="6" t="s">
        <v>613</v>
      </c>
      <c r="IG78" s="4"/>
      <c r="IH78" s="4"/>
      <c r="II78" s="4"/>
      <c r="IJ78" s="4"/>
      <c r="IK78" s="4"/>
      <c r="IL78" s="4"/>
      <c r="IM78" s="4"/>
      <c r="IN78" s="4">
        <v>475954529480</v>
      </c>
      <c r="IO78" s="4">
        <v>494469692210</v>
      </c>
      <c r="IP78" s="4">
        <v>966725371270</v>
      </c>
      <c r="IQ78" s="4">
        <v>1671866232280</v>
      </c>
      <c r="IR78" s="4">
        <v>2028659770450</v>
      </c>
      <c r="IS78" s="4">
        <v>1717579307640</v>
      </c>
      <c r="IT78" s="4">
        <v>6459566448950</v>
      </c>
      <c r="IU78" s="4">
        <v>10778295168800</v>
      </c>
      <c r="IV78" s="4">
        <v>10366731922670</v>
      </c>
      <c r="IW78" s="5">
        <v>9587861869250</v>
      </c>
      <c r="IX78" s="4">
        <v>8847998936470</v>
      </c>
      <c r="IY78" s="4">
        <v>5510904406970</v>
      </c>
      <c r="IZ78" s="4">
        <v>5463365185440</v>
      </c>
      <c r="JA78" s="4">
        <v>5340320196760</v>
      </c>
      <c r="JB78" s="4">
        <v>3419754582000</v>
      </c>
      <c r="JC78" s="4">
        <v>2518433500000</v>
      </c>
      <c r="JD78" s="4">
        <v>1474201357000</v>
      </c>
      <c r="JE78" s="4"/>
      <c r="JF78" s="4"/>
      <c r="JG78" s="4"/>
      <c r="JH78" s="4"/>
      <c r="JI78" s="4"/>
      <c r="JJ78" s="4"/>
      <c r="JK78" s="6" t="s">
        <v>613</v>
      </c>
      <c r="JL78" s="4"/>
      <c r="JM78" s="4"/>
      <c r="JN78" s="4"/>
      <c r="JO78" s="4"/>
      <c r="JP78" s="4"/>
      <c r="JQ78" s="4"/>
      <c r="JR78" s="4"/>
      <c r="JS78" s="4">
        <v>-23595029420</v>
      </c>
      <c r="JT78" s="4">
        <v>-57795598980</v>
      </c>
      <c r="JU78" s="4">
        <v>-35692135420</v>
      </c>
      <c r="JV78" s="4">
        <v>-53190148190</v>
      </c>
      <c r="JW78" s="4">
        <v>-75927531440</v>
      </c>
      <c r="JX78" s="4">
        <v>-392637677380</v>
      </c>
      <c r="JY78" s="4">
        <v>-8225620395160</v>
      </c>
      <c r="JZ78" s="4">
        <v>1081531143730</v>
      </c>
      <c r="KA78" s="4">
        <v>1025295814010</v>
      </c>
      <c r="KB78" s="5">
        <v>827086782010</v>
      </c>
      <c r="KC78" s="4">
        <v>699711202480</v>
      </c>
      <c r="KD78" s="4">
        <v>383300255270</v>
      </c>
      <c r="KE78" s="4">
        <v>275285201710</v>
      </c>
      <c r="KF78" s="4">
        <v>206477990040</v>
      </c>
      <c r="KG78" s="4">
        <v>154252679000</v>
      </c>
      <c r="KH78" s="4">
        <v>73555346000</v>
      </c>
      <c r="KI78" s="4">
        <v>5246510000</v>
      </c>
      <c r="KJ78" s="4"/>
      <c r="KK78" s="4"/>
      <c r="KL78" s="4"/>
      <c r="KM78" s="4"/>
      <c r="KN78" s="4"/>
      <c r="KO78" s="4"/>
      <c r="KP78" s="6" t="s">
        <v>613</v>
      </c>
      <c r="KQ78" s="4"/>
      <c r="KR78" s="4"/>
      <c r="KS78" s="4"/>
      <c r="KT78" s="4"/>
      <c r="KU78" s="4"/>
      <c r="KV78" s="4"/>
      <c r="KW78" s="4"/>
      <c r="KX78" s="4">
        <v>-154647642961</v>
      </c>
      <c r="KY78" s="4">
        <v>-276596537437</v>
      </c>
      <c r="KZ78" s="4">
        <v>-107726887576</v>
      </c>
      <c r="LA78" s="4">
        <v>-17356755269</v>
      </c>
      <c r="LB78" s="4">
        <v>-189667648411</v>
      </c>
      <c r="LC78" s="4">
        <v>-504682745719</v>
      </c>
      <c r="LD78" s="4">
        <v>-8771923445678</v>
      </c>
      <c r="LE78" s="4">
        <v>319801200249</v>
      </c>
      <c r="LF78" s="4">
        <v>499948478138</v>
      </c>
      <c r="LG78" s="5">
        <v>440604129570</v>
      </c>
      <c r="LH78" s="4">
        <v>378684800572</v>
      </c>
      <c r="LI78" s="4">
        <v>201638104269</v>
      </c>
      <c r="LJ78" s="4">
        <v>117687851040</v>
      </c>
      <c r="LK78" s="4">
        <v>102582114294</v>
      </c>
      <c r="LL78" s="4">
        <v>80426071000</v>
      </c>
      <c r="LM78" s="4">
        <v>48427619000</v>
      </c>
      <c r="LN78" s="4">
        <v>645960000</v>
      </c>
      <c r="LO78" s="4"/>
      <c r="LP78" s="4"/>
      <c r="LQ78" s="4"/>
      <c r="LR78" s="4"/>
      <c r="LS78" s="4"/>
      <c r="LT78" s="4"/>
      <c r="LU78" s="6" t="s">
        <v>613</v>
      </c>
      <c r="LV78" s="4"/>
      <c r="LW78" s="4"/>
      <c r="LX78" s="4"/>
      <c r="LY78" s="4"/>
      <c r="LZ78" s="4"/>
      <c r="MA78" s="4"/>
      <c r="MB78" s="4"/>
      <c r="MC78" s="4">
        <v>-15288476820</v>
      </c>
      <c r="MD78" s="4">
        <v>-46605698920</v>
      </c>
      <c r="ME78" s="4">
        <v>-24249195840</v>
      </c>
      <c r="MF78" s="4">
        <v>-34777916300</v>
      </c>
      <c r="MN78" s="1">
        <v>-153933468060</v>
      </c>
      <c r="MO78" s="1">
        <v>-277923559680</v>
      </c>
      <c r="MP78" s="1">
        <v>-101986961830</v>
      </c>
      <c r="MQ78" s="1">
        <v>-12273399040</v>
      </c>
      <c r="MR78" s="4">
        <v>-124815870430</v>
      </c>
      <c r="MS78" s="4">
        <v>-434721028690</v>
      </c>
      <c r="MT78" s="4">
        <v>-8830974176100</v>
      </c>
      <c r="MU78" s="4">
        <v>436445861440</v>
      </c>
      <c r="MV78" s="4">
        <v>673206429190</v>
      </c>
      <c r="MW78" s="5">
        <v>599082138470</v>
      </c>
      <c r="MX78" s="4">
        <v>521760065860</v>
      </c>
      <c r="MY78" s="1">
        <v>279975654420</v>
      </c>
      <c r="MZ78" s="1">
        <v>164140733190</v>
      </c>
      <c r="NA78" s="1">
        <v>147902338810</v>
      </c>
      <c r="NB78" s="1">
        <v>116877722000</v>
      </c>
      <c r="NC78" s="1">
        <v>67767536000</v>
      </c>
      <c r="ND78" s="1">
        <v>1947605000</v>
      </c>
      <c r="NE78" s="1"/>
      <c r="NF78" s="1"/>
      <c r="NG78" s="1"/>
      <c r="NK78" s="6" t="s">
        <v>613</v>
      </c>
      <c r="NS78" s="35">
        <v>-154647642960</v>
      </c>
      <c r="NT78" s="35">
        <v>-276596537440</v>
      </c>
      <c r="NU78" s="35">
        <v>-107726887580</v>
      </c>
      <c r="NV78" s="35">
        <v>-17088974880</v>
      </c>
      <c r="NW78" s="47">
        <v>-189940195570</v>
      </c>
      <c r="NX78" s="47">
        <v>-504992012210</v>
      </c>
      <c r="NY78" s="47">
        <v>-8769812913360</v>
      </c>
      <c r="NZ78" s="47">
        <v>322562447760</v>
      </c>
      <c r="OA78" s="47">
        <v>499952073330</v>
      </c>
      <c r="OB78" s="48">
        <v>442145986780</v>
      </c>
      <c r="OC78" s="47">
        <v>380584811320</v>
      </c>
      <c r="OD78" s="35">
        <v>204388860130</v>
      </c>
      <c r="OE78" s="35">
        <v>117687851040</v>
      </c>
      <c r="OF78" s="35">
        <v>102582114290</v>
      </c>
      <c r="OG78" s="35">
        <v>80426071000</v>
      </c>
      <c r="OH78" s="35">
        <v>46299085000</v>
      </c>
      <c r="OI78" s="35">
        <v>1162117000</v>
      </c>
      <c r="OJ78" s="35"/>
      <c r="OK78" s="35"/>
      <c r="OL78" s="35"/>
      <c r="OP78" s="6" t="s">
        <v>613</v>
      </c>
      <c r="OQ78" s="4">
        <v>-54222638590</v>
      </c>
      <c r="OR78" s="4">
        <v>-361409997630</v>
      </c>
      <c r="OS78" s="4">
        <v>-8170725546280</v>
      </c>
      <c r="OT78" s="4">
        <v>1292162430650</v>
      </c>
      <c r="OU78" s="4">
        <v>812582628710</v>
      </c>
      <c r="OV78" s="5">
        <v>807344321060</v>
      </c>
      <c r="OW78" s="4">
        <v>734283072760</v>
      </c>
      <c r="OX78" s="4">
        <v>395392368900</v>
      </c>
      <c r="OY78" s="4">
        <v>285999958370</v>
      </c>
      <c r="OZ78" s="4">
        <v>215594078440</v>
      </c>
      <c r="PA78" s="4">
        <v>160806403000</v>
      </c>
      <c r="PB78" s="4">
        <v>77041072000</v>
      </c>
      <c r="PC78" s="4">
        <v>8332762000</v>
      </c>
      <c r="PD78" s="4"/>
      <c r="PE78" s="4"/>
      <c r="PF78" s="4"/>
      <c r="PG78" s="4"/>
      <c r="PH78" s="4"/>
      <c r="PI78" s="4"/>
      <c r="PJ78" s="6" t="s">
        <v>613</v>
      </c>
      <c r="PK78" s="4"/>
      <c r="PL78" s="4"/>
      <c r="PM78" s="4"/>
      <c r="PN78" s="4"/>
      <c r="PO78" s="4"/>
      <c r="PP78" s="4"/>
      <c r="PQ78" s="4"/>
      <c r="PR78" s="4">
        <v>-6339312870</v>
      </c>
      <c r="PS78" s="4">
        <v>-2562287220</v>
      </c>
      <c r="PT78" s="4">
        <v>-2009867350</v>
      </c>
      <c r="PU78" s="4">
        <v>-40784634040</v>
      </c>
      <c r="PV78" s="4">
        <v>-36005255220</v>
      </c>
      <c r="PW78" s="4">
        <v>-42693881250</v>
      </c>
      <c r="PX78" s="4">
        <v>-677605018710</v>
      </c>
      <c r="PY78" s="4">
        <v>-355240743560</v>
      </c>
      <c r="PZ78" s="4"/>
      <c r="QA78" s="5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6" t="s">
        <v>613</v>
      </c>
      <c r="QP78" s="4"/>
      <c r="QQ78" s="4"/>
      <c r="QR78" s="4"/>
      <c r="QS78" s="4"/>
      <c r="QT78" s="4"/>
      <c r="QU78" s="4"/>
      <c r="QV78" s="4"/>
      <c r="QW78" s="4">
        <v>20535466905</v>
      </c>
      <c r="QX78" s="4">
        <v>7761735944</v>
      </c>
      <c r="QY78" s="4">
        <v>-8816763887</v>
      </c>
      <c r="QZ78" s="4">
        <v>-19432637147</v>
      </c>
      <c r="RA78" s="4">
        <v>-78402317983</v>
      </c>
      <c r="RB78" s="4">
        <v>-12232331075</v>
      </c>
      <c r="RC78" s="4">
        <v>-495312939652</v>
      </c>
      <c r="RD78" s="4">
        <v>-190169496952</v>
      </c>
      <c r="RE78" s="4">
        <v>-1309318610823</v>
      </c>
      <c r="RF78" s="5">
        <v>-156090827547</v>
      </c>
      <c r="RG78" s="4">
        <v>-1345900277256</v>
      </c>
      <c r="RH78" s="4">
        <v>-398634195707</v>
      </c>
      <c r="RI78" s="4">
        <v>-625013223068</v>
      </c>
      <c r="RJ78" s="4">
        <v>-325387916536</v>
      </c>
      <c r="RK78" s="4">
        <v>-25139936000</v>
      </c>
      <c r="RL78" s="4">
        <v>-174650416000</v>
      </c>
      <c r="RM78" s="4">
        <v>-8499940000</v>
      </c>
      <c r="RN78" s="4"/>
      <c r="RO78" s="4"/>
      <c r="RP78" s="4"/>
      <c r="RQ78" s="4"/>
      <c r="RR78" s="4"/>
      <c r="RS78" s="4"/>
      <c r="RT78" s="6" t="s">
        <v>613</v>
      </c>
      <c r="RU78" s="4"/>
      <c r="RV78" s="4"/>
      <c r="RW78" s="4"/>
      <c r="RX78" s="4"/>
      <c r="RY78" s="4"/>
      <c r="RZ78" s="4"/>
      <c r="SA78" s="4"/>
      <c r="SB78" s="4">
        <v>7479320000</v>
      </c>
      <c r="SC78" s="4">
        <v>-82117620</v>
      </c>
      <c r="SD78" s="4">
        <v>5662636330</v>
      </c>
      <c r="SE78" s="4">
        <v>107385532640</v>
      </c>
      <c r="SF78" s="4">
        <v>-11183474090</v>
      </c>
      <c r="SG78" s="4">
        <v>-4543874110</v>
      </c>
      <c r="SH78" s="4">
        <v>-30420351880</v>
      </c>
      <c r="SI78" s="4">
        <v>-38594941110</v>
      </c>
      <c r="SJ78" s="4">
        <v>-294786019210</v>
      </c>
      <c r="SK78" s="5">
        <v>-941174700340</v>
      </c>
      <c r="SL78" s="4">
        <v>-17041346450</v>
      </c>
      <c r="SM78" s="4">
        <v>-18876954220</v>
      </c>
      <c r="SN78" s="4">
        <v>-20343760600</v>
      </c>
      <c r="SO78" s="4">
        <v>-5899190790</v>
      </c>
      <c r="SP78" s="4">
        <v>-41929327000</v>
      </c>
      <c r="SQ78" s="4">
        <v>-29756229000</v>
      </c>
      <c r="SR78" s="4">
        <v>-845334000</v>
      </c>
      <c r="SS78" s="4"/>
      <c r="ST78" s="4"/>
      <c r="SU78" s="4"/>
      <c r="SV78" s="4"/>
      <c r="SW78" s="4"/>
      <c r="SX78" s="4"/>
      <c r="SY78" s="6" t="s">
        <v>613</v>
      </c>
      <c r="SZ78" s="4"/>
      <c r="TA78" s="4"/>
      <c r="TB78" s="4"/>
      <c r="TC78" s="4"/>
      <c r="TD78" s="4"/>
      <c r="TE78" s="4"/>
      <c r="TF78" s="4"/>
      <c r="TG78" s="4">
        <v>-22004746090</v>
      </c>
      <c r="TH78" s="4">
        <v>-2850000000</v>
      </c>
      <c r="TI78" s="4">
        <v>0</v>
      </c>
      <c r="TJ78" s="4">
        <v>-91649319480</v>
      </c>
      <c r="TK78" s="4">
        <v>84553121280</v>
      </c>
      <c r="TL78" s="4">
        <v>14739156010</v>
      </c>
      <c r="TM78" s="4">
        <v>-60817004080</v>
      </c>
      <c r="TN78" s="4">
        <v>321507956270</v>
      </c>
      <c r="TO78" s="4">
        <v>1434008684050</v>
      </c>
      <c r="TP78" s="5">
        <v>1034975285270</v>
      </c>
      <c r="TQ78" s="4">
        <v>1287310597120</v>
      </c>
      <c r="TR78" s="35">
        <v>300810568090</v>
      </c>
      <c r="TS78" s="35">
        <v>422110027160</v>
      </c>
      <c r="TT78" s="35">
        <v>415950553790</v>
      </c>
      <c r="TU78" s="35">
        <v>107462845000</v>
      </c>
      <c r="TV78" s="35">
        <v>205117995000</v>
      </c>
      <c r="TW78" s="35">
        <v>8683541000</v>
      </c>
      <c r="TX78" s="35"/>
      <c r="TY78" s="35"/>
      <c r="TZ78" s="35"/>
      <c r="UD78" s="6" t="s">
        <v>613</v>
      </c>
      <c r="UL78" s="37"/>
      <c r="UM78" s="37">
        <v>0.17494603364004502</v>
      </c>
      <c r="UN78" s="37">
        <v>0.215353148849554</v>
      </c>
      <c r="UO78" s="37">
        <v>0.36342680169397801</v>
      </c>
      <c r="UP78" s="9">
        <v>0.21812577150524401</v>
      </c>
      <c r="UQ78" s="9">
        <v>0.411966460156722</v>
      </c>
      <c r="UR78" s="9">
        <v>0.504038992788436</v>
      </c>
      <c r="US78" s="9"/>
      <c r="UT78" s="9"/>
      <c r="UU78" s="10"/>
      <c r="UV78" s="9"/>
      <c r="UW78" s="6" t="s">
        <v>613</v>
      </c>
      <c r="VE78" s="9"/>
      <c r="VF78" s="9">
        <v>4.4340463090065493E-2</v>
      </c>
      <c r="VG78" s="9">
        <v>5.2811272787080803E-2</v>
      </c>
      <c r="VH78" s="9">
        <v>6.8666527392146903E-2</v>
      </c>
      <c r="VI78" s="9">
        <v>3.3989429458310204E-2</v>
      </c>
      <c r="VJ78" s="9">
        <v>3.9964612226758602E-2</v>
      </c>
      <c r="VK78" s="9">
        <v>4.7538222432377E-2</v>
      </c>
      <c r="VL78" s="9"/>
      <c r="VM78" s="9"/>
      <c r="VN78" s="10"/>
      <c r="VO78" s="9"/>
      <c r="VP78" s="6" t="s">
        <v>613</v>
      </c>
      <c r="VX78" s="9"/>
      <c r="VY78" s="9">
        <v>0.82505396635995498</v>
      </c>
      <c r="VZ78" s="9">
        <v>0.78464685115044608</v>
      </c>
      <c r="WA78" s="9">
        <v>0.63657319830602199</v>
      </c>
      <c r="WB78" s="52">
        <v>0.78187422849475596</v>
      </c>
      <c r="WC78" s="52">
        <v>0.588033539843278</v>
      </c>
      <c r="WD78" s="52">
        <v>0.49596100721156394</v>
      </c>
      <c r="WG78" s="53"/>
      <c r="WI78" s="54" t="s">
        <v>613</v>
      </c>
      <c r="WQ78" s="9"/>
      <c r="WR78" s="9">
        <v>0.103336844632214</v>
      </c>
      <c r="WS78" s="9">
        <v>0.11304404737903401</v>
      </c>
      <c r="WT78" s="9">
        <v>9.6315523234434514E-2</v>
      </c>
      <c r="WU78" s="9">
        <v>0.11805201530938801</v>
      </c>
      <c r="WV78" s="9">
        <v>8.90587096796705E-2</v>
      </c>
      <c r="WW78" s="9">
        <v>0.106851758067842</v>
      </c>
      <c r="WX78" s="9"/>
      <c r="WY78" s="9"/>
      <c r="WZ78" s="10"/>
      <c r="XA78" s="9"/>
      <c r="XB78" s="6" t="s">
        <v>613</v>
      </c>
      <c r="XJ78" s="9"/>
      <c r="XK78" s="9">
        <v>0.24821459999999998</v>
      </c>
      <c r="XL78" s="9">
        <v>0.24713225000000003</v>
      </c>
      <c r="XM78" s="9">
        <v>0.24582789999999999</v>
      </c>
      <c r="XN78" s="9">
        <v>0.26093369999999999</v>
      </c>
      <c r="XO78" s="9">
        <v>0.261961</v>
      </c>
      <c r="XP78" s="9">
        <v>0.261961</v>
      </c>
      <c r="XQ78" s="9"/>
      <c r="XR78" s="9"/>
      <c r="XS78" s="10"/>
      <c r="XT78" s="9"/>
      <c r="XU78" s="6" t="s">
        <v>613</v>
      </c>
      <c r="XV78" s="59">
        <f t="shared" si="318"/>
        <v>41227544261.458351</v>
      </c>
      <c r="XW78" s="59">
        <f t="shared" si="318"/>
        <v>42678008410.869568</v>
      </c>
      <c r="XX78" s="59">
        <f t="shared" si="313"/>
        <v>677563459238.87976</v>
      </c>
      <c r="XY78" s="59">
        <f t="shared" si="313"/>
        <v>567155308363.13672</v>
      </c>
      <c r="XZ78" s="59">
        <f t="shared" si="313"/>
        <v>466628959062.27814</v>
      </c>
      <c r="YA78" s="59">
        <f t="shared" si="313"/>
        <v>248325191406.50803</v>
      </c>
      <c r="YB78" s="59">
        <f t="shared" si="313"/>
        <v>181518275404.23944</v>
      </c>
      <c r="YC78" s="6" t="s">
        <v>613</v>
      </c>
      <c r="YD78" s="4"/>
      <c r="YE78" s="4"/>
      <c r="YF78" s="4"/>
      <c r="YG78" s="4"/>
      <c r="YH78" s="4"/>
      <c r="YI78" s="4"/>
      <c r="YJ78" s="4"/>
      <c r="YK78" s="4">
        <v>20535466905</v>
      </c>
      <c r="YL78" s="4">
        <v>7761735944</v>
      </c>
      <c r="YM78" s="4">
        <v>-8816763887</v>
      </c>
      <c r="YN78" s="4">
        <v>-19432637147</v>
      </c>
      <c r="YO78" s="4">
        <v>-78402317983</v>
      </c>
      <c r="YP78" s="4">
        <v>-12232331075</v>
      </c>
      <c r="YQ78" s="4">
        <v>-495312939652</v>
      </c>
      <c r="YR78" s="4">
        <v>-190169496952</v>
      </c>
      <c r="YS78" s="4">
        <v>-1309318610823</v>
      </c>
      <c r="YT78" s="5">
        <v>-156090827547</v>
      </c>
      <c r="YU78" s="4">
        <v>-1345900277256</v>
      </c>
      <c r="YV78" s="4">
        <v>-398634195707</v>
      </c>
      <c r="YW78" s="4">
        <v>-625013223068</v>
      </c>
      <c r="YX78" s="4">
        <v>-325387916536</v>
      </c>
      <c r="YY78" s="4">
        <v>-25139936000</v>
      </c>
      <c r="YZ78" s="4">
        <v>-174650416000</v>
      </c>
      <c r="ZA78" s="4">
        <v>-8499940000</v>
      </c>
      <c r="ZB78" s="4"/>
      <c r="ZC78" s="4"/>
      <c r="ZD78" s="4"/>
      <c r="ZE78" s="4"/>
      <c r="ZF78" s="4"/>
      <c r="ZG78" s="4"/>
      <c r="ZH78" s="6" t="s">
        <v>613</v>
      </c>
      <c r="ZI78" s="4"/>
      <c r="ZJ78" s="4"/>
      <c r="ZK78" s="4"/>
      <c r="ZL78" s="4"/>
      <c r="ZM78" s="4"/>
      <c r="ZN78" s="4"/>
      <c r="ZO78" s="4"/>
      <c r="ZP78" s="4">
        <v>7479320000</v>
      </c>
      <c r="ZQ78" s="4">
        <v>-82117620</v>
      </c>
      <c r="ZR78" s="4">
        <v>5662636330</v>
      </c>
      <c r="ZS78" s="4">
        <v>107385532640</v>
      </c>
      <c r="ZT78" s="4">
        <v>-11183474090</v>
      </c>
      <c r="ZU78" s="4">
        <v>-4543874110</v>
      </c>
      <c r="ZV78" s="4">
        <v>-30420351880</v>
      </c>
      <c r="ZW78" s="4">
        <v>-38594941110</v>
      </c>
      <c r="ZX78" s="4">
        <v>-294786019210</v>
      </c>
      <c r="ZY78" s="5">
        <v>-941174700340</v>
      </c>
      <c r="ZZ78" s="4">
        <v>-17041346450</v>
      </c>
      <c r="AAA78" s="4">
        <v>-18876954220</v>
      </c>
      <c r="AAB78" s="4">
        <v>-20343760600</v>
      </c>
      <c r="AAC78" s="4">
        <v>-5899190790</v>
      </c>
      <c r="AAD78" s="4">
        <v>-41929327000</v>
      </c>
      <c r="AAE78" s="4">
        <v>-29756229000</v>
      </c>
      <c r="AAF78" s="4">
        <v>-845334000</v>
      </c>
      <c r="AAG78" s="4"/>
      <c r="AAH78" s="4"/>
      <c r="AAI78" s="4"/>
      <c r="AAJ78" s="4"/>
      <c r="AAK78" s="4"/>
      <c r="AAL78" s="4"/>
      <c r="AAM78" s="6" t="s">
        <v>613</v>
      </c>
      <c r="AAN78" s="4"/>
      <c r="AAO78" s="4"/>
      <c r="AAP78" s="4"/>
      <c r="AAQ78" s="4"/>
      <c r="AAR78" s="4"/>
      <c r="AAS78" s="4"/>
      <c r="AAT78" s="4"/>
      <c r="AAU78" s="4">
        <v>-22004746090</v>
      </c>
      <c r="AAV78" s="4">
        <v>-2850000000</v>
      </c>
      <c r="AAW78" s="4">
        <v>0</v>
      </c>
      <c r="AAX78" s="4">
        <v>-91649319480</v>
      </c>
      <c r="AAY78" s="4">
        <v>84553121280</v>
      </c>
      <c r="AAZ78" s="4">
        <v>14739156010</v>
      </c>
      <c r="ABA78" s="4">
        <v>-60817004080</v>
      </c>
      <c r="ABB78" s="4">
        <v>321507956270</v>
      </c>
      <c r="ABC78" s="4">
        <v>1434008684050</v>
      </c>
      <c r="ABD78" s="5">
        <v>1034975285270</v>
      </c>
      <c r="ABE78" s="4">
        <v>1287310597120</v>
      </c>
      <c r="ABF78" s="35">
        <v>300810568090</v>
      </c>
      <c r="ABG78" s="35">
        <v>422110027160</v>
      </c>
      <c r="ABH78" s="35">
        <v>415950553790</v>
      </c>
      <c r="ABI78" s="35">
        <v>107462845000</v>
      </c>
      <c r="ABJ78" s="35">
        <v>205117995000</v>
      </c>
      <c r="ABK78" s="35">
        <v>8683541000</v>
      </c>
      <c r="ABL78" s="35"/>
      <c r="ABM78" s="35"/>
      <c r="ABN78" s="35"/>
      <c r="ABR78" s="6" t="s">
        <v>613</v>
      </c>
      <c r="ABZ78" s="37"/>
      <c r="ACA78" s="37">
        <v>0.17494603364004502</v>
      </c>
      <c r="ACB78" s="37">
        <v>0.215353148849554</v>
      </c>
      <c r="ACC78" s="37">
        <v>0.36342680169397801</v>
      </c>
      <c r="ACD78" s="9">
        <v>0.21812577150524401</v>
      </c>
      <c r="ACE78" s="9">
        <v>0.411966460156722</v>
      </c>
      <c r="ACF78" s="9">
        <v>0.504038992788436</v>
      </c>
      <c r="ACG78" s="9"/>
      <c r="ACH78" s="9"/>
      <c r="ACI78" s="10"/>
      <c r="ACJ78" s="9"/>
      <c r="ACK78" s="6" t="s">
        <v>613</v>
      </c>
      <c r="ACS78" s="9"/>
      <c r="ACT78" s="9">
        <v>4.4340463090065493E-2</v>
      </c>
      <c r="ACU78" s="9">
        <v>5.2811272787080803E-2</v>
      </c>
      <c r="ACV78" s="9">
        <v>6.8666527392146903E-2</v>
      </c>
      <c r="ACW78" s="9">
        <v>3.3989429458310204E-2</v>
      </c>
      <c r="ACX78" s="9">
        <v>3.9964612226758602E-2</v>
      </c>
      <c r="ACY78" s="9">
        <v>4.7538222432377E-2</v>
      </c>
      <c r="ACZ78" s="9"/>
      <c r="ADA78" s="9"/>
      <c r="ADB78" s="10"/>
      <c r="ADC78" s="9"/>
      <c r="ADD78" s="6" t="s">
        <v>613</v>
      </c>
      <c r="ADL78" s="9"/>
      <c r="ADM78" s="9">
        <v>0.82505396635995498</v>
      </c>
      <c r="ADN78" s="9">
        <v>0.78464685115044608</v>
      </c>
      <c r="ADO78" s="9">
        <v>0.63657319830602199</v>
      </c>
      <c r="ADP78" s="52">
        <v>0.78187422849475596</v>
      </c>
      <c r="ADQ78" s="52">
        <v>0.588033539843278</v>
      </c>
      <c r="ADR78" s="52">
        <v>0.49596100721156394</v>
      </c>
      <c r="ADU78" s="53"/>
      <c r="ADW78" s="54" t="s">
        <v>613</v>
      </c>
      <c r="AEE78" s="9"/>
      <c r="AEF78" s="9">
        <v>0.103336844632214</v>
      </c>
      <c r="AEG78" s="9">
        <v>0.11304404737903401</v>
      </c>
      <c r="AEH78" s="9">
        <v>9.6315523234434514E-2</v>
      </c>
      <c r="AEI78" s="9">
        <v>0.11805201530938801</v>
      </c>
      <c r="AEJ78" s="9">
        <v>8.90587096796705E-2</v>
      </c>
      <c r="AEK78" s="9">
        <v>0.106851758067842</v>
      </c>
      <c r="AEL78" s="9"/>
      <c r="AEM78" s="9"/>
      <c r="AEN78" s="10"/>
      <c r="AEO78" s="9"/>
      <c r="AEP78" s="6" t="s">
        <v>613</v>
      </c>
      <c r="AEX78" s="9"/>
      <c r="AEY78" s="9">
        <v>0.24821459999999998</v>
      </c>
      <c r="AEZ78" s="9">
        <v>0.24713225000000003</v>
      </c>
      <c r="AFA78" s="9">
        <v>0.24582789999999999</v>
      </c>
      <c r="AFB78" s="9">
        <v>0.26093369999999999</v>
      </c>
      <c r="AFC78" s="9">
        <v>0.261961</v>
      </c>
      <c r="AFD78" s="9">
        <v>0.261961</v>
      </c>
      <c r="AFE78" s="9"/>
      <c r="AFF78" s="9"/>
      <c r="AFG78" s="10"/>
      <c r="AFH78" s="9"/>
      <c r="AFI78" s="6" t="s">
        <v>613</v>
      </c>
      <c r="AFJ78" s="7">
        <f t="shared" si="324"/>
        <v>-0.71271490694551498</v>
      </c>
      <c r="AFK78" s="7">
        <f t="shared" si="325"/>
        <v>-1.17359296079109</v>
      </c>
      <c r="AFL78" s="7">
        <f t="shared" si="326"/>
        <v>-10.891984214707836</v>
      </c>
      <c r="AFM78" s="7">
        <f t="shared" si="327"/>
        <v>3.5290345157286261E-2</v>
      </c>
      <c r="AFN78" s="7">
        <f t="shared" si="328"/>
        <v>6.0654303911951937E-2</v>
      </c>
      <c r="AFO78" s="8">
        <f t="shared" si="329"/>
        <v>8.2384457250572099E-2</v>
      </c>
      <c r="AFP78" s="7">
        <f t="shared" si="330"/>
        <v>8.0873434649365236E-2</v>
      </c>
      <c r="AFQ78" s="6" t="s">
        <v>613</v>
      </c>
      <c r="AFR78" s="7">
        <f t="shared" si="331"/>
        <v>5.4228403240030996E-2</v>
      </c>
      <c r="AFS78" s="7">
        <f t="shared" si="332"/>
        <v>7.4775324301992352E-2</v>
      </c>
      <c r="AFT78" s="7">
        <f t="shared" si="333"/>
        <v>1.3878162473730824</v>
      </c>
      <c r="AFU78" s="7">
        <f t="shared" si="334"/>
        <v>0.13870192675638957</v>
      </c>
      <c r="AFV78" s="7">
        <f t="shared" si="335"/>
        <v>0.25387359616450078</v>
      </c>
      <c r="AFW78" s="8">
        <f t="shared" si="336"/>
        <v>0.2572094544437174</v>
      </c>
      <c r="AFX78" s="7">
        <f t="shared" si="337"/>
        <v>0.29767637268262526</v>
      </c>
      <c r="AFY78" s="6" t="s">
        <v>613</v>
      </c>
      <c r="AFZ78" s="1">
        <f t="shared" si="338"/>
        <v>-189490111980</v>
      </c>
      <c r="AGA78" s="1">
        <f t="shared" si="339"/>
        <v>-224602014510</v>
      </c>
      <c r="AGB78" s="1">
        <f t="shared" si="340"/>
        <v>-291008092670</v>
      </c>
      <c r="AGC78" s="1">
        <f t="shared" si="341"/>
        <v>8338520330550</v>
      </c>
      <c r="AGD78" s="1">
        <f t="shared" si="342"/>
        <v>7579687210770</v>
      </c>
      <c r="AGE78" s="2">
        <f t="shared" si="343"/>
        <v>4907346588710</v>
      </c>
      <c r="AGF78" s="1">
        <f t="shared" si="344"/>
        <v>4156802398340</v>
      </c>
      <c r="AGG78" s="6" t="s">
        <v>613</v>
      </c>
      <c r="AGH78" s="7">
        <f t="shared" si="345"/>
        <v>0.40069389714653753</v>
      </c>
      <c r="AGI78" s="7">
        <f t="shared" si="346"/>
        <v>1.7481485116533473</v>
      </c>
      <c r="AGJ78" s="7">
        <f t="shared" si="347"/>
        <v>28.265950680924064</v>
      </c>
      <c r="AGK78" s="7">
        <f t="shared" si="348"/>
        <v>0.12970300495251816</v>
      </c>
      <c r="AGL78" s="7">
        <f t="shared" si="349"/>
        <v>0.13526888188118821</v>
      </c>
      <c r="AGM78" s="8">
        <f t="shared" si="350"/>
        <v>0.16854052736214364</v>
      </c>
      <c r="AGN78" s="7">
        <f t="shared" si="351"/>
        <v>0.16832919523897177</v>
      </c>
      <c r="AGO78" s="6" t="s">
        <v>613</v>
      </c>
      <c r="AGP78" s="7">
        <f t="shared" si="352"/>
        <v>-9.3494064985045602E-2</v>
      </c>
      <c r="AGQ78" s="7">
        <f t="shared" si="353"/>
        <v>-0.29383373651167677</v>
      </c>
      <c r="AGR78" s="7">
        <f t="shared" si="354"/>
        <v>-1.3579740242634817</v>
      </c>
      <c r="AGS78" s="7">
        <f t="shared" si="355"/>
        <v>2.967085195205366E-2</v>
      </c>
      <c r="AGT78" s="7">
        <f t="shared" si="356"/>
        <v>4.8226237725382981E-2</v>
      </c>
      <c r="AGU78" s="8">
        <f t="shared" si="357"/>
        <v>4.5954367676394756E-2</v>
      </c>
      <c r="AGV78" s="7">
        <f t="shared" si="358"/>
        <v>4.2798920218121116E-2</v>
      </c>
      <c r="AGW78" s="6" t="s">
        <v>613</v>
      </c>
      <c r="AGX78" s="7">
        <f t="shared" si="359"/>
        <v>-2.6728305741466084E-2</v>
      </c>
      <c r="AGY78" s="7">
        <f t="shared" si="360"/>
        <v>-0.21041822990205153</v>
      </c>
      <c r="AGZ78" s="7">
        <f t="shared" si="361"/>
        <v>-1.2649030876690104</v>
      </c>
      <c r="AHA78" s="7">
        <f t="shared" si="362"/>
        <v>0.11988560439413748</v>
      </c>
      <c r="AHB78" s="7">
        <f t="shared" si="363"/>
        <v>7.8383682993966683E-2</v>
      </c>
      <c r="AHC78" s="8">
        <f t="shared" si="364"/>
        <v>8.4204834411444607E-2</v>
      </c>
      <c r="AHD78" s="7">
        <f t="shared" si="365"/>
        <v>8.2988603189519575E-2</v>
      </c>
      <c r="AHE78" s="6" t="s">
        <v>613</v>
      </c>
      <c r="AHF78" s="15">
        <f t="shared" si="464"/>
        <v>168.81656067946386</v>
      </c>
      <c r="AHG78" s="15">
        <f t="shared" si="465"/>
        <v>72.485745668021607</v>
      </c>
      <c r="AHH78" s="15">
        <f t="shared" si="466"/>
        <v>84.875084940286797</v>
      </c>
      <c r="AHI78" s="15">
        <f t="shared" si="467"/>
        <v>5.2434095971573242</v>
      </c>
      <c r="AHJ78" s="15">
        <f t="shared" si="468"/>
        <v>5.3313013392509836</v>
      </c>
      <c r="AHK78" s="16">
        <f t="shared" si="469"/>
        <v>6.8397715432514241</v>
      </c>
      <c r="AHL78" s="15">
        <f t="shared" si="470"/>
        <v>7.0592321852277928</v>
      </c>
      <c r="AHM78" s="6" t="s">
        <v>613</v>
      </c>
      <c r="AHN78" s="12">
        <f t="shared" si="366"/>
        <v>2.162110153950088</v>
      </c>
      <c r="AHO78" s="12">
        <f t="shared" si="367"/>
        <v>5.035472790356164</v>
      </c>
      <c r="AHP78" s="12">
        <f t="shared" si="368"/>
        <v>4.3004375224695552</v>
      </c>
      <c r="AHQ78" s="12">
        <f t="shared" si="369"/>
        <v>69.611193487131359</v>
      </c>
      <c r="AHR78" s="12">
        <f t="shared" si="370"/>
        <v>68.463584549749044</v>
      </c>
      <c r="AHS78" s="13">
        <f t="shared" si="371"/>
        <v>53.364355474728306</v>
      </c>
      <c r="AHT78" s="12">
        <f t="shared" si="372"/>
        <v>51.705339960881581</v>
      </c>
      <c r="AHU78" s="6" t="s">
        <v>613</v>
      </c>
      <c r="AHV78" s="15">
        <f t="shared" si="373"/>
        <v>7.6231032104499237</v>
      </c>
      <c r="AHW78" s="15">
        <f t="shared" si="374"/>
        <v>3.9940715274008438</v>
      </c>
      <c r="AHX78" s="15">
        <f t="shared" si="375"/>
        <v>8.0207603533618936</v>
      </c>
      <c r="AHY78" s="15">
        <f t="shared" si="376"/>
        <v>1.1893944000769971</v>
      </c>
      <c r="AHZ78" s="15">
        <f t="shared" si="377"/>
        <v>1.2577034156663578</v>
      </c>
      <c r="AIA78" s="16">
        <f t="shared" si="378"/>
        <v>1.7927448774992127</v>
      </c>
      <c r="AIB78" s="15">
        <f t="shared" si="379"/>
        <v>1.8896139023414735</v>
      </c>
      <c r="AIC78" s="6" t="s">
        <v>613</v>
      </c>
      <c r="AID78" s="4">
        <f t="shared" si="380"/>
        <v>-496208850180</v>
      </c>
      <c r="AIE78" s="4">
        <f t="shared" si="381"/>
        <v>-3975123742480</v>
      </c>
      <c r="AIF78" s="4">
        <f t="shared" si="382"/>
        <v>-3449277081130</v>
      </c>
      <c r="AIG78" s="4">
        <f t="shared" si="383"/>
        <v>5177890806460</v>
      </c>
      <c r="AIH78" s="4">
        <f t="shared" si="384"/>
        <v>3304058367800</v>
      </c>
      <c r="AII78" s="14">
        <f t="shared" si="385"/>
        <v>1776498043820</v>
      </c>
      <c r="AIJ78" s="4">
        <f t="shared" si="386"/>
        <v>1142914694640</v>
      </c>
      <c r="AIK78" s="6" t="s">
        <v>613</v>
      </c>
      <c r="AIL78" s="15">
        <f t="shared" si="387"/>
        <v>-4.0883183960022134</v>
      </c>
      <c r="AIM78" s="15">
        <f t="shared" si="388"/>
        <v>-0.43208197251450509</v>
      </c>
      <c r="AIN78" s="15">
        <f t="shared" si="389"/>
        <v>-1.8727305162836656</v>
      </c>
      <c r="AIO78" s="15">
        <f t="shared" si="390"/>
        <v>2.0815995492513797</v>
      </c>
      <c r="AIP78" s="15">
        <f t="shared" si="391"/>
        <v>3.1375752994256776</v>
      </c>
      <c r="AIQ78" s="16">
        <f t="shared" si="392"/>
        <v>5.3970573751003075</v>
      </c>
      <c r="AIR78" s="15">
        <f t="shared" si="393"/>
        <v>7.7416092189251096</v>
      </c>
      <c r="AIS78" s="6" t="s">
        <v>613</v>
      </c>
      <c r="AIT78" s="15">
        <f t="shared" si="394"/>
        <v>0.25992746730916222</v>
      </c>
      <c r="AIU78" s="15">
        <f t="shared" si="395"/>
        <v>5.4456235991460905E-2</v>
      </c>
      <c r="AIV78" s="15">
        <f t="shared" si="396"/>
        <v>7.6521529316199752E-2</v>
      </c>
      <c r="AIW78" s="15">
        <f t="shared" si="397"/>
        <v>2.5869189677448419</v>
      </c>
      <c r="AIX78" s="15">
        <f t="shared" si="398"/>
        <v>1.6980427084051277</v>
      </c>
      <c r="AIY78" s="16">
        <f t="shared" si="399"/>
        <v>1.522915047315673</v>
      </c>
      <c r="AIZ78" s="15">
        <f t="shared" si="400"/>
        <v>1.3372670962408535</v>
      </c>
      <c r="AJA78" s="6" t="s">
        <v>613</v>
      </c>
      <c r="AJB78" s="15">
        <f t="shared" si="401"/>
        <v>4.029055066245725E-2</v>
      </c>
      <c r="AJC78" s="15">
        <f t="shared" si="402"/>
        <v>1.0399911815144334E-2</v>
      </c>
      <c r="AJD78" s="15">
        <f t="shared" si="403"/>
        <v>2.6322369771974302E-2</v>
      </c>
      <c r="AJE78" s="15">
        <f t="shared" si="404"/>
        <v>0.81769607299236902</v>
      </c>
      <c r="AJF78" s="15">
        <f t="shared" si="405"/>
        <v>0.52380428175310223</v>
      </c>
      <c r="AJG78" s="16">
        <f t="shared" si="406"/>
        <v>0.51610250719898076</v>
      </c>
      <c r="AJH78" s="15">
        <f t="shared" si="407"/>
        <v>0.43583214452986796</v>
      </c>
      <c r="AJI78" s="6" t="s">
        <v>613</v>
      </c>
      <c r="AJJ78" s="15">
        <f t="shared" si="319"/>
        <v>-2.1087902578683622</v>
      </c>
      <c r="AJK78" s="15">
        <f t="shared" si="319"/>
        <v>-9.1965796007361131</v>
      </c>
      <c r="AJL78" s="15">
        <f t="shared" si="314"/>
        <v>-12.139255418768355</v>
      </c>
      <c r="AJM78" s="15">
        <f t="shared" si="314"/>
        <v>3.0445019703865412</v>
      </c>
      <c r="AJN78" s="15" t="e">
        <f t="shared" si="314"/>
        <v>#DIV/0!</v>
      </c>
      <c r="AJO78" s="16" t="e">
        <f t="shared" si="314"/>
        <v>#DIV/0!</v>
      </c>
      <c r="AJP78" s="15" t="e">
        <f t="shared" si="314"/>
        <v>#DIV/0!</v>
      </c>
      <c r="AJQ78" s="6" t="s">
        <v>613</v>
      </c>
      <c r="AJY78" s="1">
        <v>-0.24528</v>
      </c>
      <c r="AJZ78" s="1">
        <v>-0.62729000000000001</v>
      </c>
      <c r="AKA78" s="1">
        <v>-0.36144999999999999</v>
      </c>
      <c r="AKB78" s="1">
        <v>-1.278</v>
      </c>
      <c r="AKC78" s="1">
        <v>-1.8416699999999999</v>
      </c>
      <c r="AKD78" s="1">
        <v>-9.1999999999999993</v>
      </c>
      <c r="AKE78" s="1">
        <v>-12.14</v>
      </c>
      <c r="AKF78" s="1">
        <v>1.9069400000000001</v>
      </c>
      <c r="AKG78" s="1">
        <v>2.1972399999999999</v>
      </c>
      <c r="AKH78" s="2">
        <v>3.33066</v>
      </c>
      <c r="AKI78" s="1">
        <v>3.8547699999999998</v>
      </c>
      <c r="AKJ78" s="6" t="s">
        <v>613</v>
      </c>
      <c r="AKK78" s="15">
        <f t="shared" si="408"/>
        <v>-7.6087089959206655E-2</v>
      </c>
      <c r="AKL78" s="15">
        <f t="shared" si="409"/>
        <v>-6.3714871169292087E-2</v>
      </c>
      <c r="AKM78" s="15">
        <f t="shared" si="410"/>
        <v>-0.12741629257037157</v>
      </c>
      <c r="AKN78" s="15">
        <f t="shared" si="411"/>
        <v>3.9303080244244173</v>
      </c>
      <c r="AKO78" s="15">
        <f t="shared" si="412"/>
        <v>4.1855825521142451</v>
      </c>
      <c r="AKP78" s="16">
        <f t="shared" si="413"/>
        <v>3.1220628626758509</v>
      </c>
      <c r="AKQ78" s="15">
        <f t="shared" si="414"/>
        <v>3.6807682766687302</v>
      </c>
      <c r="AKR78" s="6" t="s">
        <v>613</v>
      </c>
      <c r="AKS78" s="15">
        <f t="shared" si="415"/>
        <v>-0.94582235669320336</v>
      </c>
      <c r="AKT78" s="15">
        <f t="shared" si="416"/>
        <v>-0.96672228520525427</v>
      </c>
      <c r="AKU78" s="15">
        <f t="shared" si="417"/>
        <v>-0.95395926997932645</v>
      </c>
      <c r="AKV78" s="15">
        <f t="shared" si="418"/>
        <v>2.6165243759063346</v>
      </c>
      <c r="AKW78" s="15">
        <f t="shared" si="419"/>
        <v>2.8489615113281688</v>
      </c>
      <c r="AKX78" s="16">
        <f t="shared" si="420"/>
        <v>1.8647392390084372</v>
      </c>
      <c r="AKY78" s="15">
        <f t="shared" si="421"/>
        <v>2.2675773044686083</v>
      </c>
      <c r="AKZ78" s="6" t="s">
        <v>613</v>
      </c>
      <c r="ALA78" s="7">
        <f t="shared" si="422"/>
        <v>-17.457798068793984</v>
      </c>
      <c r="ALB78" s="7">
        <f t="shared" si="423"/>
        <v>-29.050140346713135</v>
      </c>
      <c r="ALC78" s="7">
        <f t="shared" si="424"/>
        <v>-20.71989887108592</v>
      </c>
      <c r="ALD78" s="7">
        <f t="shared" si="425"/>
        <v>0.72349142545198775</v>
      </c>
      <c r="ALE78" s="7">
        <f t="shared" si="426"/>
        <v>0.74018965971552986</v>
      </c>
      <c r="ALF78" s="8">
        <f t="shared" si="427"/>
        <v>0.65092808923644763</v>
      </c>
      <c r="ALG78" s="7">
        <f t="shared" si="428"/>
        <v>0.69396286397495788</v>
      </c>
      <c r="ALH78" s="6" t="s">
        <v>613</v>
      </c>
      <c r="ALI78" s="7">
        <f t="shared" si="320"/>
        <v>1.2462680128155943E-2</v>
      </c>
      <c r="ALJ78" s="7">
        <f t="shared" si="320"/>
        <v>6.5409715857884078E-3</v>
      </c>
      <c r="ALK78" s="7">
        <f t="shared" si="315"/>
        <v>0.11237178477737209</v>
      </c>
      <c r="ALL78" s="7">
        <f t="shared" si="315"/>
        <v>9.4011205340039011E-2</v>
      </c>
      <c r="ALM78" s="7">
        <f t="shared" si="315"/>
        <v>8.317204690185874E-2</v>
      </c>
      <c r="ALN78" s="20">
        <f t="shared" si="315"/>
        <v>7.7739373126101102E-2</v>
      </c>
      <c r="ALO78" s="7">
        <f t="shared" si="315"/>
        <v>6.2925220496806059E-2</v>
      </c>
      <c r="ALP78" s="6" t="s">
        <v>613</v>
      </c>
      <c r="ALQ78" s="17">
        <f t="shared" si="429"/>
        <v>-17.457798068793984</v>
      </c>
      <c r="ALR78" s="17">
        <f t="shared" si="430"/>
        <v>-29.050140346713135</v>
      </c>
      <c r="ALS78" s="17">
        <f t="shared" si="431"/>
        <v>-20.71989887108592</v>
      </c>
      <c r="ALT78" s="17">
        <f t="shared" si="432"/>
        <v>0.72349142545198775</v>
      </c>
      <c r="ALU78" s="17">
        <f t="shared" si="433"/>
        <v>0.74018965971552986</v>
      </c>
      <c r="ALV78" s="21">
        <f t="shared" si="434"/>
        <v>0.65092808923644763</v>
      </c>
      <c r="ALW78" s="17">
        <f t="shared" si="435"/>
        <v>0.69396286397495788</v>
      </c>
      <c r="ALX78" s="6" t="s">
        <v>613</v>
      </c>
      <c r="ALY78" s="17">
        <f t="shared" si="436"/>
        <v>18.457798068793984</v>
      </c>
      <c r="ALZ78" s="17">
        <f t="shared" si="437"/>
        <v>30.050140346713135</v>
      </c>
      <c r="AMA78" s="17">
        <f t="shared" si="438"/>
        <v>21.71989887108592</v>
      </c>
      <c r="AMB78" s="17">
        <f t="shared" si="439"/>
        <v>0.2765085745480122</v>
      </c>
      <c r="AMC78" s="17">
        <f t="shared" si="440"/>
        <v>0.25981034028447014</v>
      </c>
      <c r="AMD78" s="21">
        <f t="shared" si="441"/>
        <v>0.34907191076355232</v>
      </c>
      <c r="AME78" s="17">
        <f t="shared" si="442"/>
        <v>0.30603713602504212</v>
      </c>
      <c r="AMF78" s="6" t="s">
        <v>613</v>
      </c>
      <c r="AMN78" s="18">
        <v>4.5713591950970072</v>
      </c>
      <c r="AMO78" s="18">
        <v>6.1982279139587186</v>
      </c>
      <c r="AMP78" s="18">
        <v>6.218300505319057</v>
      </c>
      <c r="AMQ78" s="18">
        <v>6.0281565269948612</v>
      </c>
      <c r="AMR78" s="18">
        <v>6.8453170762465918</v>
      </c>
      <c r="AMS78" s="18">
        <v>7.4264531209904705</v>
      </c>
      <c r="AMT78" s="18">
        <v>7.1765482946952046</v>
      </c>
      <c r="AMU78" s="18">
        <v>5.8431999502304244</v>
      </c>
      <c r="AMV78" s="19">
        <v>4.5730186003318511</v>
      </c>
      <c r="AMW78" s="18">
        <v>5.7790687746391765</v>
      </c>
      <c r="AMX78" s="18">
        <v>11.291457076820459</v>
      </c>
      <c r="AMY78" s="18">
        <v>10.072101709964384</v>
      </c>
      <c r="AMZ78" s="18">
        <v>8.1036149396627639</v>
      </c>
      <c r="ANH78" s="6" t="s">
        <v>613</v>
      </c>
      <c r="ANI78" s="7">
        <f t="shared" si="443"/>
        <v>6.0281565269948614E-2</v>
      </c>
      <c r="ANJ78" s="7">
        <f t="shared" si="444"/>
        <v>6.8453170762465917E-2</v>
      </c>
      <c r="ANK78" s="7">
        <f t="shared" si="445"/>
        <v>7.4264531209904699E-2</v>
      </c>
      <c r="ANL78" s="7">
        <f t="shared" si="446"/>
        <v>7.176548294695205E-2</v>
      </c>
      <c r="ANM78" s="7">
        <f t="shared" si="447"/>
        <v>5.8431999502304245E-2</v>
      </c>
      <c r="ANN78" s="20">
        <f t="shared" si="448"/>
        <v>4.5730186003318511E-2</v>
      </c>
      <c r="ANO78" s="7">
        <f t="shared" si="449"/>
        <v>5.7790687746391761E-2</v>
      </c>
      <c r="ANP78" s="6" t="s">
        <v>613</v>
      </c>
      <c r="ANX78" s="7">
        <v>-1.5137246404285265E-2</v>
      </c>
      <c r="ANY78" s="7">
        <v>2.5564672332883953E-2</v>
      </c>
      <c r="ANZ78" s="7">
        <v>-1.0702546631930043E-2</v>
      </c>
      <c r="AOA78" s="7">
        <v>0.20954451611318192</v>
      </c>
      <c r="AOB78" s="7">
        <v>0.18215498634196114</v>
      </c>
      <c r="AOC78" s="7">
        <v>-0.11152965043334617</v>
      </c>
      <c r="AOD78" s="7">
        <v>0.2194132077705182</v>
      </c>
      <c r="AOE78" s="7">
        <v>5.1688907023796915E-3</v>
      </c>
      <c r="AOF78" s="20">
        <v>0.14404568362117454</v>
      </c>
      <c r="AOG78" s="7">
        <v>5.3476746432414846E-2</v>
      </c>
      <c r="AOH78" s="7">
        <v>0.57657229599624027</v>
      </c>
      <c r="AOI78" s="7">
        <v>0.18054832872882143</v>
      </c>
      <c r="AOJ78" s="7">
        <v>0.45513802777357104</v>
      </c>
      <c r="AOR78" s="6" t="s">
        <v>613</v>
      </c>
      <c r="AOZ78" s="1">
        <v>-0.24528</v>
      </c>
      <c r="APA78" s="1">
        <v>-0.62729000000000001</v>
      </c>
      <c r="APB78" s="1">
        <v>-0.36144999999999999</v>
      </c>
      <c r="APC78" s="1">
        <v>-1.278</v>
      </c>
      <c r="APD78" s="1">
        <v>-1.8416699999999999</v>
      </c>
      <c r="APE78" s="1"/>
      <c r="APF78" s="1"/>
      <c r="APG78" s="1">
        <v>1.9069400000000001</v>
      </c>
      <c r="APH78" s="1">
        <v>2.1972399999999999</v>
      </c>
      <c r="API78" s="2">
        <v>3.33066</v>
      </c>
      <c r="APJ78" s="1">
        <v>3.8547699999999998</v>
      </c>
      <c r="APK78" s="1">
        <v>5.4444999999999997</v>
      </c>
      <c r="APL78" s="1">
        <v>5.9897</v>
      </c>
      <c r="APM78" s="1">
        <v>3.14025</v>
      </c>
      <c r="APN78" s="1">
        <v>4.8331200000000001</v>
      </c>
      <c r="APO78" s="1">
        <v>8.2020099999999996</v>
      </c>
      <c r="APP78" s="1">
        <v>1.94913</v>
      </c>
      <c r="APQ78" s="1"/>
      <c r="APR78" s="1"/>
      <c r="APS78" s="1"/>
      <c r="APW78" s="22">
        <v>-0.53902876718005932</v>
      </c>
      <c r="APX78" s="22">
        <v>-0.53902876718005932</v>
      </c>
      <c r="APY78" s="22">
        <v>-0.53902876718005932</v>
      </c>
      <c r="APZ78" s="22">
        <v>-3.7636657595224041E-2</v>
      </c>
      <c r="AQA78" s="22">
        <v>0.64654570092060237</v>
      </c>
      <c r="AQB78" s="39" t="s">
        <v>613</v>
      </c>
      <c r="AQC78" s="22">
        <v>0.64654570092060237</v>
      </c>
      <c r="AQD78" s="6" t="s">
        <v>613</v>
      </c>
      <c r="AQE78" s="4">
        <f t="shared" si="450"/>
        <v>113740116971</v>
      </c>
      <c r="AQF78" s="4">
        <f t="shared" si="451"/>
        <v>112045068339</v>
      </c>
      <c r="AQG78" s="4">
        <f t="shared" si="452"/>
        <v>546303050518</v>
      </c>
      <c r="AQH78" s="4">
        <f t="shared" si="453"/>
        <v>761729943481</v>
      </c>
      <c r="AQI78" s="4">
        <f t="shared" si="454"/>
        <v>525347335872</v>
      </c>
      <c r="AQJ78" s="5">
        <f t="shared" si="455"/>
        <v>386482652440</v>
      </c>
      <c r="AQK78" s="4">
        <f t="shared" si="456"/>
        <v>321026401908</v>
      </c>
      <c r="AQL78" s="6" t="s">
        <v>613</v>
      </c>
      <c r="AQM78" s="7">
        <f t="shared" si="457"/>
        <v>-1.4980088883948577</v>
      </c>
      <c r="AQN78" s="7">
        <f t="shared" si="458"/>
        <v>-0.28536504465556239</v>
      </c>
      <c r="AQO78" s="7">
        <f t="shared" si="459"/>
        <v>-6.6414814235707706E-2</v>
      </c>
      <c r="AQP78" s="7">
        <f t="shared" si="460"/>
        <v>0.70430698912093737</v>
      </c>
      <c r="AQQ78" s="7">
        <f t="shared" si="461"/>
        <v>0.51238611207952922</v>
      </c>
      <c r="AQR78" s="20">
        <f t="shared" si="462"/>
        <v>0.467281863096353</v>
      </c>
      <c r="AQS78" s="7">
        <f t="shared" si="463"/>
        <v>0.45879843108153751</v>
      </c>
      <c r="AQT78" s="6" t="s">
        <v>613</v>
      </c>
      <c r="AQU78" s="9">
        <f t="shared" si="321"/>
        <v>-2.0175459108737234E-2</v>
      </c>
      <c r="AQV78" s="9">
        <f t="shared" si="321"/>
        <v>7.1646212845161428E-3</v>
      </c>
      <c r="AQW78" s="9">
        <f t="shared" si="316"/>
        <v>0.17441293989029422</v>
      </c>
      <c r="AQX78" s="9">
        <f t="shared" si="316"/>
        <v>6.6208516083053628E-2</v>
      </c>
      <c r="AQY78" s="9">
        <f t="shared" si="316"/>
        <v>2.3994965490046719E-2</v>
      </c>
      <c r="AQZ78" s="10" t="e">
        <f t="shared" si="316"/>
        <v>#VALUE!</v>
      </c>
      <c r="ARA78" s="9">
        <f t="shared" si="316"/>
        <v>5.5001527535816212E-2</v>
      </c>
      <c r="ARB78" s="6" t="s">
        <v>613</v>
      </c>
      <c r="ARC78" s="17">
        <f t="shared" si="322"/>
        <v>-0.9158887248079709</v>
      </c>
      <c r="ARD78" s="17">
        <f t="shared" si="322"/>
        <v>-2.8942232450313465E-2</v>
      </c>
      <c r="ARE78" s="17">
        <f t="shared" si="317"/>
        <v>1.3052636613171384</v>
      </c>
      <c r="ARF78" s="17">
        <f t="shared" si="317"/>
        <v>3.8419167224760811E-2</v>
      </c>
      <c r="ARG78" s="17">
        <f t="shared" si="317"/>
        <v>3.6253157374666667E-2</v>
      </c>
      <c r="ARH78" s="21" t="e">
        <f t="shared" si="317"/>
        <v>#VALUE!</v>
      </c>
      <c r="ARI78" s="17">
        <f t="shared" si="317"/>
        <v>4.0465573560105404E-2</v>
      </c>
      <c r="ARJ78" s="6" t="s">
        <v>613</v>
      </c>
    </row>
    <row r="79" spans="1:1154" collapsed="1" x14ac:dyDescent="0.15">
      <c r="A79" s="26" t="s">
        <v>392</v>
      </c>
      <c r="B79" s="34">
        <v>39503</v>
      </c>
      <c r="C79" s="34">
        <v>39503</v>
      </c>
      <c r="D79" s="35">
        <v>0</v>
      </c>
      <c r="E79" s="26" t="s">
        <v>393</v>
      </c>
      <c r="F79" s="26" t="s">
        <v>21</v>
      </c>
      <c r="G79" s="26" t="s">
        <v>58</v>
      </c>
      <c r="H79" s="26" t="s">
        <v>23</v>
      </c>
      <c r="I79" s="56" t="s">
        <v>394</v>
      </c>
      <c r="J79" s="26" t="s">
        <v>487</v>
      </c>
      <c r="K79" s="26" t="s">
        <v>427</v>
      </c>
      <c r="L79" s="26" t="s">
        <v>28</v>
      </c>
      <c r="M79" s="26" t="s">
        <v>29</v>
      </c>
      <c r="N79" s="26" t="s">
        <v>23</v>
      </c>
      <c r="O79" s="26"/>
      <c r="P79" s="26"/>
      <c r="Q79" s="26" t="s">
        <v>25</v>
      </c>
      <c r="R79" s="26" t="s">
        <v>203</v>
      </c>
      <c r="S79" s="35"/>
      <c r="T79" s="26" t="s">
        <v>27</v>
      </c>
      <c r="U79" s="26" t="s">
        <v>63</v>
      </c>
      <c r="V79" s="3">
        <v>2008</v>
      </c>
      <c r="W79" s="3">
        <f t="shared" si="323"/>
        <v>0</v>
      </c>
      <c r="AA79" s="35">
        <v>87465000000</v>
      </c>
      <c r="AB79" s="35">
        <v>78895000000</v>
      </c>
      <c r="AC79" s="35">
        <v>53643000000</v>
      </c>
      <c r="AD79" s="35">
        <v>21925000000</v>
      </c>
      <c r="AE79" s="35">
        <v>60760184000</v>
      </c>
      <c r="AF79" s="35">
        <v>43967471000</v>
      </c>
      <c r="AG79" s="35">
        <v>55595947000</v>
      </c>
      <c r="AH79" s="35">
        <v>117017409000</v>
      </c>
      <c r="AI79" s="4">
        <v>120765649000</v>
      </c>
      <c r="AJ79" s="4">
        <v>201567663000</v>
      </c>
      <c r="AK79" s="4">
        <v>935362590000</v>
      </c>
      <c r="AL79" s="4">
        <v>194166538000</v>
      </c>
      <c r="AM79" s="4">
        <v>352300659000</v>
      </c>
      <c r="AN79" s="5">
        <v>886727968000</v>
      </c>
      <c r="AO79" s="4">
        <v>287230692000</v>
      </c>
      <c r="AP79" s="4">
        <v>39214989000</v>
      </c>
      <c r="AQ79" s="4">
        <v>32407390000</v>
      </c>
      <c r="AR79" s="4">
        <v>22638357000</v>
      </c>
      <c r="AS79" s="4">
        <v>14620338000</v>
      </c>
      <c r="AT79" s="4">
        <v>14076517000</v>
      </c>
      <c r="AU79" s="4"/>
      <c r="AV79" s="4"/>
      <c r="AW79" s="4"/>
      <c r="AX79" s="4"/>
      <c r="AY79" s="4"/>
      <c r="AZ79" s="4"/>
      <c r="BA79" s="4"/>
      <c r="BB79" s="6" t="s">
        <v>613</v>
      </c>
      <c r="BC79" s="4"/>
      <c r="BD79" s="4"/>
      <c r="BE79" s="4"/>
      <c r="BF79" s="4">
        <v>40500000000</v>
      </c>
      <c r="BG79" s="4">
        <v>105900000000</v>
      </c>
      <c r="BH79" s="4">
        <v>198177000000</v>
      </c>
      <c r="BI79" s="4">
        <v>101233000000</v>
      </c>
      <c r="BJ79" s="4">
        <v>120276112000</v>
      </c>
      <c r="BK79" s="4">
        <v>149652889000</v>
      </c>
      <c r="BL79" s="4">
        <v>124158769000</v>
      </c>
      <c r="BM79" s="4">
        <v>154507483000</v>
      </c>
      <c r="BN79" s="4">
        <v>455034575000</v>
      </c>
      <c r="BO79" s="4">
        <v>509648761000</v>
      </c>
      <c r="BP79" s="4">
        <v>204570949000</v>
      </c>
      <c r="BQ79" s="4">
        <v>143154819000</v>
      </c>
      <c r="BR79" s="4">
        <v>98337153000</v>
      </c>
      <c r="BS79" s="5">
        <v>204834775000</v>
      </c>
      <c r="BT79" s="4">
        <v>136079464000</v>
      </c>
      <c r="BU79" s="4">
        <v>68020104000</v>
      </c>
      <c r="BV79" s="4">
        <v>46620414000</v>
      </c>
      <c r="BW79" s="4">
        <v>34162452000</v>
      </c>
      <c r="BX79" s="4">
        <v>31942000000</v>
      </c>
      <c r="BY79" s="4">
        <v>26238397000</v>
      </c>
      <c r="BZ79" s="4"/>
      <c r="CA79" s="4"/>
      <c r="CB79" s="4"/>
      <c r="CC79" s="4"/>
      <c r="CD79" s="4"/>
      <c r="CE79" s="4"/>
      <c r="CF79" s="4"/>
      <c r="CG79" s="6" t="s">
        <v>613</v>
      </c>
      <c r="CH79" s="4"/>
      <c r="CI79" s="4"/>
      <c r="CJ79" s="4"/>
      <c r="CK79" s="4">
        <v>765837000000</v>
      </c>
      <c r="CL79" s="4">
        <v>1286513000000</v>
      </c>
      <c r="CM79" s="4">
        <v>1474492000000</v>
      </c>
      <c r="CN79" s="4">
        <v>1672811000000</v>
      </c>
      <c r="CO79" s="4">
        <v>1014926396000</v>
      </c>
      <c r="CP79" s="4">
        <v>1473246391000</v>
      </c>
      <c r="CQ79" s="4">
        <v>2597496750000</v>
      </c>
      <c r="CR79" s="4">
        <v>3459892276000</v>
      </c>
      <c r="CS79" s="4">
        <v>3625624462000</v>
      </c>
      <c r="CT79" s="4">
        <v>1369517754000</v>
      </c>
      <c r="CU79" s="4">
        <v>1788214165000</v>
      </c>
      <c r="CV79" s="4">
        <v>666219885000</v>
      </c>
      <c r="CW79" s="4">
        <v>732998570000</v>
      </c>
      <c r="CX79" s="5">
        <v>1427343468000</v>
      </c>
      <c r="CY79" s="4">
        <v>671585667000</v>
      </c>
      <c r="CZ79" s="4">
        <v>280151544000</v>
      </c>
      <c r="DA79" s="4">
        <v>182806665000</v>
      </c>
      <c r="DB79" s="4">
        <v>102059550000</v>
      </c>
      <c r="DC79" s="4">
        <v>81883296000</v>
      </c>
      <c r="DD79" s="4">
        <v>80318212000</v>
      </c>
      <c r="DE79" s="4"/>
      <c r="DF79" s="4"/>
      <c r="DG79" s="4"/>
      <c r="DH79" s="4"/>
      <c r="DI79" s="4"/>
      <c r="DJ79" s="4"/>
      <c r="DK79" s="4"/>
      <c r="DL79" s="6" t="s">
        <v>613</v>
      </c>
      <c r="DM79" s="4"/>
      <c r="DN79" s="4"/>
      <c r="DO79" s="4"/>
      <c r="DP79" s="4">
        <v>7576090000000</v>
      </c>
      <c r="DQ79" s="4">
        <v>8399862000000</v>
      </c>
      <c r="DR79" s="4">
        <v>13363483000000</v>
      </c>
      <c r="DS79" s="4">
        <v>14048681000000</v>
      </c>
      <c r="DT79" s="4">
        <v>14700318360000</v>
      </c>
      <c r="DU79" s="4">
        <v>15308022072000</v>
      </c>
      <c r="DV79" s="4">
        <v>17450389476000</v>
      </c>
      <c r="DW79" s="4">
        <v>18015337232000</v>
      </c>
      <c r="DX79" s="4">
        <v>18983332052000</v>
      </c>
      <c r="DY79" s="4">
        <v>18702295203000</v>
      </c>
      <c r="DZ79" s="4">
        <v>18498498371000</v>
      </c>
      <c r="EA79" s="4">
        <v>5071797313000</v>
      </c>
      <c r="EB79" s="4">
        <v>4700318837000</v>
      </c>
      <c r="EC79" s="5">
        <v>4310903584000</v>
      </c>
      <c r="ED79" s="4">
        <v>1783001195000</v>
      </c>
      <c r="EE79" s="4">
        <v>1244908774000</v>
      </c>
      <c r="EF79" s="4">
        <v>1124746020000</v>
      </c>
      <c r="EG79" s="4">
        <v>847079261000</v>
      </c>
      <c r="EH79" s="4">
        <v>857316620000</v>
      </c>
      <c r="EI79" s="4">
        <v>910008212000</v>
      </c>
      <c r="EJ79" s="4"/>
      <c r="EK79" s="4"/>
      <c r="EL79" s="4"/>
      <c r="EM79" s="4"/>
      <c r="EN79" s="4"/>
      <c r="EO79" s="4"/>
      <c r="EP79" s="4"/>
      <c r="EQ79" s="6" t="s">
        <v>613</v>
      </c>
      <c r="ER79" s="4"/>
      <c r="ES79" s="4"/>
      <c r="ET79" s="4"/>
      <c r="EU79" s="4">
        <v>12734760000000</v>
      </c>
      <c r="EV79" s="4">
        <v>12087495000000</v>
      </c>
      <c r="EW79" s="4">
        <v>13098714000000</v>
      </c>
      <c r="EX79" s="4">
        <v>11830333000000</v>
      </c>
      <c r="EY79" s="4">
        <v>10292576380000</v>
      </c>
      <c r="EZ79" s="4">
        <v>8016907027000</v>
      </c>
      <c r="FA79" s="4">
        <v>7699735962000</v>
      </c>
      <c r="FB79" s="4">
        <v>6359394322000</v>
      </c>
      <c r="FC79" s="4">
        <v>3001002905000</v>
      </c>
      <c r="FD79" s="4">
        <v>3443758819000</v>
      </c>
      <c r="FE79" s="4">
        <v>3342539718000</v>
      </c>
      <c r="FF79" s="4">
        <v>659502236000</v>
      </c>
      <c r="FG79" s="4">
        <v>473418159000</v>
      </c>
      <c r="FH79" s="5">
        <v>449843843000</v>
      </c>
      <c r="FI79" s="4">
        <v>189279432000</v>
      </c>
      <c r="FJ79" s="4">
        <v>134141097000</v>
      </c>
      <c r="FK79" s="4">
        <v>175423327000</v>
      </c>
      <c r="FL79" s="4">
        <v>200299910000</v>
      </c>
      <c r="FM79" s="4">
        <v>211889610000</v>
      </c>
      <c r="FN79" s="4">
        <v>164092520000</v>
      </c>
      <c r="FO79" s="4"/>
      <c r="FP79" s="4"/>
      <c r="FQ79" s="4"/>
      <c r="FR79" s="4"/>
      <c r="FS79" s="4"/>
      <c r="FT79" s="4"/>
      <c r="FU79" s="4"/>
      <c r="FV79" s="6" t="s">
        <v>613</v>
      </c>
      <c r="FW79" s="4"/>
      <c r="FX79" s="4"/>
      <c r="FY79" s="4"/>
      <c r="FZ79" s="4">
        <v>9273038000000</v>
      </c>
      <c r="GA79" s="4">
        <v>8959451000000</v>
      </c>
      <c r="GB79" s="4">
        <v>9881927000000</v>
      </c>
      <c r="GC79" s="4">
        <v>9751538000000</v>
      </c>
      <c r="GD79" s="4">
        <v>9505639139000</v>
      </c>
      <c r="GE79" s="4">
        <v>10008319388000</v>
      </c>
      <c r="GF79" s="4">
        <v>10337619360000</v>
      </c>
      <c r="GG79" s="4">
        <v>10458614587000</v>
      </c>
      <c r="GH79" s="4">
        <v>8673996649000</v>
      </c>
      <c r="GI79" s="4">
        <v>7718918313000</v>
      </c>
      <c r="GJ79" s="4">
        <v>8226699953000</v>
      </c>
      <c r="GK79" s="4">
        <v>1743670662000</v>
      </c>
      <c r="GL79" s="4">
        <v>1846796325000</v>
      </c>
      <c r="GM79" s="5">
        <v>1559596212000</v>
      </c>
      <c r="GN79" s="4">
        <v>901660061000</v>
      </c>
      <c r="GO79" s="4">
        <v>562079396000</v>
      </c>
      <c r="GP79" s="4">
        <v>584560306000</v>
      </c>
      <c r="GQ79" s="4">
        <v>574775217000</v>
      </c>
      <c r="GR79" s="4">
        <v>675047542000</v>
      </c>
      <c r="GS79" s="4">
        <v>830438110000</v>
      </c>
      <c r="GT79" s="4"/>
      <c r="GU79" s="4"/>
      <c r="GV79" s="4"/>
      <c r="GW79" s="4"/>
      <c r="GX79" s="4"/>
      <c r="GY79" s="4"/>
      <c r="GZ79" s="4"/>
      <c r="HA79" s="6" t="s">
        <v>613</v>
      </c>
      <c r="HB79" s="4"/>
      <c r="HC79" s="4"/>
      <c r="HD79" s="4"/>
      <c r="HE79" s="4">
        <v>-5830624000000</v>
      </c>
      <c r="HF79" s="4">
        <v>-4474190000000</v>
      </c>
      <c r="HG79" s="4">
        <v>-1434710000000</v>
      </c>
      <c r="HH79" s="4">
        <v>-312475000000</v>
      </c>
      <c r="HI79" s="4">
        <v>1198475921000</v>
      </c>
      <c r="HJ79" s="4">
        <v>1675952569000</v>
      </c>
      <c r="HK79" s="4">
        <v>4125504776000</v>
      </c>
      <c r="HL79" s="4">
        <v>4812888280000</v>
      </c>
      <c r="HM79" s="4">
        <v>7853415989000</v>
      </c>
      <c r="HN79" s="4">
        <v>8993938655000</v>
      </c>
      <c r="HO79" s="4">
        <v>8314649693000</v>
      </c>
      <c r="HP79" s="4">
        <v>2669843170000</v>
      </c>
      <c r="HQ79" s="4">
        <v>2470178284000</v>
      </c>
      <c r="HR79" s="5">
        <v>2385205980000</v>
      </c>
      <c r="HS79" s="4">
        <v>642485319000</v>
      </c>
      <c r="HT79" s="4">
        <v>490727471000</v>
      </c>
      <c r="HU79" s="4">
        <v>388997897000</v>
      </c>
      <c r="HV79" s="4">
        <v>101520438000</v>
      </c>
      <c r="HW79" s="4">
        <v>18953699000</v>
      </c>
      <c r="HX79" s="4">
        <v>-57001471000</v>
      </c>
      <c r="HY79" s="4"/>
      <c r="HZ79" s="4"/>
      <c r="IA79" s="4"/>
      <c r="IB79" s="4"/>
      <c r="IC79" s="4"/>
      <c r="ID79" s="4"/>
      <c r="IE79" s="4"/>
      <c r="IF79" s="6" t="s">
        <v>613</v>
      </c>
      <c r="IG79" s="4"/>
      <c r="IH79" s="4"/>
      <c r="II79" s="4"/>
      <c r="IJ79" s="4">
        <v>2506717000000</v>
      </c>
      <c r="IK79" s="4">
        <v>1984017000000</v>
      </c>
      <c r="IL79" s="4">
        <v>1951840000000</v>
      </c>
      <c r="IM79" s="4">
        <v>1504817000000</v>
      </c>
      <c r="IN79" s="4">
        <v>1565243696000</v>
      </c>
      <c r="IO79" s="4">
        <v>2021646748000</v>
      </c>
      <c r="IP79" s="4">
        <v>2636703408000</v>
      </c>
      <c r="IQ79" s="4">
        <v>2076486069000</v>
      </c>
      <c r="IR79" s="4">
        <v>2485429887000</v>
      </c>
      <c r="IS79" s="4">
        <v>3646109970000</v>
      </c>
      <c r="IT79" s="4">
        <v>2939628461000</v>
      </c>
      <c r="IU79" s="4">
        <v>2325282030000</v>
      </c>
      <c r="IV79" s="4">
        <v>2931418722000</v>
      </c>
      <c r="IW79" s="5">
        <v>1949017782000</v>
      </c>
      <c r="IX79" s="4">
        <v>1180622019000</v>
      </c>
      <c r="IY79" s="4">
        <v>883309955000</v>
      </c>
      <c r="IZ79" s="4">
        <v>696447294000</v>
      </c>
      <c r="JA79" s="4">
        <v>457221021000</v>
      </c>
      <c r="JB79" s="4">
        <v>357757503000</v>
      </c>
      <c r="JC79" s="4">
        <v>277534632000</v>
      </c>
      <c r="JD79" s="4"/>
      <c r="JE79" s="4"/>
      <c r="JF79" s="4"/>
      <c r="JG79" s="4"/>
      <c r="JH79" s="4"/>
      <c r="JI79" s="4"/>
      <c r="JJ79" s="4"/>
      <c r="JK79" s="6" t="s">
        <v>613</v>
      </c>
      <c r="JL79" s="4"/>
      <c r="JM79" s="4"/>
      <c r="JN79" s="4"/>
      <c r="JO79" s="4">
        <v>-297755000000</v>
      </c>
      <c r="JP79" s="4">
        <v>-2063026000000</v>
      </c>
      <c r="JQ79" s="4">
        <v>-661105000000</v>
      </c>
      <c r="JR79" s="4">
        <v>-29605000000</v>
      </c>
      <c r="JS79" s="4">
        <v>141982401000</v>
      </c>
      <c r="JT79" s="4">
        <v>371891395000</v>
      </c>
      <c r="JU79" s="4">
        <v>311700125000</v>
      </c>
      <c r="JV79" s="4">
        <v>-386766494000</v>
      </c>
      <c r="JW79" s="4">
        <v>-162688907000</v>
      </c>
      <c r="JX79" s="4">
        <v>833890285000</v>
      </c>
      <c r="JY79" s="4">
        <v>679261948000</v>
      </c>
      <c r="JZ79" s="4">
        <v>470323022000</v>
      </c>
      <c r="KA79" s="4">
        <v>759696911000</v>
      </c>
      <c r="KB79" s="5">
        <v>487322098000</v>
      </c>
      <c r="KC79" s="4">
        <v>291017333000</v>
      </c>
      <c r="KD79" s="4">
        <v>221986852000</v>
      </c>
      <c r="KE79" s="4">
        <v>199948201000</v>
      </c>
      <c r="KF79" s="4">
        <v>93487707000</v>
      </c>
      <c r="KG79" s="4">
        <v>64062066000</v>
      </c>
      <c r="KH79" s="4">
        <v>40424187000</v>
      </c>
      <c r="KI79" s="4"/>
      <c r="KJ79" s="4"/>
      <c r="KK79" s="4"/>
      <c r="KL79" s="4"/>
      <c r="KM79" s="4"/>
      <c r="KN79" s="4"/>
      <c r="KO79" s="4"/>
      <c r="KP79" s="6" t="s">
        <v>613</v>
      </c>
      <c r="KQ79" s="4"/>
      <c r="KR79" s="4"/>
      <c r="KS79" s="4"/>
      <c r="KT79" s="4">
        <v>-954115000000</v>
      </c>
      <c r="KU79" s="4">
        <v>-4893138000000</v>
      </c>
      <c r="KV79" s="4">
        <v>-1848929000000</v>
      </c>
      <c r="KW79" s="4">
        <v>-1558469000000</v>
      </c>
      <c r="KX79" s="4">
        <v>-606401706000</v>
      </c>
      <c r="KY79" s="4">
        <v>-1010175159000</v>
      </c>
      <c r="KZ79" s="4">
        <v>-508770606000</v>
      </c>
      <c r="LA79" s="4">
        <v>-2566042503000</v>
      </c>
      <c r="LB79" s="4">
        <v>-944848621000</v>
      </c>
      <c r="LC79" s="4">
        <v>586806265000</v>
      </c>
      <c r="LD79" s="4">
        <v>808416045000</v>
      </c>
      <c r="LE79" s="4">
        <v>193044651000</v>
      </c>
      <c r="LF79" s="4">
        <v>173569955000</v>
      </c>
      <c r="LG79" s="5">
        <v>242854950000</v>
      </c>
      <c r="LH79" s="4">
        <v>172897520000</v>
      </c>
      <c r="LI79" s="4">
        <v>123203323000</v>
      </c>
      <c r="LJ79" s="4">
        <v>95390893000</v>
      </c>
      <c r="LK79" s="4">
        <v>77596414000</v>
      </c>
      <c r="LL79" s="4">
        <v>75955170000</v>
      </c>
      <c r="LM79" s="4">
        <v>-70543056000</v>
      </c>
      <c r="LN79" s="4"/>
      <c r="LO79" s="4"/>
      <c r="LP79" s="4"/>
      <c r="LQ79" s="4"/>
      <c r="LR79" s="4"/>
      <c r="LS79" s="4"/>
      <c r="LT79" s="4"/>
      <c r="LU79" s="6" t="s">
        <v>613</v>
      </c>
      <c r="LV79" s="4"/>
      <c r="LW79" s="4"/>
      <c r="LX79" s="4"/>
      <c r="LY79" s="4">
        <v>136345000000</v>
      </c>
      <c r="LZ79" s="4">
        <v>-41603000000</v>
      </c>
      <c r="MA79" s="4">
        <v>92433000000</v>
      </c>
      <c r="MB79" s="4">
        <v>349140000000</v>
      </c>
      <c r="MC79" s="4">
        <v>244229263000</v>
      </c>
      <c r="MD79" s="4">
        <v>262109547000</v>
      </c>
      <c r="ME79" s="4">
        <v>493387466000</v>
      </c>
      <c r="MF79" s="4">
        <v>296799073000</v>
      </c>
      <c r="MJ79" s="1">
        <v>-794386000000</v>
      </c>
      <c r="MK79" s="1">
        <v>-4811327000000</v>
      </c>
      <c r="ML79" s="1">
        <v>-1962444000000</v>
      </c>
      <c r="MM79" s="1">
        <v>-1186892000000</v>
      </c>
      <c r="MN79" s="1">
        <v>-321172056000</v>
      </c>
      <c r="MO79" s="1">
        <v>-1343568990000</v>
      </c>
      <c r="MP79" s="1">
        <v>-506829808000</v>
      </c>
      <c r="MQ79" s="1">
        <v>-3043733871000</v>
      </c>
      <c r="MR79" s="4">
        <v>-970138364000</v>
      </c>
      <c r="MS79" s="4">
        <v>907504303000</v>
      </c>
      <c r="MT79" s="4">
        <v>1077103402000</v>
      </c>
      <c r="MU79" s="4">
        <v>367866947000</v>
      </c>
      <c r="MV79" s="4">
        <v>279775390000</v>
      </c>
      <c r="MW79" s="5">
        <v>343929786000</v>
      </c>
      <c r="MX79" s="4">
        <v>250464280000</v>
      </c>
      <c r="MY79" s="1">
        <v>161114622000</v>
      </c>
      <c r="MZ79" s="1">
        <v>140889289000</v>
      </c>
      <c r="NA79" s="1">
        <v>116309632000</v>
      </c>
      <c r="NB79" s="1">
        <v>120504957000</v>
      </c>
      <c r="NC79" s="1">
        <v>-105327524000</v>
      </c>
      <c r="NK79" s="6" t="s">
        <v>613</v>
      </c>
      <c r="NO79" s="35">
        <v>-954115000000</v>
      </c>
      <c r="NP79" s="35">
        <v>-4893138000000</v>
      </c>
      <c r="NQ79" s="35">
        <v>-1848929000000</v>
      </c>
      <c r="NR79" s="35">
        <v>-1558469000000</v>
      </c>
      <c r="NS79" s="35">
        <v>-606401706000</v>
      </c>
      <c r="NT79" s="35">
        <v>-1010175159000</v>
      </c>
      <c r="NU79" s="35">
        <v>-508770606000</v>
      </c>
      <c r="NV79" s="35">
        <v>-2566042503000</v>
      </c>
      <c r="NW79" s="47">
        <v>-944848621000</v>
      </c>
      <c r="NX79" s="47">
        <v>587818584000</v>
      </c>
      <c r="NY79" s="47">
        <v>808694189000</v>
      </c>
      <c r="NZ79" s="47">
        <v>252681412000</v>
      </c>
      <c r="OA79" s="47">
        <v>173569952000</v>
      </c>
      <c r="OB79" s="48">
        <v>242854950000</v>
      </c>
      <c r="OC79" s="47">
        <v>172897520000</v>
      </c>
      <c r="OD79" s="35">
        <v>123203323000</v>
      </c>
      <c r="OE79" s="35">
        <v>95390893000</v>
      </c>
      <c r="OF79" s="35">
        <v>77596414000</v>
      </c>
      <c r="OG79" s="35">
        <v>75955170000</v>
      </c>
      <c r="OH79" s="35">
        <v>-70543056000</v>
      </c>
      <c r="OP79" s="6" t="s">
        <v>613</v>
      </c>
      <c r="OQ79" s="4">
        <v>523791584000</v>
      </c>
      <c r="OR79" s="4">
        <v>1038798113000</v>
      </c>
      <c r="OS79" s="4">
        <v>1054233928000</v>
      </c>
      <c r="OT79" s="4">
        <v>556946687000</v>
      </c>
      <c r="OU79" s="4">
        <v>857617328000</v>
      </c>
      <c r="OV79" s="5">
        <v>554437926000</v>
      </c>
      <c r="OW79" s="4">
        <v>322636682000</v>
      </c>
      <c r="OX79" s="4">
        <v>251346845000</v>
      </c>
      <c r="OY79" s="4">
        <v>235067051000</v>
      </c>
      <c r="OZ79" s="4">
        <v>120465380000</v>
      </c>
      <c r="PA79" s="4">
        <v>95138796000</v>
      </c>
      <c r="PB79" s="4">
        <v>74724797000</v>
      </c>
      <c r="PC79" s="4"/>
      <c r="PD79" s="4"/>
      <c r="PE79" s="4"/>
      <c r="PF79" s="4"/>
      <c r="PG79" s="4"/>
      <c r="PH79" s="4"/>
      <c r="PI79" s="4"/>
      <c r="PJ79" s="6" t="s">
        <v>613</v>
      </c>
      <c r="PK79" s="4"/>
      <c r="PL79" s="4"/>
      <c r="PM79" s="4"/>
      <c r="PN79" s="4">
        <v>-2199000000</v>
      </c>
      <c r="PO79" s="4">
        <v>-704000000</v>
      </c>
      <c r="PP79" s="4">
        <v>-4269000000</v>
      </c>
      <c r="PQ79" s="4">
        <v>-17153000000</v>
      </c>
      <c r="PR79" s="4">
        <v>-17524902000</v>
      </c>
      <c r="PS79" s="4">
        <v>-97106335000</v>
      </c>
      <c r="PT79" s="4">
        <v>-267016297000</v>
      </c>
      <c r="PU79" s="4">
        <v>-274535063000</v>
      </c>
      <c r="PV79" s="4">
        <v>-453737032000</v>
      </c>
      <c r="PW79" s="4">
        <v>-466983447000</v>
      </c>
      <c r="PX79" s="4">
        <v>-357914280000</v>
      </c>
      <c r="PY79" s="4">
        <v>-189391880000</v>
      </c>
      <c r="PZ79" s="4">
        <v>-186513515000</v>
      </c>
      <c r="QA79" s="5">
        <v>-161532528000</v>
      </c>
      <c r="QB79" s="4">
        <v>-48459620000</v>
      </c>
      <c r="QC79" s="4">
        <v>-45173983000</v>
      </c>
      <c r="QD79" s="4">
        <v>-30081924000</v>
      </c>
      <c r="QE79" s="4">
        <v>-34836652000</v>
      </c>
      <c r="QF79" s="4">
        <v>-45824540000</v>
      </c>
      <c r="QG79" s="4">
        <v>-72313527000</v>
      </c>
      <c r="QH79" s="4"/>
      <c r="QI79" s="4"/>
      <c r="QJ79" s="4"/>
      <c r="QK79" s="4"/>
      <c r="QL79" s="4"/>
      <c r="QM79" s="4"/>
      <c r="QN79" s="4"/>
      <c r="QO79" s="6" t="s">
        <v>613</v>
      </c>
      <c r="QP79" s="4"/>
      <c r="QQ79" s="4"/>
      <c r="QR79" s="4"/>
      <c r="QS79" s="4">
        <v>20731000000</v>
      </c>
      <c r="QT79" s="4">
        <v>-56333000000</v>
      </c>
      <c r="QU79" s="4">
        <v>26451000000</v>
      </c>
      <c r="QV79" s="4">
        <v>171265000000</v>
      </c>
      <c r="QW79" s="4">
        <v>8294415000</v>
      </c>
      <c r="QX79" s="4">
        <v>-17129134000</v>
      </c>
      <c r="QY79" s="4">
        <v>89185808000</v>
      </c>
      <c r="QZ79" s="4">
        <v>51932883000</v>
      </c>
      <c r="RA79" s="4">
        <v>524774666000</v>
      </c>
      <c r="RB79" s="4">
        <v>1129280662000</v>
      </c>
      <c r="RC79" s="4">
        <v>955003351000</v>
      </c>
      <c r="RD79" s="4">
        <v>504532483000</v>
      </c>
      <c r="RE79" s="4">
        <v>668608595000</v>
      </c>
      <c r="RF79" s="5">
        <v>203251939000</v>
      </c>
      <c r="RG79" s="4">
        <v>117057265000</v>
      </c>
      <c r="RH79" s="4">
        <v>177052513000</v>
      </c>
      <c r="RI79" s="4">
        <v>50830831000</v>
      </c>
      <c r="RJ79" s="4">
        <v>85390120000</v>
      </c>
      <c r="RK79" s="4">
        <v>50470040000</v>
      </c>
      <c r="RL79" s="4">
        <v>42721897000</v>
      </c>
      <c r="RM79" s="4"/>
      <c r="RN79" s="4"/>
      <c r="RO79" s="4"/>
      <c r="RP79" s="4"/>
      <c r="RQ79" s="4"/>
      <c r="RR79" s="4"/>
      <c r="RS79" s="4"/>
      <c r="RT79" s="6" t="s">
        <v>613</v>
      </c>
      <c r="RU79" s="4"/>
      <c r="RV79" s="4"/>
      <c r="RW79" s="4"/>
      <c r="RX79" s="4">
        <v>-163591000000</v>
      </c>
      <c r="RY79" s="4">
        <v>-150911000000</v>
      </c>
      <c r="RZ79" s="4">
        <v>433305000000</v>
      </c>
      <c r="SA79" s="4">
        <v>-99034000000</v>
      </c>
      <c r="SB79" s="4">
        <v>284276776000</v>
      </c>
      <c r="SC79" s="4">
        <v>1486939366000</v>
      </c>
      <c r="SD79" s="4">
        <v>321042654000</v>
      </c>
      <c r="SE79" s="4">
        <v>149614135000</v>
      </c>
      <c r="SF79" s="4">
        <v>-119057201000</v>
      </c>
      <c r="SG79" s="4">
        <v>-677503331000</v>
      </c>
      <c r="SH79" s="4">
        <v>-4334386531000</v>
      </c>
      <c r="SI79" s="4">
        <v>-596449461000</v>
      </c>
      <c r="SJ79" s="4">
        <v>-440853051000</v>
      </c>
      <c r="SK79" s="5">
        <v>-2465864893000</v>
      </c>
      <c r="SL79" s="4">
        <v>-362312042000</v>
      </c>
      <c r="SM79" s="4">
        <v>-124688644000</v>
      </c>
      <c r="SN79" s="4">
        <v>-154699275000</v>
      </c>
      <c r="SO79" s="4">
        <v>-21103104000</v>
      </c>
      <c r="SP79" s="4">
        <v>-8777438000</v>
      </c>
      <c r="SQ79" s="4">
        <v>-6993653000</v>
      </c>
      <c r="SR79" s="4"/>
      <c r="SS79" s="4"/>
      <c r="ST79" s="4"/>
      <c r="SU79" s="4"/>
      <c r="SV79" s="4"/>
      <c r="SW79" s="4"/>
      <c r="SX79" s="4"/>
      <c r="SY79" s="6" t="s">
        <v>613</v>
      </c>
      <c r="SZ79" s="4"/>
      <c r="TA79" s="4"/>
      <c r="TB79" s="4"/>
      <c r="TC79" s="4">
        <v>151191000000</v>
      </c>
      <c r="TD79" s="4">
        <v>234036000000</v>
      </c>
      <c r="TE79" s="4">
        <v>-428347000000</v>
      </c>
      <c r="TF79" s="4">
        <v>-111245000000</v>
      </c>
      <c r="TG79" s="4">
        <v>-274939181000</v>
      </c>
      <c r="TH79" s="4">
        <v>-1482110588000</v>
      </c>
      <c r="TI79" s="4">
        <v>-471898194000</v>
      </c>
      <c r="TJ79" s="4">
        <v>-218329754000</v>
      </c>
      <c r="TK79" s="4">
        <v>-455577401000</v>
      </c>
      <c r="TL79" s="4">
        <v>-552321277000</v>
      </c>
      <c r="TM79" s="4">
        <v>3481306847000</v>
      </c>
      <c r="TN79" s="4">
        <v>148356986000</v>
      </c>
      <c r="TO79" s="4">
        <v>-285861266000</v>
      </c>
      <c r="TP79" s="5">
        <v>2546637995000</v>
      </c>
      <c r="TQ79" s="4">
        <v>327666801000</v>
      </c>
      <c r="TR79" s="35">
        <v>-71955442000</v>
      </c>
      <c r="TS79" s="35">
        <v>118121826000</v>
      </c>
      <c r="TT79" s="35">
        <v>-58863997000</v>
      </c>
      <c r="TU79" s="35">
        <v>-41148781000</v>
      </c>
      <c r="TV79" s="35">
        <v>-31799395000</v>
      </c>
      <c r="UD79" s="6" t="s">
        <v>613</v>
      </c>
      <c r="UH79" s="37">
        <v>0.97052107567183798</v>
      </c>
      <c r="UI79" s="37">
        <v>0.97940641955181906</v>
      </c>
      <c r="UJ79" s="37">
        <v>0.975297910700054</v>
      </c>
      <c r="UK79" s="37">
        <v>0.94995677192916206</v>
      </c>
      <c r="UL79" s="37">
        <v>0.96958754479726905</v>
      </c>
      <c r="UM79" s="37">
        <v>0.93086321238524605</v>
      </c>
      <c r="UN79" s="37">
        <v>0.93891899313669402</v>
      </c>
      <c r="UO79" s="37"/>
      <c r="UP79" s="9"/>
      <c r="UQ79" s="9"/>
      <c r="UR79" s="9"/>
      <c r="US79" s="9"/>
      <c r="UT79" s="9"/>
      <c r="UU79" s="10"/>
      <c r="UV79" s="9"/>
      <c r="UW79" s="6" t="s">
        <v>613</v>
      </c>
      <c r="VA79" s="9">
        <v>5.30337825986806E-2</v>
      </c>
      <c r="VB79" s="9">
        <v>6.1468655414319305E-2</v>
      </c>
      <c r="VC79" s="9">
        <v>4.8801402953933204E-2</v>
      </c>
      <c r="VD79" s="9">
        <v>5.62848542063972E-2</v>
      </c>
      <c r="VE79" s="9">
        <v>3.5667494393650898E-2</v>
      </c>
      <c r="VF79" s="9">
        <v>1.5874560190278299E-2</v>
      </c>
      <c r="VG79" s="9">
        <v>2.4312072153657601E-2</v>
      </c>
      <c r="VH79" s="9"/>
      <c r="VI79" s="9"/>
      <c r="VJ79" s="9"/>
      <c r="VK79" s="9"/>
      <c r="VL79" s="9"/>
      <c r="VM79" s="9"/>
      <c r="VN79" s="10"/>
      <c r="VO79" s="9"/>
      <c r="VP79" s="6" t="s">
        <v>613</v>
      </c>
      <c r="VT79" s="9">
        <v>2.9478924328161602E-2</v>
      </c>
      <c r="VU79" s="9">
        <v>2.0593580448180701E-2</v>
      </c>
      <c r="VV79" s="9">
        <v>2.47020892999462E-2</v>
      </c>
      <c r="VW79" s="9">
        <v>5.0043228070837602E-2</v>
      </c>
      <c r="VX79" s="9">
        <v>3.0412455202731403E-2</v>
      </c>
      <c r="VY79" s="9">
        <v>6.9136787614753795E-2</v>
      </c>
      <c r="VZ79" s="9">
        <v>6.1081006863305899E-2</v>
      </c>
      <c r="WA79" s="9"/>
      <c r="WG79" s="53"/>
      <c r="WI79" s="54" t="s">
        <v>613</v>
      </c>
      <c r="WM79" s="9">
        <v>0.108395450459932</v>
      </c>
      <c r="WN79" s="9">
        <v>9.0473709436401692E-2</v>
      </c>
      <c r="WO79" s="9">
        <v>3.0373420900938298E-2</v>
      </c>
      <c r="WP79" s="9">
        <v>1.4631713774999899E-2</v>
      </c>
      <c r="WQ79" s="9">
        <v>5.06015303084075E-2</v>
      </c>
      <c r="WR79" s="9">
        <v>8.3558771677758201E-2</v>
      </c>
      <c r="WS79" s="9">
        <v>0.11338689194537199</v>
      </c>
      <c r="WT79" s="9"/>
      <c r="WU79" s="9"/>
      <c r="WV79" s="9"/>
      <c r="WW79" s="9"/>
      <c r="WX79" s="9"/>
      <c r="WY79" s="9"/>
      <c r="WZ79" s="10"/>
      <c r="XA79" s="9"/>
      <c r="XB79" s="6" t="s">
        <v>613</v>
      </c>
      <c r="XF79" s="9">
        <v>0.2282508</v>
      </c>
      <c r="XG79" s="9">
        <v>0.24821459999999998</v>
      </c>
      <c r="XH79" s="9">
        <v>0.24713225000000003</v>
      </c>
      <c r="XI79" s="9">
        <v>0.24582789999999999</v>
      </c>
      <c r="XJ79" s="9">
        <v>0.24660084999999998</v>
      </c>
      <c r="XK79" s="9">
        <v>0.24974750000000001</v>
      </c>
      <c r="XL79" s="9">
        <v>0.24454630000000002</v>
      </c>
      <c r="XM79" s="9"/>
      <c r="XN79" s="9"/>
      <c r="XO79" s="9"/>
      <c r="XP79" s="9"/>
      <c r="XQ79" s="9"/>
      <c r="XR79" s="9"/>
      <c r="XS79" s="10"/>
      <c r="XT79" s="9"/>
      <c r="XU79" s="6" t="s">
        <v>613</v>
      </c>
      <c r="XV79" s="59">
        <f t="shared" si="318"/>
        <v>-249676038980.96994</v>
      </c>
      <c r="XW79" s="59">
        <f t="shared" si="318"/>
        <v>430933235318.43646</v>
      </c>
      <c r="XX79" s="59">
        <f t="shared" si="313"/>
        <v>298874898470.12183</v>
      </c>
      <c r="XY79" s="59">
        <f t="shared" si="313"/>
        <v>204651101528.60757</v>
      </c>
      <c r="XZ79" s="59">
        <f t="shared" si="313"/>
        <v>188983562069.79758</v>
      </c>
      <c r="YA79" s="59">
        <f t="shared" si="313"/>
        <v>169265483633.43338</v>
      </c>
      <c r="YB79" s="59">
        <f t="shared" si="313"/>
        <v>69905844837.484604</v>
      </c>
      <c r="YC79" s="6" t="s">
        <v>613</v>
      </c>
      <c r="YD79" s="4"/>
      <c r="YE79" s="4"/>
      <c r="YF79" s="4"/>
      <c r="YG79" s="4">
        <v>20731000000</v>
      </c>
      <c r="YH79" s="4">
        <v>-56333000000</v>
      </c>
      <c r="YI79" s="4">
        <v>26451000000</v>
      </c>
      <c r="YJ79" s="4">
        <v>171265000000</v>
      </c>
      <c r="YK79" s="4">
        <v>8294415000</v>
      </c>
      <c r="YL79" s="4">
        <v>-17129134000</v>
      </c>
      <c r="YM79" s="4">
        <v>89185808000</v>
      </c>
      <c r="YN79" s="4">
        <v>51932883000</v>
      </c>
      <c r="YO79" s="4">
        <v>524774666000</v>
      </c>
      <c r="YP79" s="4">
        <v>1129280662000</v>
      </c>
      <c r="YQ79" s="4">
        <v>955003351000</v>
      </c>
      <c r="YR79" s="4">
        <v>504532483000</v>
      </c>
      <c r="YS79" s="4">
        <v>668608595000</v>
      </c>
      <c r="YT79" s="5">
        <v>203251939000</v>
      </c>
      <c r="YU79" s="4">
        <v>117057265000</v>
      </c>
      <c r="YV79" s="4">
        <v>177052513000</v>
      </c>
      <c r="YW79" s="4">
        <v>50830831000</v>
      </c>
      <c r="YX79" s="4">
        <v>85390120000</v>
      </c>
      <c r="YY79" s="4">
        <v>50470040000</v>
      </c>
      <c r="YZ79" s="4">
        <v>42721897000</v>
      </c>
      <c r="ZA79" s="4"/>
      <c r="ZB79" s="4"/>
      <c r="ZC79" s="4"/>
      <c r="ZD79" s="4"/>
      <c r="ZE79" s="4"/>
      <c r="ZF79" s="4"/>
      <c r="ZG79" s="4"/>
      <c r="ZH79" s="6" t="s">
        <v>613</v>
      </c>
      <c r="ZI79" s="4"/>
      <c r="ZJ79" s="4"/>
      <c r="ZK79" s="4"/>
      <c r="ZL79" s="4">
        <v>-163591000000</v>
      </c>
      <c r="ZM79" s="4">
        <v>-150911000000</v>
      </c>
      <c r="ZN79" s="4">
        <v>433305000000</v>
      </c>
      <c r="ZO79" s="4">
        <v>-99034000000</v>
      </c>
      <c r="ZP79" s="4">
        <v>284276776000</v>
      </c>
      <c r="ZQ79" s="4">
        <v>1486939366000</v>
      </c>
      <c r="ZR79" s="4">
        <v>321042654000</v>
      </c>
      <c r="ZS79" s="4">
        <v>149614135000</v>
      </c>
      <c r="ZT79" s="4">
        <v>-119057201000</v>
      </c>
      <c r="ZU79" s="4">
        <v>-677503331000</v>
      </c>
      <c r="ZV79" s="4">
        <v>-4334386531000</v>
      </c>
      <c r="ZW79" s="4">
        <v>-596449461000</v>
      </c>
      <c r="ZX79" s="4">
        <v>-440853051000</v>
      </c>
      <c r="ZY79" s="5">
        <v>-2465864893000</v>
      </c>
      <c r="ZZ79" s="4">
        <v>-362312042000</v>
      </c>
      <c r="AAA79" s="4">
        <v>-124688644000</v>
      </c>
      <c r="AAB79" s="4">
        <v>-154699275000</v>
      </c>
      <c r="AAC79" s="4">
        <v>-21103104000</v>
      </c>
      <c r="AAD79" s="4">
        <v>-8777438000</v>
      </c>
      <c r="AAE79" s="4">
        <v>-6993653000</v>
      </c>
      <c r="AAF79" s="4"/>
      <c r="AAG79" s="4"/>
      <c r="AAH79" s="4"/>
      <c r="AAI79" s="4"/>
      <c r="AAJ79" s="4"/>
      <c r="AAK79" s="4"/>
      <c r="AAL79" s="4"/>
      <c r="AAM79" s="6" t="s">
        <v>613</v>
      </c>
      <c r="AAN79" s="4"/>
      <c r="AAO79" s="4"/>
      <c r="AAP79" s="4"/>
      <c r="AAQ79" s="4">
        <v>151191000000</v>
      </c>
      <c r="AAR79" s="4">
        <v>234036000000</v>
      </c>
      <c r="AAS79" s="4">
        <v>-428347000000</v>
      </c>
      <c r="AAT79" s="4">
        <v>-111245000000</v>
      </c>
      <c r="AAU79" s="4">
        <v>-274939181000</v>
      </c>
      <c r="AAV79" s="4">
        <v>-1482110588000</v>
      </c>
      <c r="AAW79" s="4">
        <v>-471898194000</v>
      </c>
      <c r="AAX79" s="4">
        <v>-218329754000</v>
      </c>
      <c r="AAY79" s="4">
        <v>-455577401000</v>
      </c>
      <c r="AAZ79" s="4">
        <v>-552321277000</v>
      </c>
      <c r="ABA79" s="4">
        <v>3481306847000</v>
      </c>
      <c r="ABB79" s="4">
        <v>148356986000</v>
      </c>
      <c r="ABC79" s="4">
        <v>-285861266000</v>
      </c>
      <c r="ABD79" s="5">
        <v>2546637995000</v>
      </c>
      <c r="ABE79" s="4">
        <v>327666801000</v>
      </c>
      <c r="ABF79" s="35">
        <v>-71955442000</v>
      </c>
      <c r="ABG79" s="35">
        <v>118121826000</v>
      </c>
      <c r="ABH79" s="35">
        <v>-58863997000</v>
      </c>
      <c r="ABI79" s="35">
        <v>-41148781000</v>
      </c>
      <c r="ABJ79" s="35">
        <v>-31799395000</v>
      </c>
      <c r="ABR79" s="6" t="s">
        <v>613</v>
      </c>
      <c r="ABV79" s="37">
        <v>0.97052107567183798</v>
      </c>
      <c r="ABW79" s="37">
        <v>0.97940641955181906</v>
      </c>
      <c r="ABX79" s="37">
        <v>0.975297910700054</v>
      </c>
      <c r="ABY79" s="37">
        <v>0.94995677192916206</v>
      </c>
      <c r="ABZ79" s="37">
        <v>0.96958754479726905</v>
      </c>
      <c r="ACA79" s="37">
        <v>0.93086321238524605</v>
      </c>
      <c r="ACB79" s="37">
        <v>0.93891899313669402</v>
      </c>
      <c r="ACC79" s="37"/>
      <c r="ACD79" s="9"/>
      <c r="ACE79" s="9"/>
      <c r="ACF79" s="9"/>
      <c r="ACG79" s="9"/>
      <c r="ACH79" s="9"/>
      <c r="ACI79" s="10"/>
      <c r="ACJ79" s="9"/>
      <c r="ACK79" s="6" t="s">
        <v>613</v>
      </c>
      <c r="ACO79" s="9">
        <v>5.30337825986806E-2</v>
      </c>
      <c r="ACP79" s="9">
        <v>6.1468655414319305E-2</v>
      </c>
      <c r="ACQ79" s="9">
        <v>4.8801402953933204E-2</v>
      </c>
      <c r="ACR79" s="9">
        <v>5.62848542063972E-2</v>
      </c>
      <c r="ACS79" s="9">
        <v>3.5667494393650898E-2</v>
      </c>
      <c r="ACT79" s="9">
        <v>1.5874560190278299E-2</v>
      </c>
      <c r="ACU79" s="9">
        <v>2.4312072153657601E-2</v>
      </c>
      <c r="ACV79" s="9"/>
      <c r="ACW79" s="9"/>
      <c r="ACX79" s="9"/>
      <c r="ACY79" s="9"/>
      <c r="ACZ79" s="9"/>
      <c r="ADA79" s="9"/>
      <c r="ADB79" s="10"/>
      <c r="ADC79" s="9"/>
      <c r="ADD79" s="6" t="s">
        <v>613</v>
      </c>
      <c r="ADH79" s="9">
        <v>2.9478924328161602E-2</v>
      </c>
      <c r="ADI79" s="9">
        <v>2.0593580448180701E-2</v>
      </c>
      <c r="ADJ79" s="9">
        <v>2.47020892999462E-2</v>
      </c>
      <c r="ADK79" s="9">
        <v>5.0043228070837602E-2</v>
      </c>
      <c r="ADL79" s="9">
        <v>3.0412455202731403E-2</v>
      </c>
      <c r="ADM79" s="9">
        <v>6.9136787614753795E-2</v>
      </c>
      <c r="ADN79" s="9">
        <v>6.1081006863305899E-2</v>
      </c>
      <c r="ADO79" s="9"/>
      <c r="ADU79" s="53"/>
      <c r="ADW79" s="54" t="s">
        <v>613</v>
      </c>
      <c r="AEA79" s="9">
        <v>0.108395450459932</v>
      </c>
      <c r="AEB79" s="9">
        <v>9.0473709436401692E-2</v>
      </c>
      <c r="AEC79" s="9">
        <v>3.0373420900938298E-2</v>
      </c>
      <c r="AED79" s="9">
        <v>1.4631713774999899E-2</v>
      </c>
      <c r="AEE79" s="9">
        <v>5.06015303084075E-2</v>
      </c>
      <c r="AEF79" s="9">
        <v>8.3558771677758201E-2</v>
      </c>
      <c r="AEG79" s="9">
        <v>0.11338689194537199</v>
      </c>
      <c r="AEH79" s="9"/>
      <c r="AEI79" s="9"/>
      <c r="AEJ79" s="9"/>
      <c r="AEK79" s="9"/>
      <c r="AEL79" s="9"/>
      <c r="AEM79" s="9"/>
      <c r="AEN79" s="10"/>
      <c r="AEO79" s="9"/>
      <c r="AEP79" s="6" t="s">
        <v>613</v>
      </c>
      <c r="AET79" s="9">
        <v>0.2282508</v>
      </c>
      <c r="AEU79" s="9">
        <v>0.24821459999999998</v>
      </c>
      <c r="AEV79" s="9">
        <v>0.24713225000000003</v>
      </c>
      <c r="AEW79" s="9">
        <v>0.24582789999999999</v>
      </c>
      <c r="AEX79" s="9">
        <v>0.24660084999999998</v>
      </c>
      <c r="AEY79" s="9">
        <v>0.24974750000000001</v>
      </c>
      <c r="AEZ79" s="9">
        <v>0.24454630000000002</v>
      </c>
      <c r="AFA79" s="9"/>
      <c r="AFB79" s="9"/>
      <c r="AFC79" s="9"/>
      <c r="AFD79" s="9"/>
      <c r="AFE79" s="9"/>
      <c r="AFF79" s="9"/>
      <c r="AFG79" s="10"/>
      <c r="AFH79" s="9"/>
      <c r="AFI79" s="6" t="s">
        <v>613</v>
      </c>
      <c r="AFJ79" s="7">
        <f t="shared" si="324"/>
        <v>-4.9772538267350959E-2</v>
      </c>
      <c r="AFK79" s="7">
        <f t="shared" si="325"/>
        <v>3.1376163119587137E-2</v>
      </c>
      <c r="AFL79" s="7">
        <f t="shared" si="326"/>
        <v>4.3701711824747337E-2</v>
      </c>
      <c r="AFM79" s="7">
        <f t="shared" si="327"/>
        <v>3.806237495043209E-2</v>
      </c>
      <c r="AFN79" s="7">
        <f t="shared" si="328"/>
        <v>3.6927272599826824E-2</v>
      </c>
      <c r="AFO79" s="8">
        <f t="shared" si="329"/>
        <v>5.6335045604211778E-2</v>
      </c>
      <c r="AFP79" s="7">
        <f t="shared" si="330"/>
        <v>9.6969940617454273E-2</v>
      </c>
      <c r="AFQ79" s="6" t="s">
        <v>613</v>
      </c>
      <c r="AFR79" s="7">
        <f t="shared" si="331"/>
        <v>-0.12031052758741111</v>
      </c>
      <c r="AFS79" s="7">
        <f t="shared" si="332"/>
        <v>6.5244637250641779E-2</v>
      </c>
      <c r="AFT79" s="7">
        <f t="shared" si="333"/>
        <v>9.7227913964985854E-2</v>
      </c>
      <c r="AFU79" s="7">
        <f t="shared" si="334"/>
        <v>7.2305614490457137E-2</v>
      </c>
      <c r="AFV79" s="7">
        <f t="shared" si="335"/>
        <v>7.0266165047380841E-2</v>
      </c>
      <c r="AFW79" s="8">
        <f t="shared" si="336"/>
        <v>0.10181718142430617</v>
      </c>
      <c r="AFX79" s="7">
        <f t="shared" si="337"/>
        <v>0.26910734749411447</v>
      </c>
      <c r="AFY79" s="6" t="s">
        <v>613</v>
      </c>
      <c r="AFZ79" s="1">
        <f t="shared" si="338"/>
        <v>16527412638000</v>
      </c>
      <c r="AGA79" s="1">
        <f t="shared" si="339"/>
        <v>16712856968000</v>
      </c>
      <c r="AGB79" s="1">
        <f t="shared" si="340"/>
        <v>16541349646000</v>
      </c>
      <c r="AGC79" s="1">
        <f t="shared" si="341"/>
        <v>4413513832000</v>
      </c>
      <c r="AGD79" s="1">
        <f t="shared" si="342"/>
        <v>4316974609000</v>
      </c>
      <c r="AGE79" s="2">
        <f t="shared" si="343"/>
        <v>3944802192000</v>
      </c>
      <c r="AGF79" s="1">
        <f t="shared" si="344"/>
        <v>1544145380000</v>
      </c>
      <c r="AGG79" s="6" t="s">
        <v>613</v>
      </c>
      <c r="AGH79" s="7">
        <f t="shared" si="345"/>
        <v>-9.843579909534295E-3</v>
      </c>
      <c r="AGI79" s="7">
        <f t="shared" si="346"/>
        <v>4.9895136815724828E-2</v>
      </c>
      <c r="AGJ79" s="7">
        <f t="shared" si="347"/>
        <v>4.1064481589279382E-2</v>
      </c>
      <c r="AGK79" s="7">
        <f t="shared" si="348"/>
        <v>0.10656430225502916</v>
      </c>
      <c r="AGL79" s="7">
        <f t="shared" si="349"/>
        <v>0.17597900840467973</v>
      </c>
      <c r="AGM79" s="8">
        <f t="shared" si="350"/>
        <v>0.12353524315827089</v>
      </c>
      <c r="AGN79" s="7">
        <f t="shared" si="351"/>
        <v>0.18846498313520194</v>
      </c>
      <c r="AGO79" s="6" t="s">
        <v>613</v>
      </c>
      <c r="AGP79" s="7">
        <f t="shared" si="352"/>
        <v>-0.38015500897531451</v>
      </c>
      <c r="AGQ79" s="7">
        <f t="shared" si="353"/>
        <v>0.1609403637927026</v>
      </c>
      <c r="AGR79" s="7">
        <f t="shared" si="354"/>
        <v>0.27500619745836646</v>
      </c>
      <c r="AGS79" s="7">
        <f t="shared" si="355"/>
        <v>8.301988683927515E-2</v>
      </c>
      <c r="AGT79" s="7">
        <f t="shared" si="356"/>
        <v>5.9210222578362857E-2</v>
      </c>
      <c r="AGU79" s="8">
        <f t="shared" si="357"/>
        <v>0.12460376310717518</v>
      </c>
      <c r="AGV79" s="7">
        <f t="shared" si="358"/>
        <v>0.1464461251929268</v>
      </c>
      <c r="AGW79" s="6" t="s">
        <v>613</v>
      </c>
      <c r="AGX79" s="7">
        <f t="shared" si="359"/>
        <v>0.21074486419419161</v>
      </c>
      <c r="AGY79" s="7">
        <f t="shared" si="360"/>
        <v>0.28490586448219496</v>
      </c>
      <c r="AGZ79" s="7">
        <f t="shared" si="361"/>
        <v>0.35862828993068452</v>
      </c>
      <c r="AHA79" s="7">
        <f t="shared" si="362"/>
        <v>0.23951790785567634</v>
      </c>
      <c r="AHB79" s="7">
        <f t="shared" si="363"/>
        <v>0.29256050033510023</v>
      </c>
      <c r="AHC79" s="8">
        <f t="shared" si="364"/>
        <v>0.28447042973156417</v>
      </c>
      <c r="AHD79" s="7">
        <f t="shared" si="365"/>
        <v>0.27327686321933659</v>
      </c>
      <c r="AHE79" s="6" t="s">
        <v>613</v>
      </c>
      <c r="AHF79" s="15">
        <f t="shared" si="464"/>
        <v>5.4620682109705623</v>
      </c>
      <c r="AHG79" s="15">
        <f t="shared" si="465"/>
        <v>7.1541623349497359</v>
      </c>
      <c r="AHH79" s="15">
        <f t="shared" si="466"/>
        <v>14.369725884196782</v>
      </c>
      <c r="AHI79" s="15">
        <f t="shared" si="467"/>
        <v>16.243127868437316</v>
      </c>
      <c r="AHJ79" s="15">
        <f t="shared" si="468"/>
        <v>29.809879913851073</v>
      </c>
      <c r="AHK79" s="16">
        <f t="shared" si="469"/>
        <v>9.515072731180533</v>
      </c>
      <c r="AHL79" s="15">
        <f t="shared" si="470"/>
        <v>8.6759749362328478</v>
      </c>
      <c r="AHM79" s="6" t="s">
        <v>613</v>
      </c>
      <c r="AHN79" s="12">
        <f t="shared" si="366"/>
        <v>66.824504180833486</v>
      </c>
      <c r="AHO79" s="12">
        <f t="shared" si="367"/>
        <v>51.019250460237764</v>
      </c>
      <c r="AHP79" s="12">
        <f t="shared" si="368"/>
        <v>25.400623709977069</v>
      </c>
      <c r="AHQ79" s="12">
        <f t="shared" si="369"/>
        <v>22.471041474052935</v>
      </c>
      <c r="AHR79" s="12">
        <f t="shared" si="370"/>
        <v>12.244262675825267</v>
      </c>
      <c r="AHS79" s="13">
        <f t="shared" si="371"/>
        <v>38.360190227859093</v>
      </c>
      <c r="AHT79" s="12">
        <f t="shared" si="372"/>
        <v>42.07019991213631</v>
      </c>
      <c r="AHU79" s="6" t="s">
        <v>613</v>
      </c>
      <c r="AHV79" s="15">
        <f t="shared" si="373"/>
        <v>0.13092695635264653</v>
      </c>
      <c r="AHW79" s="15">
        <f t="shared" si="374"/>
        <v>0.19495521434262969</v>
      </c>
      <c r="AHX79" s="15">
        <f t="shared" si="375"/>
        <v>0.15891173445777848</v>
      </c>
      <c r="AHY79" s="15">
        <f t="shared" si="376"/>
        <v>0.45847298038505035</v>
      </c>
      <c r="AHZ79" s="15">
        <f t="shared" si="377"/>
        <v>0.6236638031710614</v>
      </c>
      <c r="AIA79" s="16">
        <f t="shared" si="378"/>
        <v>0.45211351727601062</v>
      </c>
      <c r="AIB79" s="15">
        <f t="shared" si="379"/>
        <v>0.66215436215677914</v>
      </c>
      <c r="AIC79" s="6" t="s">
        <v>613</v>
      </c>
      <c r="AID79" s="4">
        <f t="shared" si="380"/>
        <v>624621557000</v>
      </c>
      <c r="AIE79" s="4">
        <f t="shared" si="381"/>
        <v>-2074241065000</v>
      </c>
      <c r="AIF79" s="4">
        <f t="shared" si="382"/>
        <v>-1554325553000</v>
      </c>
      <c r="AIG79" s="4">
        <f t="shared" si="383"/>
        <v>6717649000</v>
      </c>
      <c r="AIH79" s="4">
        <f t="shared" si="384"/>
        <v>259580411000</v>
      </c>
      <c r="AII79" s="14">
        <f t="shared" si="385"/>
        <v>977499625000</v>
      </c>
      <c r="AIJ79" s="4">
        <f t="shared" si="386"/>
        <v>482306235000</v>
      </c>
      <c r="AIK79" s="6" t="s">
        <v>613</v>
      </c>
      <c r="AIL79" s="15">
        <f t="shared" si="387"/>
        <v>3.9790971975691836</v>
      </c>
      <c r="AIM79" s="15">
        <f t="shared" si="388"/>
        <v>-1.7578043514435966</v>
      </c>
      <c r="AIN79" s="15">
        <f t="shared" si="389"/>
        <v>-1.8912566002188089</v>
      </c>
      <c r="AIO79" s="15">
        <f t="shared" si="390"/>
        <v>346.14521092126131</v>
      </c>
      <c r="AIP79" s="15">
        <f t="shared" si="391"/>
        <v>11.292911937025941</v>
      </c>
      <c r="AIQ79" s="16">
        <f t="shared" si="392"/>
        <v>1.9938808488033948</v>
      </c>
      <c r="AIR79" s="15">
        <f t="shared" si="393"/>
        <v>2.4478680417639636</v>
      </c>
      <c r="AIS79" s="6" t="s">
        <v>613</v>
      </c>
      <c r="AIT79" s="15">
        <f t="shared" si="394"/>
        <v>1.2081376049184465</v>
      </c>
      <c r="AIU79" s="15">
        <f t="shared" si="395"/>
        <v>0.39768108801465984</v>
      </c>
      <c r="AIV79" s="15">
        <f t="shared" si="396"/>
        <v>0.53498666160053088</v>
      </c>
      <c r="AIW79" s="15">
        <f t="shared" si="397"/>
        <v>1.0101859381717093</v>
      </c>
      <c r="AIX79" s="15">
        <f t="shared" si="398"/>
        <v>1.5483110566529832</v>
      </c>
      <c r="AIY79" s="16">
        <f t="shared" si="399"/>
        <v>3.172975445170203</v>
      </c>
      <c r="AIZ79" s="15">
        <f t="shared" si="400"/>
        <v>3.5481175102004743</v>
      </c>
      <c r="AJA79" s="6" t="s">
        <v>613</v>
      </c>
      <c r="AJB79" s="15">
        <f t="shared" si="401"/>
        <v>0.19186926578466607</v>
      </c>
      <c r="AJC79" s="15">
        <f t="shared" si="402"/>
        <v>0.20652329660139304</v>
      </c>
      <c r="AJD79" s="15">
        <f t="shared" si="403"/>
        <v>0.34103814320030768</v>
      </c>
      <c r="AJE79" s="15">
        <f t="shared" si="404"/>
        <v>0.51147871619953078</v>
      </c>
      <c r="AJF79" s="15">
        <f t="shared" si="405"/>
        <v>0.9518811296801144</v>
      </c>
      <c r="AJG79" s="16">
        <f t="shared" si="406"/>
        <v>2.4265370305401737</v>
      </c>
      <c r="AJH79" s="15">
        <f t="shared" si="407"/>
        <v>2.2364297669701374</v>
      </c>
      <c r="AJI79" s="6" t="s">
        <v>613</v>
      </c>
      <c r="AJJ79" s="15">
        <f t="shared" si="319"/>
        <v>-0.35855329304485778</v>
      </c>
      <c r="AJK79" s="15">
        <f t="shared" si="319"/>
        <v>1.7856955966150123</v>
      </c>
      <c r="AJL79" s="15">
        <f t="shared" si="314"/>
        <v>1.8978341629733242</v>
      </c>
      <c r="AJM79" s="15">
        <f t="shared" si="314"/>
        <v>2.4833325589249129</v>
      </c>
      <c r="AJN79" s="15">
        <f t="shared" si="314"/>
        <v>4.0731467154002221</v>
      </c>
      <c r="AJO79" s="16">
        <f t="shared" si="314"/>
        <v>3.016866658584084</v>
      </c>
      <c r="AJP79" s="15">
        <f t="shared" si="314"/>
        <v>6.0053573057320717</v>
      </c>
      <c r="AJQ79" s="6" t="s">
        <v>613</v>
      </c>
      <c r="AJU79" s="1">
        <v>-0.38594000000000001</v>
      </c>
      <c r="AJV79" s="1">
        <v>-14.07591</v>
      </c>
      <c r="AJW79" s="1">
        <v>-0.38562000000000002</v>
      </c>
      <c r="AJX79" s="1">
        <v>0.15107999999999999</v>
      </c>
      <c r="AJY79" s="1">
        <v>6.6930000000000003E-2</v>
      </c>
      <c r="AJZ79" s="1">
        <v>0.13858000000000001</v>
      </c>
      <c r="AKA79" s="1">
        <v>0.53659999999999997</v>
      </c>
      <c r="AKB79" s="1">
        <v>0.60682000000000003</v>
      </c>
      <c r="AKC79" s="1">
        <v>0.65159999999999996</v>
      </c>
      <c r="AKD79" s="1">
        <v>1.9350799999999999</v>
      </c>
      <c r="AKE79" s="1">
        <v>2.2727300000000001</v>
      </c>
      <c r="AKF79" s="1">
        <v>2.2981699999999998</v>
      </c>
      <c r="AKG79" s="1">
        <v>4.0199100000000003</v>
      </c>
      <c r="AKH79" s="2">
        <v>2.8790399999999998</v>
      </c>
      <c r="AKI79" s="1">
        <v>4.1629899999999997</v>
      </c>
      <c r="AKJ79" s="6" t="s">
        <v>613</v>
      </c>
      <c r="AKK79" s="15">
        <f t="shared" si="408"/>
        <v>2.4172069935667837</v>
      </c>
      <c r="AKL79" s="15">
        <f t="shared" si="409"/>
        <v>2.0794332628233829</v>
      </c>
      <c r="AKM79" s="15">
        <f t="shared" si="410"/>
        <v>2.2248079058067418</v>
      </c>
      <c r="AKN79" s="15">
        <f t="shared" si="411"/>
        <v>1.8996611373993177</v>
      </c>
      <c r="AKO79" s="15">
        <f t="shared" si="412"/>
        <v>1.9028257464026836</v>
      </c>
      <c r="AKP79" s="16">
        <f t="shared" si="413"/>
        <v>1.8073506523742657</v>
      </c>
      <c r="AKQ79" s="15">
        <f t="shared" si="414"/>
        <v>2.77516254811108</v>
      </c>
      <c r="AKR79" s="6" t="s">
        <v>613</v>
      </c>
      <c r="AKS79" s="15">
        <f t="shared" si="415"/>
        <v>1.1044870997728069</v>
      </c>
      <c r="AKT79" s="15">
        <f t="shared" si="416"/>
        <v>0.85823559722734177</v>
      </c>
      <c r="AKU79" s="15">
        <f t="shared" si="417"/>
        <v>0.98942231564198746</v>
      </c>
      <c r="AKV79" s="15">
        <f t="shared" si="418"/>
        <v>0.65309853462291567</v>
      </c>
      <c r="AKW79" s="15">
        <f t="shared" si="419"/>
        <v>0.74763685559143234</v>
      </c>
      <c r="AKX79" s="16">
        <f t="shared" si="420"/>
        <v>0.65386227649823347</v>
      </c>
      <c r="AKY79" s="15">
        <f t="shared" si="421"/>
        <v>1.4033940299264644</v>
      </c>
      <c r="AKZ79" s="6" t="s">
        <v>613</v>
      </c>
      <c r="ALA79" s="7">
        <f t="shared" si="422"/>
        <v>0.52482483731643848</v>
      </c>
      <c r="ALB79" s="7">
        <f t="shared" si="423"/>
        <v>0.46185510519113299</v>
      </c>
      <c r="ALC79" s="7">
        <f t="shared" si="424"/>
        <v>0.49734151862205306</v>
      </c>
      <c r="ALD79" s="7">
        <f t="shared" si="425"/>
        <v>0.39507538174177403</v>
      </c>
      <c r="ALE79" s="7">
        <f t="shared" si="426"/>
        <v>0.42779874617511332</v>
      </c>
      <c r="ALF79" s="8">
        <f t="shared" si="427"/>
        <v>0.39535473164227042</v>
      </c>
      <c r="ALG79" s="7">
        <f t="shared" si="428"/>
        <v>0.5839217425240103</v>
      </c>
      <c r="ALH79" s="6" t="s">
        <v>613</v>
      </c>
      <c r="ALI79" s="7">
        <f t="shared" si="320"/>
        <v>-2.8784428803042526E-2</v>
      </c>
      <c r="ALJ79" s="7">
        <f t="shared" si="320"/>
        <v>5.5828189630232256E-2</v>
      </c>
      <c r="ALK79" s="7">
        <f t="shared" si="315"/>
        <v>3.6329864973516174E-2</v>
      </c>
      <c r="ALL79" s="7">
        <f t="shared" si="315"/>
        <v>0.11736797893581097</v>
      </c>
      <c r="ALM79" s="7">
        <f t="shared" si="315"/>
        <v>0.10233048415330671</v>
      </c>
      <c r="ALN79" s="20">
        <f t="shared" si="315"/>
        <v>0.10853160730389962</v>
      </c>
      <c r="ALO79" s="7">
        <f t="shared" si="315"/>
        <v>7.7530155610923315E-2</v>
      </c>
      <c r="ALP79" s="6" t="s">
        <v>613</v>
      </c>
      <c r="ALQ79" s="17">
        <f t="shared" si="429"/>
        <v>0.52482483731643848</v>
      </c>
      <c r="ALR79" s="17">
        <f t="shared" si="430"/>
        <v>0.46185510519113299</v>
      </c>
      <c r="ALS79" s="17">
        <f t="shared" si="431"/>
        <v>0.49734151862205306</v>
      </c>
      <c r="ALT79" s="17">
        <f t="shared" si="432"/>
        <v>0.39507538174177403</v>
      </c>
      <c r="ALU79" s="17">
        <f t="shared" si="433"/>
        <v>0.42779874617511332</v>
      </c>
      <c r="ALV79" s="21">
        <f t="shared" si="434"/>
        <v>0.39535473164227042</v>
      </c>
      <c r="ALW79" s="17">
        <f t="shared" si="435"/>
        <v>0.5839217425240103</v>
      </c>
      <c r="ALX79" s="6" t="s">
        <v>613</v>
      </c>
      <c r="ALY79" s="17">
        <f t="shared" si="436"/>
        <v>0.47517516268356147</v>
      </c>
      <c r="ALZ79" s="17">
        <f t="shared" si="437"/>
        <v>0.53814489480886696</v>
      </c>
      <c r="AMA79" s="17">
        <f t="shared" si="438"/>
        <v>0.50265848137794689</v>
      </c>
      <c r="AMB79" s="17">
        <f t="shared" si="439"/>
        <v>0.60492461825822597</v>
      </c>
      <c r="AMC79" s="17">
        <f t="shared" si="440"/>
        <v>0.57220125382488674</v>
      </c>
      <c r="AMD79" s="21">
        <f t="shared" si="441"/>
        <v>0.60464526835772958</v>
      </c>
      <c r="AME79" s="17">
        <f t="shared" si="442"/>
        <v>0.41607825747598975</v>
      </c>
      <c r="AMF79" s="6" t="s">
        <v>613</v>
      </c>
      <c r="AMJ79" s="18">
        <v>4.5713591950970072</v>
      </c>
      <c r="AMK79" s="18">
        <v>6.1982279139587186</v>
      </c>
      <c r="AML79" s="18">
        <v>6.218300505319057</v>
      </c>
      <c r="AMM79" s="18">
        <v>6.0281565269948612</v>
      </c>
      <c r="AMN79" s="18">
        <v>6.8453170762465918</v>
      </c>
      <c r="AMO79" s="18">
        <v>7.4264531209904705</v>
      </c>
      <c r="AMP79" s="18">
        <v>7.1765482946952046</v>
      </c>
      <c r="AMQ79" s="18">
        <v>5.8431999502304244</v>
      </c>
      <c r="AMR79" s="18">
        <v>4.5730186003318511</v>
      </c>
      <c r="AMS79" s="18">
        <v>5.7790687746391765</v>
      </c>
      <c r="AMT79" s="18">
        <v>6.1667526536031421</v>
      </c>
      <c r="AMU79" s="18">
        <v>8.2581800191838628</v>
      </c>
      <c r="AMV79" s="19">
        <v>10.561990087171512</v>
      </c>
      <c r="AMW79" s="18">
        <v>8.0313813664126421</v>
      </c>
      <c r="AMX79" s="18">
        <v>11.291457076820459</v>
      </c>
      <c r="AMY79" s="18">
        <v>10.072101709964384</v>
      </c>
      <c r="AMZ79" s="18">
        <v>8.1036149396627639</v>
      </c>
      <c r="ANH79" s="6" t="s">
        <v>613</v>
      </c>
      <c r="ANI79" s="7">
        <f t="shared" si="443"/>
        <v>5.8431999502304245E-2</v>
      </c>
      <c r="ANJ79" s="7">
        <f t="shared" si="444"/>
        <v>4.5730186003318511E-2</v>
      </c>
      <c r="ANK79" s="7">
        <f t="shared" si="445"/>
        <v>5.7790687746391761E-2</v>
      </c>
      <c r="ANL79" s="7">
        <f t="shared" si="446"/>
        <v>6.1667526536031421E-2</v>
      </c>
      <c r="ANM79" s="7">
        <f t="shared" si="447"/>
        <v>8.2581800191838625E-2</v>
      </c>
      <c r="ANN79" s="20">
        <f t="shared" si="448"/>
        <v>0.10561990087171512</v>
      </c>
      <c r="ANO79" s="7">
        <f t="shared" si="449"/>
        <v>8.0313813664126418E-2</v>
      </c>
      <c r="ANP79" s="6" t="s">
        <v>613</v>
      </c>
      <c r="ANT79" s="7">
        <v>-1.5137246404285265E-2</v>
      </c>
      <c r="ANU79" s="7">
        <v>2.5564672332883953E-2</v>
      </c>
      <c r="ANV79" s="7">
        <v>-1.0702546631930043E-2</v>
      </c>
      <c r="ANW79" s="7">
        <v>0.20954451611318192</v>
      </c>
      <c r="ANX79" s="7">
        <v>0.18215498634196114</v>
      </c>
      <c r="ANY79" s="7">
        <v>-0.11152965043334617</v>
      </c>
      <c r="ANZ79" s="7">
        <v>0.2194132077705182</v>
      </c>
      <c r="AOA79" s="7">
        <v>5.1688907023796915E-3</v>
      </c>
      <c r="AOB79" s="7">
        <v>0.14404568362117454</v>
      </c>
      <c r="AOC79" s="7">
        <v>5.3476746432414846E-2</v>
      </c>
      <c r="AOD79" s="7">
        <v>0.46856062067014981</v>
      </c>
      <c r="AOE79" s="7">
        <v>0.81701072071858527</v>
      </c>
      <c r="AOF79" s="20">
        <v>-0.46667980509208173</v>
      </c>
      <c r="AOG79" s="7">
        <v>0.53919448848064833</v>
      </c>
      <c r="AOH79" s="7">
        <v>0.57657229599624027</v>
      </c>
      <c r="AOI79" s="7">
        <v>0.18054832872882143</v>
      </c>
      <c r="AOJ79" s="7">
        <v>0.45513802777357104</v>
      </c>
      <c r="AOR79" s="6" t="s">
        <v>613</v>
      </c>
      <c r="AOV79" s="1">
        <v>-0.38594000000000001</v>
      </c>
      <c r="AOW79" s="1">
        <v>-14.07591</v>
      </c>
      <c r="AOX79" s="1">
        <v>-0.38562000000000002</v>
      </c>
      <c r="AOY79" s="1">
        <v>0.15107999999999999</v>
      </c>
      <c r="AOZ79" s="1">
        <v>6.6930000000000003E-2</v>
      </c>
      <c r="APA79" s="1">
        <v>0.13858000000000001</v>
      </c>
      <c r="APB79" s="1">
        <v>0.53659999999999997</v>
      </c>
      <c r="APC79" s="1">
        <v>0.60682000000000003</v>
      </c>
      <c r="APD79" s="1">
        <v>0.65159999999999996</v>
      </c>
      <c r="APE79" s="1">
        <v>1.9350799999999999</v>
      </c>
      <c r="APF79" s="1">
        <v>2.2727300000000001</v>
      </c>
      <c r="APG79" s="1">
        <v>2.2981699999999998</v>
      </c>
      <c r="APH79" s="1">
        <v>4.0199100000000003</v>
      </c>
      <c r="API79" s="2">
        <v>2.8790399999999998</v>
      </c>
      <c r="APJ79" s="1">
        <v>4.1629899999999997</v>
      </c>
      <c r="APK79" s="1">
        <v>5.0315099999999999</v>
      </c>
      <c r="APL79" s="1">
        <v>4.8405699999999996</v>
      </c>
      <c r="APM79" s="1">
        <v>2.9535300000000002</v>
      </c>
      <c r="APN79" s="1">
        <v>1.70198</v>
      </c>
      <c r="APO79" s="1">
        <v>0.67671000000000003</v>
      </c>
      <c r="APW79" s="22">
        <v>0.42819967292781619</v>
      </c>
      <c r="APX79" s="22">
        <v>0.4098411891944671</v>
      </c>
      <c r="APY79" s="22">
        <v>0.29910422750760274</v>
      </c>
      <c r="APZ79" s="22">
        <v>0.40549324833316369</v>
      </c>
      <c r="AQA79" s="22">
        <v>0.30777794392758429</v>
      </c>
      <c r="AQB79" s="39" t="s">
        <v>613</v>
      </c>
      <c r="AQC79" s="22">
        <v>1.20853329589772</v>
      </c>
      <c r="AQD79" s="6" t="s">
        <v>613</v>
      </c>
      <c r="AQE79" s="4">
        <f t="shared" si="450"/>
        <v>782159714000</v>
      </c>
      <c r="AQF79" s="4">
        <f t="shared" si="451"/>
        <v>247084020000</v>
      </c>
      <c r="AQG79" s="4">
        <f t="shared" si="452"/>
        <v>-129154097000</v>
      </c>
      <c r="AQH79" s="4">
        <f t="shared" si="453"/>
        <v>277278371000</v>
      </c>
      <c r="AQI79" s="4">
        <f t="shared" si="454"/>
        <v>586126956000</v>
      </c>
      <c r="AQJ79" s="5">
        <f t="shared" si="455"/>
        <v>244467148000</v>
      </c>
      <c r="AQK79" s="4">
        <f t="shared" si="456"/>
        <v>118119813000</v>
      </c>
      <c r="AQL79" s="6" t="s">
        <v>613</v>
      </c>
      <c r="AQM79" s="7">
        <f t="shared" si="457"/>
        <v>-4.8077015724249721</v>
      </c>
      <c r="AQN79" s="7">
        <f t="shared" si="458"/>
        <v>0.29630279239912238</v>
      </c>
      <c r="AQO79" s="7">
        <f t="shared" si="459"/>
        <v>-0.19013886672185559</v>
      </c>
      <c r="AQP79" s="7">
        <f t="shared" si="460"/>
        <v>0.58954879525331849</v>
      </c>
      <c r="AQQ79" s="7">
        <f t="shared" si="461"/>
        <v>0.77152736507572817</v>
      </c>
      <c r="AQR79" s="20">
        <f t="shared" si="462"/>
        <v>0.50165414005091968</v>
      </c>
      <c r="AQS79" s="7">
        <f t="shared" si="463"/>
        <v>0.40588583429839897</v>
      </c>
      <c r="AQT79" s="6" t="s">
        <v>613</v>
      </c>
      <c r="AQU79" s="9">
        <f t="shared" si="321"/>
        <v>3.5624753735057864E-2</v>
      </c>
      <c r="AQV79" s="9">
        <f t="shared" si="321"/>
        <v>8.6023926463266426E-2</v>
      </c>
      <c r="AQW79" s="9">
        <f t="shared" si="316"/>
        <v>5.6500369662161563E-2</v>
      </c>
      <c r="AQX79" s="9">
        <f t="shared" si="316"/>
        <v>0.22665992900080684</v>
      </c>
      <c r="AQY79" s="9">
        <f t="shared" si="316"/>
        <v>0.30862282331251595</v>
      </c>
      <c r="AQZ79" s="10" t="e">
        <f t="shared" si="316"/>
        <v>#VALUE!</v>
      </c>
      <c r="ARA79" s="9">
        <f t="shared" si="316"/>
        <v>0.6348863880239074</v>
      </c>
      <c r="ARB79" s="6" t="s">
        <v>613</v>
      </c>
      <c r="ARC79" s="17">
        <f t="shared" si="322"/>
        <v>-7.0807690183086164E-2</v>
      </c>
      <c r="ARD79" s="17">
        <f t="shared" si="322"/>
        <v>6.4437841710178925E-2</v>
      </c>
      <c r="ARE79" s="17">
        <f t="shared" si="317"/>
        <v>4.9904235862781338E-2</v>
      </c>
      <c r="ARF79" s="17">
        <f t="shared" si="317"/>
        <v>0.1561444646517291</v>
      </c>
      <c r="ARG79" s="17">
        <f t="shared" si="317"/>
        <v>0.18659617937002493</v>
      </c>
      <c r="ARH79" s="21" t="e">
        <f t="shared" si="317"/>
        <v>#VALUE!</v>
      </c>
      <c r="ARI79" s="17">
        <f t="shared" si="317"/>
        <v>0.29105888735786373</v>
      </c>
      <c r="ARJ79" s="6" t="s">
        <v>613</v>
      </c>
    </row>
    <row r="80" spans="1:1154" collapsed="1" x14ac:dyDescent="0.15">
      <c r="A80" s="26" t="s">
        <v>402</v>
      </c>
      <c r="B80" s="34">
        <v>39461</v>
      </c>
      <c r="C80" s="34">
        <v>39461</v>
      </c>
      <c r="D80" s="35">
        <v>114.598775384615</v>
      </c>
      <c r="E80" s="26" t="s">
        <v>201</v>
      </c>
      <c r="F80" s="26" t="s">
        <v>28</v>
      </c>
      <c r="G80" s="26" t="s">
        <v>46</v>
      </c>
      <c r="H80" s="26" t="s">
        <v>23</v>
      </c>
      <c r="I80" s="26" t="s">
        <v>403</v>
      </c>
      <c r="J80" s="26" t="s">
        <v>541</v>
      </c>
      <c r="K80" s="26" t="s">
        <v>427</v>
      </c>
      <c r="L80" s="26" t="s">
        <v>48</v>
      </c>
      <c r="M80" s="26" t="s">
        <v>95</v>
      </c>
      <c r="N80" s="26" t="s">
        <v>23</v>
      </c>
      <c r="O80" s="26"/>
      <c r="P80" s="26"/>
      <c r="Q80" s="26" t="s">
        <v>25</v>
      </c>
      <c r="R80" s="26" t="s">
        <v>404</v>
      </c>
      <c r="S80" s="35"/>
      <c r="T80" s="26" t="s">
        <v>27</v>
      </c>
      <c r="U80" s="26" t="s">
        <v>23</v>
      </c>
      <c r="V80" s="3">
        <v>2008</v>
      </c>
      <c r="W80" s="3">
        <f t="shared" si="323"/>
        <v>0</v>
      </c>
      <c r="AA80" s="35">
        <v>33321741000000</v>
      </c>
      <c r="AB80" s="35">
        <v>20498574000000</v>
      </c>
      <c r="AC80" s="35">
        <v>12090661000000</v>
      </c>
      <c r="AD80" s="35">
        <v>13438175000000</v>
      </c>
      <c r="AE80" s="35">
        <v>21229214000000</v>
      </c>
      <c r="AF80" s="35">
        <v>20310073000000</v>
      </c>
      <c r="AG80" s="35">
        <v>16113210000000</v>
      </c>
      <c r="AH80" s="35">
        <v>10609803000000</v>
      </c>
      <c r="AI80" s="4">
        <v>8235870000000</v>
      </c>
      <c r="AJ80" s="4">
        <v>4095265000000</v>
      </c>
      <c r="AK80" s="4">
        <v>7135386000000</v>
      </c>
      <c r="AL80" s="4">
        <v>1358083000000</v>
      </c>
      <c r="AM80" s="4">
        <v>2776244000000</v>
      </c>
      <c r="AN80" s="5">
        <v>3325258000000</v>
      </c>
      <c r="AO80" s="4">
        <v>1061605000000</v>
      </c>
      <c r="AP80" s="4">
        <v>972375000000</v>
      </c>
      <c r="AQ80" s="4">
        <v>589875000000</v>
      </c>
      <c r="AR80" s="4">
        <v>802412000000</v>
      </c>
      <c r="AS80" s="4">
        <v>753452000000</v>
      </c>
      <c r="AT80" s="4">
        <v>417320000000</v>
      </c>
      <c r="AU80" s="4"/>
      <c r="AV80" s="4"/>
      <c r="AW80" s="4"/>
      <c r="AX80" s="4"/>
      <c r="AY80" s="4"/>
      <c r="AZ80" s="4"/>
      <c r="BA80" s="4"/>
      <c r="BB80" s="6" t="s">
        <v>613</v>
      </c>
      <c r="BC80" s="4"/>
      <c r="BD80" s="4"/>
      <c r="BE80" s="4"/>
      <c r="BF80" s="4">
        <v>12151553000000</v>
      </c>
      <c r="BG80" s="4">
        <v>10024217000000</v>
      </c>
      <c r="BH80" s="4">
        <v>19680703000000</v>
      </c>
      <c r="BI80" s="4">
        <v>20610327000000</v>
      </c>
      <c r="BJ80" s="4">
        <v>16555282000000</v>
      </c>
      <c r="BK80" s="4">
        <v>11041513000000</v>
      </c>
      <c r="BL80" s="4">
        <v>11479711000000</v>
      </c>
      <c r="BM80" s="4">
        <v>13112589000000</v>
      </c>
      <c r="BN80" s="4">
        <v>11814937000000</v>
      </c>
      <c r="BO80" s="4">
        <v>9667707000000</v>
      </c>
      <c r="BP80" s="4">
        <v>9832677000000</v>
      </c>
      <c r="BQ80" s="4">
        <v>5214881000000</v>
      </c>
      <c r="BR80" s="4">
        <v>4462606000000</v>
      </c>
      <c r="BS80" s="5">
        <v>3470549000000</v>
      </c>
      <c r="BT80" s="4">
        <v>3000397000000</v>
      </c>
      <c r="BU80" s="4">
        <v>2046808000000</v>
      </c>
      <c r="BV80" s="4">
        <v>2364332000000</v>
      </c>
      <c r="BW80" s="4">
        <v>1424212000000</v>
      </c>
      <c r="BX80" s="4">
        <v>1363054000000</v>
      </c>
      <c r="BY80" s="4">
        <v>1184482000000</v>
      </c>
      <c r="BZ80" s="4"/>
      <c r="CA80" s="4"/>
      <c r="CB80" s="4"/>
      <c r="CC80" s="4"/>
      <c r="CD80" s="4"/>
      <c r="CE80" s="4"/>
      <c r="CF80" s="4"/>
      <c r="CG80" s="6" t="s">
        <v>613</v>
      </c>
      <c r="CH80" s="4"/>
      <c r="CI80" s="4"/>
      <c r="CJ80" s="4"/>
      <c r="CK80" s="4">
        <v>60604068000000</v>
      </c>
      <c r="CL80" s="4">
        <v>44195782000000</v>
      </c>
      <c r="CM80" s="4">
        <v>50826955000000</v>
      </c>
      <c r="CN80" s="4">
        <v>55651808000000</v>
      </c>
      <c r="CO80" s="4">
        <v>51202200000000</v>
      </c>
      <c r="CP80" s="4">
        <v>42197323000000</v>
      </c>
      <c r="CQ80" s="4">
        <v>39259708000000</v>
      </c>
      <c r="CR80" s="4">
        <v>33579799000000</v>
      </c>
      <c r="CS80" s="4">
        <v>27814126000000</v>
      </c>
      <c r="CT80" s="4">
        <v>22048115000000</v>
      </c>
      <c r="CU80" s="4">
        <v>25625578000000</v>
      </c>
      <c r="CV80" s="4">
        <v>15532762000000</v>
      </c>
      <c r="CW80" s="4">
        <v>11969001000000</v>
      </c>
      <c r="CX80" s="5">
        <v>12883590000000</v>
      </c>
      <c r="CY80" s="4">
        <v>7036656000000</v>
      </c>
      <c r="CZ80" s="4">
        <v>5402542000000</v>
      </c>
      <c r="DA80" s="4">
        <v>5603942000000</v>
      </c>
      <c r="DB80" s="4">
        <v>3766964000000</v>
      </c>
      <c r="DC80" s="4">
        <v>3289721000000</v>
      </c>
      <c r="DD80" s="4">
        <v>3175344000000</v>
      </c>
      <c r="DE80" s="4"/>
      <c r="DF80" s="4"/>
      <c r="DG80" s="4"/>
      <c r="DH80" s="4"/>
      <c r="DI80" s="4"/>
      <c r="DJ80" s="4"/>
      <c r="DK80" s="4"/>
      <c r="DL80" s="6" t="s">
        <v>613</v>
      </c>
      <c r="DM80" s="4"/>
      <c r="DN80" s="4"/>
      <c r="DO80" s="4"/>
      <c r="DP80" s="4">
        <v>112561356000000</v>
      </c>
      <c r="DQ80" s="4">
        <v>99800963000000</v>
      </c>
      <c r="DR80" s="4">
        <v>111713375000000</v>
      </c>
      <c r="DS80" s="4">
        <v>116281017000000</v>
      </c>
      <c r="DT80" s="4">
        <v>82262093000000</v>
      </c>
      <c r="DU80" s="4">
        <v>63991229000000</v>
      </c>
      <c r="DV80" s="4">
        <v>61715399000000</v>
      </c>
      <c r="DW80" s="4">
        <v>60306777000000</v>
      </c>
      <c r="DX80" s="4">
        <v>57362244000000</v>
      </c>
      <c r="DY80" s="4">
        <v>50300633000000</v>
      </c>
      <c r="DZ80" s="4">
        <v>46440062000000</v>
      </c>
      <c r="EA80" s="4">
        <v>29700914000000</v>
      </c>
      <c r="EB80" s="4">
        <v>24404828000000</v>
      </c>
      <c r="EC80" s="5">
        <v>22847721000000</v>
      </c>
      <c r="ED80" s="4">
        <v>13002619000000</v>
      </c>
      <c r="EE80" s="4">
        <v>11247846000000</v>
      </c>
      <c r="EF80" s="4">
        <v>10633839000000</v>
      </c>
      <c r="EG80" s="4">
        <v>6769367000000</v>
      </c>
      <c r="EH80" s="4">
        <v>6056439000000</v>
      </c>
      <c r="EI80" s="4">
        <v>5939946000000</v>
      </c>
      <c r="EJ80" s="4"/>
      <c r="EK80" s="4"/>
      <c r="EL80" s="4"/>
      <c r="EM80" s="4"/>
      <c r="EN80" s="4"/>
      <c r="EO80" s="4"/>
      <c r="EP80" s="4"/>
      <c r="EQ80" s="6" t="s">
        <v>613</v>
      </c>
      <c r="ER80" s="4"/>
      <c r="ES80" s="4"/>
      <c r="ET80" s="4"/>
      <c r="EU80" s="4">
        <v>30489218000000</v>
      </c>
      <c r="EV80" s="4">
        <v>20943824000000</v>
      </c>
      <c r="EW80" s="4">
        <v>32585529000000</v>
      </c>
      <c r="EX80" s="4">
        <v>48785716000000</v>
      </c>
      <c r="EY80" s="4">
        <v>28376562000000</v>
      </c>
      <c r="EZ80" s="4">
        <v>18355948000000</v>
      </c>
      <c r="FA80" s="4">
        <v>18280285000000</v>
      </c>
      <c r="FB80" s="4">
        <v>16297816000000</v>
      </c>
      <c r="FC80" s="4">
        <v>14560664000000</v>
      </c>
      <c r="FD80" s="4">
        <v>11327164000000</v>
      </c>
      <c r="FE80" s="4">
        <v>14930069000000</v>
      </c>
      <c r="FF80" s="4">
        <v>9919225000000</v>
      </c>
      <c r="FG80" s="4">
        <v>7225966000000</v>
      </c>
      <c r="FH80" s="5">
        <v>7874135000000</v>
      </c>
      <c r="FI80" s="4">
        <v>5238663000000</v>
      </c>
      <c r="FJ80" s="4">
        <v>4049798000000</v>
      </c>
      <c r="FK80" s="4">
        <v>3605967000000</v>
      </c>
      <c r="FL80" s="4">
        <v>2048740000000</v>
      </c>
      <c r="FM80" s="4">
        <v>3812279000000</v>
      </c>
      <c r="FN80" s="4">
        <v>3986756000000</v>
      </c>
      <c r="FO80" s="4"/>
      <c r="FP80" s="4"/>
      <c r="FQ80" s="4"/>
      <c r="FR80" s="4"/>
      <c r="FS80" s="4"/>
      <c r="FT80" s="4"/>
      <c r="FU80" s="4"/>
      <c r="FV80" s="6" t="s">
        <v>613</v>
      </c>
      <c r="FW80" s="4"/>
      <c r="FX80" s="4"/>
      <c r="FY80" s="4"/>
      <c r="FZ80" s="4">
        <v>9186956000000</v>
      </c>
      <c r="GA80" s="4">
        <v>12481321000000</v>
      </c>
      <c r="GB80" s="4">
        <v>14090448000000</v>
      </c>
      <c r="GC80" s="4">
        <v>10306420000000</v>
      </c>
      <c r="GD80" s="4">
        <v>4679127000000</v>
      </c>
      <c r="GE80" s="4">
        <v>1113288000000</v>
      </c>
      <c r="GF80" s="4">
        <v>2283358000000</v>
      </c>
      <c r="GG80" s="4">
        <v>2597305000000</v>
      </c>
      <c r="GH80" s="4">
        <v>4929800000000</v>
      </c>
      <c r="GI80" s="4">
        <v>5912709000000</v>
      </c>
      <c r="GJ80" s="4">
        <v>4703405000000</v>
      </c>
      <c r="GK80" s="4">
        <v>5680355000000</v>
      </c>
      <c r="GL80" s="4">
        <v>3736038000000</v>
      </c>
      <c r="GM80" s="5">
        <v>4860354000000</v>
      </c>
      <c r="GN80" s="4">
        <v>3883699000000</v>
      </c>
      <c r="GO80" s="4">
        <v>4742246000000</v>
      </c>
      <c r="GP80" s="4">
        <v>3732472000000</v>
      </c>
      <c r="GQ80" s="4">
        <v>1831572000000</v>
      </c>
      <c r="GR80" s="4">
        <v>3252293000000</v>
      </c>
      <c r="GS80" s="4">
        <v>3475320000000</v>
      </c>
      <c r="GT80" s="4"/>
      <c r="GU80" s="4"/>
      <c r="GV80" s="4"/>
      <c r="GW80" s="4"/>
      <c r="GX80" s="4"/>
      <c r="GY80" s="4"/>
      <c r="GZ80" s="4"/>
      <c r="HA80" s="6" t="s">
        <v>613</v>
      </c>
      <c r="HB80" s="4"/>
      <c r="HC80" s="4"/>
      <c r="HD80" s="4"/>
      <c r="HE80" s="4">
        <v>68559923000000</v>
      </c>
      <c r="HF80" s="4">
        <v>60286383000000</v>
      </c>
      <c r="HG80" s="4">
        <v>58212056000000</v>
      </c>
      <c r="HH80" s="4">
        <v>53779330000000</v>
      </c>
      <c r="HI80" s="4">
        <v>45362460000000</v>
      </c>
      <c r="HJ80" s="4">
        <v>40860055000000</v>
      </c>
      <c r="HK80" s="4">
        <v>37919722000000</v>
      </c>
      <c r="HL80" s="4">
        <v>36613189000000</v>
      </c>
      <c r="HM80" s="4">
        <v>33219955000000</v>
      </c>
      <c r="HN80" s="4">
        <v>29635856000000</v>
      </c>
      <c r="HO80" s="4">
        <v>26320449000000</v>
      </c>
      <c r="HP80" s="4">
        <v>16136338000000</v>
      </c>
      <c r="HQ80" s="4">
        <v>13843710000000</v>
      </c>
      <c r="HR80" s="5">
        <v>11131607000000</v>
      </c>
      <c r="HS80" s="4">
        <v>5733335000000</v>
      </c>
      <c r="HT80" s="4">
        <v>4594437000000</v>
      </c>
      <c r="HU80" s="4">
        <v>4105713000000</v>
      </c>
      <c r="HV80" s="4">
        <v>3103595000000</v>
      </c>
      <c r="HW80" s="4">
        <v>1489203000000</v>
      </c>
      <c r="HX80" s="4">
        <v>1097809000000</v>
      </c>
      <c r="HY80" s="4"/>
      <c r="HZ80" s="4"/>
      <c r="IA80" s="4"/>
      <c r="IB80" s="4"/>
      <c r="IC80" s="4"/>
      <c r="ID80" s="4"/>
      <c r="IE80" s="4"/>
      <c r="IF80" s="6" t="s">
        <v>613</v>
      </c>
      <c r="IG80" s="4"/>
      <c r="IH80" s="4"/>
      <c r="II80" s="4"/>
      <c r="IJ80" s="4">
        <v>79460503000000</v>
      </c>
      <c r="IK80" s="4">
        <v>60346784000000</v>
      </c>
      <c r="IL80" s="4">
        <v>84430478000000</v>
      </c>
      <c r="IM80" s="4">
        <v>84624733000000</v>
      </c>
      <c r="IN80" s="4">
        <v>64559204000000</v>
      </c>
      <c r="IO80" s="4">
        <v>45539238000000</v>
      </c>
      <c r="IP80" s="4">
        <v>49347479000000</v>
      </c>
      <c r="IQ80" s="4">
        <v>53141768000000</v>
      </c>
      <c r="IR80" s="4">
        <v>51012385000000</v>
      </c>
      <c r="IS80" s="4">
        <v>55953915000000</v>
      </c>
      <c r="IT80" s="4">
        <v>55052562000000</v>
      </c>
      <c r="IU80" s="4">
        <v>37323872000000</v>
      </c>
      <c r="IV80" s="4">
        <v>29241883000000</v>
      </c>
      <c r="IW80" s="5">
        <v>27903196000000</v>
      </c>
      <c r="IX80" s="4">
        <v>18165598000000</v>
      </c>
      <c r="IY80" s="4">
        <v>13719567000000</v>
      </c>
      <c r="IZ80" s="4">
        <v>13281246000000</v>
      </c>
      <c r="JA80" s="4">
        <v>8895977000000</v>
      </c>
      <c r="JB80" s="4">
        <v>6872808000000</v>
      </c>
      <c r="JC80" s="4">
        <v>6881887000000</v>
      </c>
      <c r="JD80" s="4"/>
      <c r="JE80" s="4"/>
      <c r="JF80" s="4"/>
      <c r="JG80" s="4"/>
      <c r="JH80" s="4"/>
      <c r="JI80" s="4"/>
      <c r="JJ80" s="4"/>
      <c r="JK80" s="6" t="s">
        <v>613</v>
      </c>
      <c r="JL80" s="4"/>
      <c r="JM80" s="4"/>
      <c r="JN80" s="4"/>
      <c r="JO80" s="4">
        <v>14109097000000</v>
      </c>
      <c r="JP80" s="4">
        <v>7832334000000</v>
      </c>
      <c r="JQ80" s="4">
        <v>16605011000000</v>
      </c>
      <c r="JR80" s="4">
        <v>16583158000000</v>
      </c>
      <c r="JS80" s="4">
        <v>10571587000000</v>
      </c>
      <c r="JT80" s="4">
        <v>6706310000000</v>
      </c>
      <c r="JU80" s="4">
        <v>3331045000000</v>
      </c>
      <c r="JV80" s="4">
        <v>6122392000000</v>
      </c>
      <c r="JW80" s="4">
        <v>6741152000000</v>
      </c>
      <c r="JX80" s="4">
        <v>7579810000000</v>
      </c>
      <c r="JY80" s="4">
        <v>7615098000000</v>
      </c>
      <c r="JZ80" s="4">
        <v>5162521000000</v>
      </c>
      <c r="KA80" s="4">
        <v>5168744000000</v>
      </c>
      <c r="KB80" s="5">
        <v>4158663000000</v>
      </c>
      <c r="KC80" s="4">
        <v>2397187000000</v>
      </c>
      <c r="KD80" s="4">
        <v>1337118000000</v>
      </c>
      <c r="KE80" s="4">
        <v>1710398000000</v>
      </c>
      <c r="KF80" s="4">
        <v>1569794000000</v>
      </c>
      <c r="KG80" s="4">
        <v>639688000000</v>
      </c>
      <c r="KH80" s="4">
        <v>683950000000</v>
      </c>
      <c r="KI80" s="4"/>
      <c r="KJ80" s="4"/>
      <c r="KK80" s="4"/>
      <c r="KL80" s="4"/>
      <c r="KM80" s="4"/>
      <c r="KN80" s="4"/>
      <c r="KO80" s="4"/>
      <c r="KP80" s="6" t="s">
        <v>613</v>
      </c>
      <c r="KQ80" s="4"/>
      <c r="KR80" s="4"/>
      <c r="KS80" s="4"/>
      <c r="KT80" s="4">
        <v>10608267000000</v>
      </c>
      <c r="KU80" s="4">
        <v>5632425000000</v>
      </c>
      <c r="KV80" s="4">
        <v>11134641000000</v>
      </c>
      <c r="KW80" s="4">
        <v>11498409000000</v>
      </c>
      <c r="KX80" s="4">
        <v>7673322000000</v>
      </c>
      <c r="KY80" s="4">
        <v>5104477000000</v>
      </c>
      <c r="KZ80" s="4">
        <v>2792439000000</v>
      </c>
      <c r="LA80" s="4">
        <v>4839970000000</v>
      </c>
      <c r="LB80" s="4">
        <v>4798778000000</v>
      </c>
      <c r="LC80" s="4">
        <v>5753342000000</v>
      </c>
      <c r="LD80" s="4">
        <v>5899506000000</v>
      </c>
      <c r="LE80" s="4">
        <v>3874515000000</v>
      </c>
      <c r="LF80" s="4">
        <v>3849695000000</v>
      </c>
      <c r="LG80" s="5">
        <v>2685435000000</v>
      </c>
      <c r="LH80" s="4">
        <v>1506046000000</v>
      </c>
      <c r="LI80" s="4">
        <v>941905000000</v>
      </c>
      <c r="LJ80" s="4">
        <v>1062559000000</v>
      </c>
      <c r="LK80" s="4">
        <v>1133184000000</v>
      </c>
      <c r="LL80" s="4">
        <v>352659000000</v>
      </c>
      <c r="LM80" s="4">
        <v>310486000000</v>
      </c>
      <c r="LN80" s="4"/>
      <c r="LO80" s="4"/>
      <c r="LP80" s="4"/>
      <c r="LQ80" s="4"/>
      <c r="LR80" s="4"/>
      <c r="LS80" s="4"/>
      <c r="LT80" s="4"/>
      <c r="LU80" s="6" t="s">
        <v>613</v>
      </c>
      <c r="LV80" s="4"/>
      <c r="LW80" s="4"/>
      <c r="LX80" s="4"/>
      <c r="LY80" s="4">
        <v>23640310000000</v>
      </c>
      <c r="LZ80" s="4">
        <v>18194107000000</v>
      </c>
      <c r="MA80" s="4">
        <v>25122924000000</v>
      </c>
      <c r="MB80" s="4">
        <v>21672440000000</v>
      </c>
      <c r="MC80" s="4">
        <v>14428980000000</v>
      </c>
      <c r="MD80" s="4">
        <v>10129313000000</v>
      </c>
      <c r="ME80" s="4">
        <v>12314311000000</v>
      </c>
      <c r="MF80" s="4">
        <v>13061658000000</v>
      </c>
      <c r="MJ80" s="1">
        <v>14462250000000</v>
      </c>
      <c r="MK80" s="1">
        <v>7011186000000</v>
      </c>
      <c r="ML80" s="1">
        <v>15476885000000</v>
      </c>
      <c r="MM80" s="1">
        <v>15708719000000</v>
      </c>
      <c r="MN80" s="1">
        <v>10522657000000</v>
      </c>
      <c r="MO80" s="1">
        <v>6730030000000</v>
      </c>
      <c r="MP80" s="1">
        <v>4192746000000</v>
      </c>
      <c r="MQ80" s="1">
        <v>6621858000000</v>
      </c>
      <c r="MR80" s="4">
        <v>6587337000000</v>
      </c>
      <c r="MS80" s="4">
        <v>7446755000000</v>
      </c>
      <c r="MT80" s="4">
        <v>55222041000000</v>
      </c>
      <c r="MU80" s="4">
        <v>5061260000000</v>
      </c>
      <c r="MV80" s="4">
        <v>5444238000000</v>
      </c>
      <c r="MW80" s="5">
        <v>3851947000000</v>
      </c>
      <c r="MX80" s="4">
        <v>2048361000000</v>
      </c>
      <c r="MY80" s="1">
        <v>1351809000000</v>
      </c>
      <c r="MZ80" s="1">
        <v>1565530000000</v>
      </c>
      <c r="NA80" s="1">
        <v>1467749000000</v>
      </c>
      <c r="NB80" s="1">
        <v>618813000000</v>
      </c>
      <c r="NC80" s="1">
        <v>890554000000</v>
      </c>
      <c r="NK80" s="6" t="s">
        <v>613</v>
      </c>
      <c r="NO80" s="35">
        <v>10608267000000</v>
      </c>
      <c r="NP80" s="35">
        <v>5632425000000</v>
      </c>
      <c r="NQ80" s="35">
        <v>11134641000000</v>
      </c>
      <c r="NR80" s="35">
        <v>11498409000000</v>
      </c>
      <c r="NS80" s="35">
        <v>7673322000000</v>
      </c>
      <c r="NT80" s="35">
        <v>5104477000000</v>
      </c>
      <c r="NU80" s="35">
        <v>2792439000000</v>
      </c>
      <c r="NV80" s="35">
        <v>4839970000000</v>
      </c>
      <c r="NW80" s="47">
        <v>4798778000000</v>
      </c>
      <c r="NX80" s="47">
        <v>5753342000000</v>
      </c>
      <c r="NY80" s="47">
        <v>53336970000000</v>
      </c>
      <c r="NZ80" s="47">
        <v>3874515000000</v>
      </c>
      <c r="OA80" s="47">
        <v>3849695000000</v>
      </c>
      <c r="OB80" s="48">
        <v>2685435000000</v>
      </c>
      <c r="OC80" s="47">
        <v>1506046000000</v>
      </c>
      <c r="OD80" s="35">
        <v>941905000000</v>
      </c>
      <c r="OE80" s="35">
        <v>1062559000000</v>
      </c>
      <c r="OF80" s="35">
        <v>1133184000000</v>
      </c>
      <c r="OG80" s="35">
        <v>352659000000</v>
      </c>
      <c r="OH80" s="35">
        <v>310486000000</v>
      </c>
      <c r="OP80" s="6" t="s">
        <v>613</v>
      </c>
      <c r="OQ80" s="4">
        <v>11155653000000</v>
      </c>
      <c r="OR80" s="4">
        <v>11738558000000</v>
      </c>
      <c r="OS80" s="4">
        <v>10899498000000</v>
      </c>
      <c r="OT80" s="4">
        <v>8019088000000</v>
      </c>
      <c r="OU80" s="4">
        <v>7374895000000</v>
      </c>
      <c r="OV80" s="5">
        <v>5901095000000</v>
      </c>
      <c r="OW80" s="4">
        <v>3733890000000</v>
      </c>
      <c r="OX80" s="4">
        <v>2359719000000</v>
      </c>
      <c r="OY80" s="4">
        <v>2417247000000</v>
      </c>
      <c r="OZ80" s="4">
        <v>1675637000000</v>
      </c>
      <c r="PA80" s="4">
        <v>1096317000000</v>
      </c>
      <c r="PB80" s="4">
        <v>1098441000000</v>
      </c>
      <c r="PC80" s="4"/>
      <c r="PD80" s="4"/>
      <c r="PE80" s="4"/>
      <c r="PF80" s="4"/>
      <c r="PG80" s="4"/>
      <c r="PH80" s="4"/>
      <c r="PI80" s="4"/>
      <c r="PJ80" s="6" t="s">
        <v>613</v>
      </c>
      <c r="PK80" s="4"/>
      <c r="PL80" s="4"/>
      <c r="PM80" s="4"/>
      <c r="PN80" s="4">
        <v>-752847000000</v>
      </c>
      <c r="PO80" s="4">
        <v>-1342062000000</v>
      </c>
      <c r="PP80" s="4"/>
      <c r="PQ80" s="4"/>
      <c r="PR80" s="4"/>
      <c r="PS80" s="4"/>
      <c r="PT80" s="4"/>
      <c r="PU80" s="4"/>
      <c r="PV80" s="4"/>
      <c r="PW80" s="4"/>
      <c r="PX80" s="4"/>
      <c r="PY80" s="4">
        <v>-164590000000</v>
      </c>
      <c r="PZ80" s="4">
        <v>-197635000000</v>
      </c>
      <c r="QA80" s="5">
        <v>-311987000000</v>
      </c>
      <c r="QB80" s="4">
        <v>-404956000000</v>
      </c>
      <c r="QC80" s="4">
        <v>-385914000000</v>
      </c>
      <c r="QD80" s="4">
        <v>-197323000000</v>
      </c>
      <c r="QE80" s="4">
        <v>-154035000000</v>
      </c>
      <c r="QF80" s="4">
        <v>-194496000000</v>
      </c>
      <c r="QG80" s="4">
        <v>-222861000000</v>
      </c>
      <c r="QH80" s="4"/>
      <c r="QI80" s="4"/>
      <c r="QJ80" s="4"/>
      <c r="QK80" s="4"/>
      <c r="QL80" s="4"/>
      <c r="QM80" s="4"/>
      <c r="QN80" s="4"/>
      <c r="QO80" s="6" t="s">
        <v>613</v>
      </c>
      <c r="QP80" s="4"/>
      <c r="QQ80" s="4"/>
      <c r="QR80" s="4"/>
      <c r="QS80" s="4">
        <v>23324307000000</v>
      </c>
      <c r="QT80" s="4">
        <v>18657797000000</v>
      </c>
      <c r="QU80" s="4">
        <v>9603263000000</v>
      </c>
      <c r="QV80" s="4">
        <v>19139007000000</v>
      </c>
      <c r="QW80" s="4">
        <v>12036079000000</v>
      </c>
      <c r="QX80" s="4">
        <v>10075619000000</v>
      </c>
      <c r="QY80" s="4">
        <v>12096830000000</v>
      </c>
      <c r="QZ80" s="4">
        <v>9421430000000</v>
      </c>
      <c r="RA80" s="4">
        <v>12258713000000</v>
      </c>
      <c r="RB80" s="4">
        <v>6334769000000</v>
      </c>
      <c r="RC80" s="4">
        <v>10458213000000</v>
      </c>
      <c r="RD80" s="4">
        <v>2447431000000</v>
      </c>
      <c r="RE80" s="4">
        <v>5107957000000</v>
      </c>
      <c r="RF80" s="5">
        <v>4257647000000</v>
      </c>
      <c r="RG80" s="4">
        <v>2663827000000</v>
      </c>
      <c r="RH80" s="4">
        <v>1628021000000</v>
      </c>
      <c r="RI80" s="4">
        <v>1002182000000</v>
      </c>
      <c r="RJ80" s="4">
        <v>2070388000000</v>
      </c>
      <c r="RK80" s="4">
        <v>1028445000000</v>
      </c>
      <c r="RL80" s="4">
        <v>778437000000</v>
      </c>
      <c r="RM80" s="4"/>
      <c r="RN80" s="4"/>
      <c r="RO80" s="4"/>
      <c r="RP80" s="4"/>
      <c r="RQ80" s="4"/>
      <c r="RR80" s="4"/>
      <c r="RS80" s="4"/>
      <c r="RT80" s="6" t="s">
        <v>613</v>
      </c>
      <c r="RU80" s="4"/>
      <c r="RV80" s="4"/>
      <c r="RW80" s="4"/>
      <c r="RX80" s="4">
        <v>-3158997000000</v>
      </c>
      <c r="RY80" s="4">
        <v>-2594328000000</v>
      </c>
      <c r="RZ80" s="4">
        <v>-9757541000000</v>
      </c>
      <c r="SA80" s="4">
        <v>-27730809000000</v>
      </c>
      <c r="SB80" s="4">
        <v>-10951214000000</v>
      </c>
      <c r="SC80" s="4">
        <v>-2485056000000</v>
      </c>
      <c r="SD80" s="4">
        <v>-3806612000000</v>
      </c>
      <c r="SE80" s="4">
        <v>-3482345000000</v>
      </c>
      <c r="SF80" s="4">
        <v>-3497071000000</v>
      </c>
      <c r="SG80" s="4">
        <v>-6122135000000</v>
      </c>
      <c r="SH80" s="4">
        <v>-7664971000000</v>
      </c>
      <c r="SI80" s="4">
        <v>-3629170000000</v>
      </c>
      <c r="SJ80" s="4">
        <v>-3060468000000</v>
      </c>
      <c r="SK80" s="5">
        <v>-4951114000000</v>
      </c>
      <c r="SL80" s="4">
        <v>-1016525000000</v>
      </c>
      <c r="SM80" s="4">
        <v>-542252000000</v>
      </c>
      <c r="SN80" s="4">
        <v>-1595945000000</v>
      </c>
      <c r="SO80" s="4">
        <v>-647687000000</v>
      </c>
      <c r="SP80" s="4">
        <v>-311229000000</v>
      </c>
      <c r="SQ80" s="4">
        <v>-499478000000</v>
      </c>
      <c r="SR80" s="4"/>
      <c r="SS80" s="4"/>
      <c r="ST80" s="4"/>
      <c r="SU80" s="4"/>
      <c r="SV80" s="4"/>
      <c r="SW80" s="4"/>
      <c r="SX80" s="4"/>
      <c r="SY80" s="6" t="s">
        <v>613</v>
      </c>
      <c r="SZ80" s="4"/>
      <c r="TA80" s="4"/>
      <c r="TB80" s="4"/>
      <c r="TC80" s="4">
        <v>-7419838000000</v>
      </c>
      <c r="TD80" s="4">
        <v>-7834254000000</v>
      </c>
      <c r="TE80" s="4">
        <v>-830690000000</v>
      </c>
      <c r="TF80" s="4">
        <v>1120862000000</v>
      </c>
      <c r="TG80" s="4">
        <v>300175000000</v>
      </c>
      <c r="TH80" s="4">
        <v>-3027686000000</v>
      </c>
      <c r="TI80" s="4">
        <v>-3789232000000</v>
      </c>
      <c r="TJ80" s="4">
        <v>-3764374000000</v>
      </c>
      <c r="TK80" s="4">
        <v>-5308775000000</v>
      </c>
      <c r="TL80" s="4">
        <v>-3469953000000</v>
      </c>
      <c r="TM80" s="4">
        <v>2832468000000</v>
      </c>
      <c r="TN80" s="4">
        <v>-90100000000</v>
      </c>
      <c r="TO80" s="4">
        <v>-2208471000000</v>
      </c>
      <c r="TP80" s="5">
        <v>2852523000000</v>
      </c>
      <c r="TQ80" s="4">
        <v>-1453973000000</v>
      </c>
      <c r="TR80" s="35">
        <v>-702501000000</v>
      </c>
      <c r="TS80" s="35">
        <v>370549000000</v>
      </c>
      <c r="TT80" s="35">
        <v>-1423736000000</v>
      </c>
      <c r="TU80" s="35">
        <v>-361602000000</v>
      </c>
      <c r="TV80" s="35">
        <v>-314477000000</v>
      </c>
      <c r="UD80" s="6" t="s">
        <v>613</v>
      </c>
      <c r="UH80" s="37">
        <v>9.7852365934616797E-2</v>
      </c>
      <c r="UI80" s="37">
        <v>0.14382244969656099</v>
      </c>
      <c r="UJ80" s="37">
        <v>0.17127661282471798</v>
      </c>
      <c r="UK80" s="37">
        <v>7.5179738856810105E-2</v>
      </c>
      <c r="UL80" s="37">
        <v>3.4893434763395299E-2</v>
      </c>
      <c r="UM80" s="37">
        <v>2.1623078924489499E-2</v>
      </c>
      <c r="UN80" s="37">
        <v>4.2816444545687497E-2</v>
      </c>
      <c r="UO80" s="37"/>
      <c r="UP80" s="9"/>
      <c r="UQ80" s="9"/>
      <c r="UR80" s="9"/>
      <c r="US80" s="9"/>
      <c r="UT80" s="9"/>
      <c r="UU80" s="10"/>
      <c r="UV80" s="9"/>
      <c r="UW80" s="6" t="s">
        <v>613</v>
      </c>
      <c r="VA80" s="9">
        <v>2.5320408063863802E-2</v>
      </c>
      <c r="VB80" s="9">
        <v>3.2263097753016501E-2</v>
      </c>
      <c r="VC80" s="9">
        <v>3.3332914398711902E-2</v>
      </c>
      <c r="VD80" s="9">
        <v>2.3373969708163397E-2</v>
      </c>
      <c r="VE80" s="9">
        <v>3.33254947095665E-2</v>
      </c>
      <c r="VF80" s="9">
        <v>2.19718761617726E-2</v>
      </c>
      <c r="VG80" s="9">
        <v>1.9049853946174099E-2</v>
      </c>
      <c r="VH80" s="9"/>
      <c r="VI80" s="9"/>
      <c r="VJ80" s="9"/>
      <c r="VK80" s="9"/>
      <c r="VL80" s="9"/>
      <c r="VM80" s="9"/>
      <c r="VN80" s="10"/>
      <c r="VO80" s="9"/>
      <c r="VP80" s="6" t="s">
        <v>613</v>
      </c>
      <c r="VT80" s="9">
        <v>0.90214763406538301</v>
      </c>
      <c r="VU80" s="9">
        <v>0.85617755030343901</v>
      </c>
      <c r="VV80" s="9">
        <v>0.82872338717528193</v>
      </c>
      <c r="VW80" s="9">
        <v>0.92482026114318994</v>
      </c>
      <c r="VX80" s="9">
        <v>0.96510656523660499</v>
      </c>
      <c r="VY80" s="9">
        <v>0.97837692107551011</v>
      </c>
      <c r="VZ80" s="9">
        <v>0.95718355545431288</v>
      </c>
      <c r="WA80" s="9"/>
      <c r="WG80" s="53"/>
      <c r="WI80" s="54" t="s">
        <v>613</v>
      </c>
      <c r="WM80" s="9">
        <v>8.4253025650124908E-2</v>
      </c>
      <c r="WN80" s="9">
        <v>7.7377215113475603E-2</v>
      </c>
      <c r="WO80" s="9">
        <v>9.67550184840449E-2</v>
      </c>
      <c r="WP80" s="9">
        <v>9.7405393210829402E-2</v>
      </c>
      <c r="WQ80" s="9">
        <v>8.2014565536187189E-2</v>
      </c>
      <c r="WR80" s="9">
        <v>9.2146347238402204E-2</v>
      </c>
      <c r="WS80" s="9">
        <v>0.108419233060257</v>
      </c>
      <c r="WT80" s="9"/>
      <c r="WU80" s="9"/>
      <c r="WV80" s="9"/>
      <c r="WW80" s="9"/>
      <c r="WX80" s="9"/>
      <c r="WY80" s="9"/>
      <c r="WZ80" s="10"/>
      <c r="XA80" s="9"/>
      <c r="XB80" s="6" t="s">
        <v>613</v>
      </c>
      <c r="XF80" s="9">
        <v>0.26802379999999998</v>
      </c>
      <c r="XG80" s="9">
        <v>0.27078089999999999</v>
      </c>
      <c r="XH80" s="9">
        <v>0.26909179999999999</v>
      </c>
      <c r="XI80" s="9">
        <v>0.27078089999999999</v>
      </c>
      <c r="XJ80" s="9">
        <v>0.26909179999999999</v>
      </c>
      <c r="XK80" s="9">
        <v>0.26136295323041003</v>
      </c>
      <c r="XL80" s="9">
        <v>0.2421546</v>
      </c>
      <c r="XM80" s="9"/>
      <c r="XN80" s="9"/>
      <c r="XO80" s="9"/>
      <c r="XP80" s="9"/>
      <c r="XQ80" s="9"/>
      <c r="XR80" s="9"/>
      <c r="XS80" s="10"/>
      <c r="XT80" s="9"/>
      <c r="XU80" s="6" t="s">
        <v>613</v>
      </c>
      <c r="XV80" s="59">
        <f t="shared" si="318"/>
        <v>287491971644.65924</v>
      </c>
      <c r="XW80" s="59">
        <f t="shared" si="318"/>
        <v>289637481710.92157</v>
      </c>
      <c r="XX80" s="59">
        <f t="shared" si="313"/>
        <v>267645972375.35468</v>
      </c>
      <c r="XY80" s="59">
        <f t="shared" si="313"/>
        <v>204280878833.54016</v>
      </c>
      <c r="XZ80" s="59">
        <f t="shared" si="313"/>
        <v>188467026117.23016</v>
      </c>
      <c r="YA80" s="59">
        <f t="shared" si="313"/>
        <v>283116990097.9314</v>
      </c>
      <c r="YB80" s="59">
        <f t="shared" si="313"/>
        <v>415280686710.14905</v>
      </c>
      <c r="YC80" s="6" t="s">
        <v>613</v>
      </c>
      <c r="YD80" s="4"/>
      <c r="YE80" s="4"/>
      <c r="YF80" s="4"/>
      <c r="YG80" s="4">
        <v>23324307000000</v>
      </c>
      <c r="YH80" s="4">
        <v>18657797000000</v>
      </c>
      <c r="YI80" s="4">
        <v>9603263000000</v>
      </c>
      <c r="YJ80" s="4">
        <v>19139007000000</v>
      </c>
      <c r="YK80" s="4">
        <v>12036079000000</v>
      </c>
      <c r="YL80" s="4">
        <v>10075619000000</v>
      </c>
      <c r="YM80" s="4">
        <v>12096830000000</v>
      </c>
      <c r="YN80" s="4">
        <v>9421430000000</v>
      </c>
      <c r="YO80" s="4">
        <v>12258713000000</v>
      </c>
      <c r="YP80" s="4">
        <v>6334769000000</v>
      </c>
      <c r="YQ80" s="4">
        <v>10458213000000</v>
      </c>
      <c r="YR80" s="4">
        <v>2447431000000</v>
      </c>
      <c r="YS80" s="4">
        <v>5107957000000</v>
      </c>
      <c r="YT80" s="5">
        <v>4257647000000</v>
      </c>
      <c r="YU80" s="4">
        <v>2663827000000</v>
      </c>
      <c r="YV80" s="4">
        <v>1628021000000</v>
      </c>
      <c r="YW80" s="4">
        <v>1002182000000</v>
      </c>
      <c r="YX80" s="4">
        <v>2070388000000</v>
      </c>
      <c r="YY80" s="4">
        <v>1028445000000</v>
      </c>
      <c r="YZ80" s="4">
        <v>778437000000</v>
      </c>
      <c r="ZA80" s="4"/>
      <c r="ZB80" s="4"/>
      <c r="ZC80" s="4"/>
      <c r="ZD80" s="4"/>
      <c r="ZE80" s="4"/>
      <c r="ZF80" s="4"/>
      <c r="ZG80" s="4"/>
      <c r="ZH80" s="6" t="s">
        <v>613</v>
      </c>
      <c r="ZI80" s="4"/>
      <c r="ZJ80" s="4"/>
      <c r="ZK80" s="4"/>
      <c r="ZL80" s="4">
        <v>-3158997000000</v>
      </c>
      <c r="ZM80" s="4">
        <v>-2594328000000</v>
      </c>
      <c r="ZN80" s="4">
        <v>-9757541000000</v>
      </c>
      <c r="ZO80" s="4">
        <v>-27730809000000</v>
      </c>
      <c r="ZP80" s="4">
        <v>-10951214000000</v>
      </c>
      <c r="ZQ80" s="4">
        <v>-2485056000000</v>
      </c>
      <c r="ZR80" s="4">
        <v>-3806612000000</v>
      </c>
      <c r="ZS80" s="4">
        <v>-3482345000000</v>
      </c>
      <c r="ZT80" s="4">
        <v>-3497071000000</v>
      </c>
      <c r="ZU80" s="4">
        <v>-6122135000000</v>
      </c>
      <c r="ZV80" s="4">
        <v>-7664971000000</v>
      </c>
      <c r="ZW80" s="4">
        <v>-3629170000000</v>
      </c>
      <c r="ZX80" s="4">
        <v>-3060468000000</v>
      </c>
      <c r="ZY80" s="5">
        <v>-4951114000000</v>
      </c>
      <c r="ZZ80" s="4">
        <v>-1016525000000</v>
      </c>
      <c r="AAA80" s="4">
        <v>-542252000000</v>
      </c>
      <c r="AAB80" s="4">
        <v>-1595945000000</v>
      </c>
      <c r="AAC80" s="4">
        <v>-647687000000</v>
      </c>
      <c r="AAD80" s="4">
        <v>-311229000000</v>
      </c>
      <c r="AAE80" s="4">
        <v>-499478000000</v>
      </c>
      <c r="AAF80" s="4"/>
      <c r="AAG80" s="4"/>
      <c r="AAH80" s="4"/>
      <c r="AAI80" s="4"/>
      <c r="AAJ80" s="4"/>
      <c r="AAK80" s="4"/>
      <c r="AAL80" s="4"/>
      <c r="AAM80" s="6" t="s">
        <v>613</v>
      </c>
      <c r="AAN80" s="4"/>
      <c r="AAO80" s="4"/>
      <c r="AAP80" s="4"/>
      <c r="AAQ80" s="4">
        <v>-7419838000000</v>
      </c>
      <c r="AAR80" s="4">
        <v>-7834254000000</v>
      </c>
      <c r="AAS80" s="4">
        <v>-830690000000</v>
      </c>
      <c r="AAT80" s="4">
        <v>1120862000000</v>
      </c>
      <c r="AAU80" s="4">
        <v>300175000000</v>
      </c>
      <c r="AAV80" s="4">
        <v>-3027686000000</v>
      </c>
      <c r="AAW80" s="4">
        <v>-3789232000000</v>
      </c>
      <c r="AAX80" s="4">
        <v>-3764374000000</v>
      </c>
      <c r="AAY80" s="4">
        <v>-5308775000000</v>
      </c>
      <c r="AAZ80" s="4">
        <v>-3469953000000</v>
      </c>
      <c r="ABA80" s="4">
        <v>2832468000000</v>
      </c>
      <c r="ABB80" s="4">
        <v>-90100000000</v>
      </c>
      <c r="ABC80" s="4">
        <v>-2208471000000</v>
      </c>
      <c r="ABD80" s="5">
        <v>2852523000000</v>
      </c>
      <c r="ABE80" s="4">
        <v>-1453973000000</v>
      </c>
      <c r="ABF80" s="35">
        <v>-702501000000</v>
      </c>
      <c r="ABG80" s="35">
        <v>370549000000</v>
      </c>
      <c r="ABH80" s="35">
        <v>-1423736000000</v>
      </c>
      <c r="ABI80" s="35">
        <v>-361602000000</v>
      </c>
      <c r="ABJ80" s="35">
        <v>-314477000000</v>
      </c>
      <c r="ABR80" s="6" t="s">
        <v>613</v>
      </c>
      <c r="ABV80" s="37">
        <v>9.7852365934616797E-2</v>
      </c>
      <c r="ABW80" s="37">
        <v>0.14382244969656099</v>
      </c>
      <c r="ABX80" s="37">
        <v>0.17127661282471798</v>
      </c>
      <c r="ABY80" s="37">
        <v>7.5179738856810105E-2</v>
      </c>
      <c r="ABZ80" s="37">
        <v>3.4893434763395299E-2</v>
      </c>
      <c r="ACA80" s="37">
        <v>2.1623078924489499E-2</v>
      </c>
      <c r="ACB80" s="37">
        <v>4.2816444545687497E-2</v>
      </c>
      <c r="ACC80" s="37"/>
      <c r="ACD80" s="9"/>
      <c r="ACE80" s="9"/>
      <c r="ACF80" s="9"/>
      <c r="ACG80" s="9"/>
      <c r="ACH80" s="9"/>
      <c r="ACI80" s="10"/>
      <c r="ACJ80" s="9"/>
      <c r="ACK80" s="6" t="s">
        <v>613</v>
      </c>
      <c r="ACO80" s="9">
        <v>2.5320408063863802E-2</v>
      </c>
      <c r="ACP80" s="9">
        <v>3.2263097753016501E-2</v>
      </c>
      <c r="ACQ80" s="9">
        <v>3.3332914398711902E-2</v>
      </c>
      <c r="ACR80" s="9">
        <v>2.3373969708163397E-2</v>
      </c>
      <c r="ACS80" s="9">
        <v>3.33254947095665E-2</v>
      </c>
      <c r="ACT80" s="9">
        <v>2.19718761617726E-2</v>
      </c>
      <c r="ACU80" s="9">
        <v>1.9049853946174099E-2</v>
      </c>
      <c r="ACV80" s="9"/>
      <c r="ACW80" s="9"/>
      <c r="ACX80" s="9"/>
      <c r="ACY80" s="9"/>
      <c r="ACZ80" s="9"/>
      <c r="ADA80" s="9"/>
      <c r="ADB80" s="10"/>
      <c r="ADC80" s="9"/>
      <c r="ADD80" s="6" t="s">
        <v>613</v>
      </c>
      <c r="ADH80" s="9">
        <v>0.90214763406538301</v>
      </c>
      <c r="ADI80" s="9">
        <v>0.85617755030343901</v>
      </c>
      <c r="ADJ80" s="9">
        <v>0.82872338717528193</v>
      </c>
      <c r="ADK80" s="9">
        <v>0.92482026114318994</v>
      </c>
      <c r="ADL80" s="9">
        <v>0.96510656523660499</v>
      </c>
      <c r="ADM80" s="9">
        <v>0.97837692107551011</v>
      </c>
      <c r="ADN80" s="9">
        <v>0.95718355545431288</v>
      </c>
      <c r="ADO80" s="9"/>
      <c r="ADU80" s="53"/>
      <c r="ADW80" s="54" t="s">
        <v>613</v>
      </c>
      <c r="AEA80" s="9">
        <v>8.4253025650124908E-2</v>
      </c>
      <c r="AEB80" s="9">
        <v>7.7377215113475603E-2</v>
      </c>
      <c r="AEC80" s="9">
        <v>9.67550184840449E-2</v>
      </c>
      <c r="AED80" s="9">
        <v>9.7405393210829402E-2</v>
      </c>
      <c r="AEE80" s="9">
        <v>8.2014565536187189E-2</v>
      </c>
      <c r="AEF80" s="9">
        <v>9.2146347238402204E-2</v>
      </c>
      <c r="AEG80" s="9">
        <v>0.108419233060257</v>
      </c>
      <c r="AEH80" s="9"/>
      <c r="AEI80" s="9"/>
      <c r="AEJ80" s="9"/>
      <c r="AEK80" s="9"/>
      <c r="AEL80" s="9"/>
      <c r="AEM80" s="9"/>
      <c r="AEN80" s="10"/>
      <c r="AEO80" s="9"/>
      <c r="AEP80" s="6" t="s">
        <v>613</v>
      </c>
      <c r="AET80" s="9">
        <v>0.26802379999999998</v>
      </c>
      <c r="AEU80" s="9">
        <v>0.27078089999999999</v>
      </c>
      <c r="AEV80" s="9">
        <v>0.26909179999999999</v>
      </c>
      <c r="AEW80" s="9">
        <v>0.27078089999999999</v>
      </c>
      <c r="AEX80" s="9">
        <v>0.26909179999999999</v>
      </c>
      <c r="AEY80" s="9">
        <v>0.26136295323041003</v>
      </c>
      <c r="AEZ80" s="9">
        <v>0.2421546</v>
      </c>
      <c r="AFA80" s="9"/>
      <c r="AFB80" s="9"/>
      <c r="AFC80" s="9"/>
      <c r="AFD80" s="9"/>
      <c r="AFE80" s="9"/>
      <c r="AFF80" s="9"/>
      <c r="AFG80" s="10"/>
      <c r="AFH80" s="9"/>
      <c r="AFI80" s="6" t="s">
        <v>613</v>
      </c>
      <c r="AFJ80" s="7">
        <f t="shared" si="324"/>
        <v>8.3657431532838916E-2</v>
      </c>
      <c r="AFK80" s="7">
        <f t="shared" si="325"/>
        <v>0.11437911725683453</v>
      </c>
      <c r="AFL80" s="7">
        <f t="shared" si="326"/>
        <v>0.1270348433212686</v>
      </c>
      <c r="AFM80" s="7">
        <f t="shared" si="327"/>
        <v>0.13045103595128418</v>
      </c>
      <c r="AFN80" s="7">
        <f t="shared" si="328"/>
        <v>0.15774317278531935</v>
      </c>
      <c r="AFO80" s="8">
        <f t="shared" si="329"/>
        <v>0.11753623041878006</v>
      </c>
      <c r="AFP80" s="7">
        <f t="shared" si="330"/>
        <v>0.1158263577514653</v>
      </c>
      <c r="AFQ80" s="6" t="s">
        <v>613</v>
      </c>
      <c r="AFR80" s="7">
        <f t="shared" si="331"/>
        <v>0.14445468092897779</v>
      </c>
      <c r="AFS80" s="7">
        <f t="shared" si="332"/>
        <v>0.19413449707678429</v>
      </c>
      <c r="AFT80" s="7">
        <f t="shared" si="333"/>
        <v>0.22414154105045853</v>
      </c>
      <c r="AFU80" s="7">
        <f t="shared" si="334"/>
        <v>0.24011117020478873</v>
      </c>
      <c r="AFV80" s="7">
        <f t="shared" si="335"/>
        <v>0.27808260935832951</v>
      </c>
      <c r="AFW80" s="8">
        <f t="shared" si="336"/>
        <v>0.24124414381499454</v>
      </c>
      <c r="AFX80" s="7">
        <f t="shared" si="337"/>
        <v>0.26268236549931234</v>
      </c>
      <c r="AFY80" s="6" t="s">
        <v>613</v>
      </c>
      <c r="AFZ80" s="1">
        <f t="shared" si="338"/>
        <v>38149755000000</v>
      </c>
      <c r="AGA80" s="1">
        <f t="shared" si="339"/>
        <v>35548565000000</v>
      </c>
      <c r="AGB80" s="1">
        <f t="shared" si="340"/>
        <v>31023854000000</v>
      </c>
      <c r="AGC80" s="1">
        <f t="shared" si="341"/>
        <v>21816693000000</v>
      </c>
      <c r="AGD80" s="1">
        <f t="shared" si="342"/>
        <v>17579748000000</v>
      </c>
      <c r="AGE80" s="2">
        <f t="shared" si="343"/>
        <v>15991961000000</v>
      </c>
      <c r="AGF80" s="1">
        <f t="shared" si="344"/>
        <v>9617034000000</v>
      </c>
      <c r="AGG80" s="6" t="s">
        <v>613</v>
      </c>
      <c r="AGH80" s="7">
        <f t="shared" si="345"/>
        <v>0.17670236676487175</v>
      </c>
      <c r="AGI80" s="7">
        <f t="shared" si="346"/>
        <v>0.21322407810273072</v>
      </c>
      <c r="AGJ80" s="7">
        <f t="shared" si="347"/>
        <v>0.24545944549635904</v>
      </c>
      <c r="AGK80" s="7">
        <f t="shared" si="348"/>
        <v>0.23663169298848363</v>
      </c>
      <c r="AGL80" s="7">
        <f t="shared" si="349"/>
        <v>0.29401695632952191</v>
      </c>
      <c r="AGM80" s="8">
        <f t="shared" si="350"/>
        <v>0.26004709491224998</v>
      </c>
      <c r="AGN80" s="7">
        <f t="shared" si="351"/>
        <v>0.2492646901321135</v>
      </c>
      <c r="AGO80" s="6" t="s">
        <v>613</v>
      </c>
      <c r="AGP80" s="7">
        <f t="shared" si="352"/>
        <v>9.4070841816158962E-2</v>
      </c>
      <c r="AGQ80" s="7">
        <f t="shared" si="353"/>
        <v>0.10282286771175886</v>
      </c>
      <c r="AGR80" s="7">
        <f t="shared" si="354"/>
        <v>0.1071613342899464</v>
      </c>
      <c r="AGS80" s="7">
        <f t="shared" si="355"/>
        <v>0.10380795968864109</v>
      </c>
      <c r="AGT80" s="7">
        <f t="shared" si="356"/>
        <v>0.13165003772157902</v>
      </c>
      <c r="AGU80" s="8">
        <f t="shared" si="357"/>
        <v>9.624112592693683E-2</v>
      </c>
      <c r="AGV80" s="7">
        <f t="shared" si="358"/>
        <v>8.2906491710319691E-2</v>
      </c>
      <c r="AGW80" s="6" t="s">
        <v>613</v>
      </c>
      <c r="AGX80" s="7">
        <f t="shared" si="359"/>
        <v>0.21868518792054126</v>
      </c>
      <c r="AGY80" s="7">
        <f t="shared" si="360"/>
        <v>0.20978975287073298</v>
      </c>
      <c r="AGZ80" s="7">
        <f t="shared" si="361"/>
        <v>0.19798348349346576</v>
      </c>
      <c r="AHA80" s="7">
        <f t="shared" si="362"/>
        <v>0.21485144949591511</v>
      </c>
      <c r="AHB80" s="7">
        <f t="shared" si="363"/>
        <v>0.25220314984503561</v>
      </c>
      <c r="AHC80" s="8">
        <f t="shared" si="364"/>
        <v>0.21148455538928229</v>
      </c>
      <c r="AHD80" s="7">
        <f t="shared" si="365"/>
        <v>0.20554732082037708</v>
      </c>
      <c r="AHE80" s="6" t="s">
        <v>613</v>
      </c>
      <c r="AHF80" s="15">
        <f t="shared" si="464"/>
        <v>4.3176180287715455</v>
      </c>
      <c r="AHG80" s="15">
        <f t="shared" si="465"/>
        <v>5.7877131568012974</v>
      </c>
      <c r="AHH80" s="15">
        <f t="shared" si="466"/>
        <v>5.5989393325947754</v>
      </c>
      <c r="AHI80" s="15">
        <f t="shared" si="467"/>
        <v>7.1571857536154706</v>
      </c>
      <c r="AHJ80" s="15">
        <f t="shared" si="468"/>
        <v>6.5526472648492833</v>
      </c>
      <c r="AHK80" s="16">
        <f t="shared" si="469"/>
        <v>8.039994825026243</v>
      </c>
      <c r="AHL80" s="15">
        <f t="shared" si="470"/>
        <v>6.0543981346468483</v>
      </c>
      <c r="AHM80" s="6" t="s">
        <v>613</v>
      </c>
      <c r="AHN80" s="12">
        <f t="shared" si="366"/>
        <v>84.537353134929887</v>
      </c>
      <c r="AHO80" s="12">
        <f t="shared" si="367"/>
        <v>63.064631938623059</v>
      </c>
      <c r="AHP80" s="12">
        <f t="shared" si="368"/>
        <v>65.190918907643209</v>
      </c>
      <c r="AHQ80" s="12">
        <f t="shared" si="369"/>
        <v>50.997698336335525</v>
      </c>
      <c r="AHR80" s="12">
        <f t="shared" si="370"/>
        <v>55.702677902103638</v>
      </c>
      <c r="AHS80" s="13">
        <f t="shared" si="371"/>
        <v>45.398039170853401</v>
      </c>
      <c r="AHT80" s="12">
        <f t="shared" si="372"/>
        <v>60.286752189495772</v>
      </c>
      <c r="AHU80" s="6" t="s">
        <v>613</v>
      </c>
      <c r="AHV80" s="15">
        <f t="shared" si="373"/>
        <v>0.8893024652243382</v>
      </c>
      <c r="AHW80" s="15">
        <f t="shared" si="374"/>
        <v>1.1123898778768848</v>
      </c>
      <c r="AHX80" s="15">
        <f t="shared" si="375"/>
        <v>1.1854541021069265</v>
      </c>
      <c r="AHY80" s="15">
        <f t="shared" si="376"/>
        <v>1.2566573540464108</v>
      </c>
      <c r="AHZ80" s="15">
        <f t="shared" si="377"/>
        <v>1.1982007412631632</v>
      </c>
      <c r="AIA80" s="16">
        <f t="shared" si="378"/>
        <v>1.2212682394012078</v>
      </c>
      <c r="AIB80" s="15">
        <f t="shared" si="379"/>
        <v>1.3970722359856886</v>
      </c>
      <c r="AIC80" s="6" t="s">
        <v>613</v>
      </c>
      <c r="AID80" s="4">
        <f t="shared" si="380"/>
        <v>13253462000000</v>
      </c>
      <c r="AIE80" s="4">
        <f t="shared" si="381"/>
        <v>10720951000000</v>
      </c>
      <c r="AIF80" s="4">
        <f t="shared" si="382"/>
        <v>10695509000000</v>
      </c>
      <c r="AIG80" s="4">
        <f t="shared" si="383"/>
        <v>5613537000000</v>
      </c>
      <c r="AIH80" s="4">
        <f t="shared" si="384"/>
        <v>4743035000000</v>
      </c>
      <c r="AII80" s="14">
        <f t="shared" si="385"/>
        <v>5009455000000</v>
      </c>
      <c r="AIJ80" s="4">
        <f t="shared" si="386"/>
        <v>1797993000000</v>
      </c>
      <c r="AIK80" s="6" t="s">
        <v>613</v>
      </c>
      <c r="AIL80" s="15">
        <f t="shared" si="387"/>
        <v>3.8489856461655076</v>
      </c>
      <c r="AIM80" s="15">
        <f t="shared" si="388"/>
        <v>5.2191186210999376</v>
      </c>
      <c r="AIN80" s="15">
        <f t="shared" si="389"/>
        <v>5.1472596582359946</v>
      </c>
      <c r="AIO80" s="15">
        <f t="shared" si="390"/>
        <v>6.6489046032830998</v>
      </c>
      <c r="AIP80" s="15">
        <f t="shared" si="391"/>
        <v>6.1652260630587801</v>
      </c>
      <c r="AIQ80" s="16">
        <f t="shared" si="392"/>
        <v>5.570106129309476</v>
      </c>
      <c r="AIR80" s="15">
        <f t="shared" si="393"/>
        <v>10.103264028280421</v>
      </c>
      <c r="AIS80" s="6" t="s">
        <v>613</v>
      </c>
      <c r="AIT80" s="15">
        <f t="shared" si="394"/>
        <v>1.9102237370493544</v>
      </c>
      <c r="AIU80" s="15">
        <f t="shared" si="395"/>
        <v>1.9464814846858403</v>
      </c>
      <c r="AIV80" s="15">
        <f t="shared" si="396"/>
        <v>1.7163737153525547</v>
      </c>
      <c r="AIW80" s="15">
        <f t="shared" si="397"/>
        <v>1.5659249588551525</v>
      </c>
      <c r="AIX80" s="15">
        <f t="shared" si="398"/>
        <v>1.6563876719043515</v>
      </c>
      <c r="AIY80" s="16">
        <f t="shared" si="399"/>
        <v>1.636191149885035</v>
      </c>
      <c r="AIZ80" s="15">
        <f t="shared" si="400"/>
        <v>1.3432160075958313</v>
      </c>
      <c r="AJA80" s="6" t="s">
        <v>613</v>
      </c>
      <c r="AJB80" s="15">
        <f t="shared" si="401"/>
        <v>1.3770530657118385</v>
      </c>
      <c r="AJC80" s="15">
        <f t="shared" si="402"/>
        <v>1.215041293654793</v>
      </c>
      <c r="AJD80" s="15">
        <f t="shared" si="403"/>
        <v>1.1365026511263947</v>
      </c>
      <c r="AJE80" s="15">
        <f t="shared" si="404"/>
        <v>0.66264894686832898</v>
      </c>
      <c r="AJF80" s="15">
        <f t="shared" si="405"/>
        <v>1.0017830142018382</v>
      </c>
      <c r="AJG80" s="16">
        <f t="shared" si="406"/>
        <v>0.86305441804083882</v>
      </c>
      <c r="AJH80" s="15">
        <f t="shared" si="407"/>
        <v>0.77538906396536678</v>
      </c>
      <c r="AJI80" s="6" t="s">
        <v>613</v>
      </c>
      <c r="AJJ80" s="15" t="e">
        <f t="shared" si="319"/>
        <v>#DIV/0!</v>
      </c>
      <c r="AJK80" s="15" t="e">
        <f t="shared" si="319"/>
        <v>#DIV/0!</v>
      </c>
      <c r="AJL80" s="15" t="e">
        <f t="shared" si="314"/>
        <v>#DIV/0!</v>
      </c>
      <c r="AJM80" s="15">
        <f t="shared" si="314"/>
        <v>31.365945683212832</v>
      </c>
      <c r="AJN80" s="15">
        <f t="shared" si="314"/>
        <v>26.152978976395882</v>
      </c>
      <c r="AJO80" s="16">
        <f t="shared" si="314"/>
        <v>13.329603477067955</v>
      </c>
      <c r="AJP80" s="15">
        <f t="shared" si="314"/>
        <v>5.9196233664891986</v>
      </c>
      <c r="AJQ80" s="6" t="s">
        <v>613</v>
      </c>
      <c r="AJU80" s="1">
        <v>34.731850000000001</v>
      </c>
      <c r="AJV80" s="1">
        <v>12.098319999999999</v>
      </c>
      <c r="AJW80" s="1">
        <v>22.499469999999999</v>
      </c>
      <c r="AJX80" s="1">
        <v>35.315959999999997</v>
      </c>
      <c r="AJY80" s="1">
        <v>67.827740000000006</v>
      </c>
      <c r="AJZ80" s="1">
        <v>98.556979999999996</v>
      </c>
      <c r="AKA80" s="1">
        <v>146.02357000000001</v>
      </c>
      <c r="AKB80" s="1">
        <v>95.930220000000006</v>
      </c>
      <c r="AKC80" s="1">
        <v>23.448139999999999</v>
      </c>
      <c r="AKD80" s="1">
        <v>26.169989999999999</v>
      </c>
      <c r="AKE80" s="1">
        <v>28.45213</v>
      </c>
      <c r="AKF80" s="1">
        <v>25.27168</v>
      </c>
      <c r="AKG80" s="1">
        <v>27.425190000000001</v>
      </c>
      <c r="AKH80" s="2">
        <v>14.68885</v>
      </c>
      <c r="AKI80" s="1">
        <v>5.7724500000000001</v>
      </c>
      <c r="AKJ80" s="6" t="s">
        <v>613</v>
      </c>
      <c r="AKK80" s="15">
        <f t="shared" si="408"/>
        <v>1.7267405690344855</v>
      </c>
      <c r="AKL80" s="15">
        <f t="shared" si="409"/>
        <v>1.6972896952934311</v>
      </c>
      <c r="AKM80" s="15">
        <f t="shared" si="410"/>
        <v>1.7644099460461331</v>
      </c>
      <c r="AKN80" s="15">
        <f t="shared" si="411"/>
        <v>1.8406229467925126</v>
      </c>
      <c r="AKO80" s="15">
        <f t="shared" si="412"/>
        <v>1.7628820597946648</v>
      </c>
      <c r="AKP80" s="16">
        <f t="shared" si="413"/>
        <v>2.0525087707462184</v>
      </c>
      <c r="AKQ80" s="15">
        <f t="shared" si="414"/>
        <v>2.2678980035180221</v>
      </c>
      <c r="AKR80" s="6" t="s">
        <v>613</v>
      </c>
      <c r="AKS80" s="15">
        <f t="shared" si="415"/>
        <v>0.14839875610909165</v>
      </c>
      <c r="AKT80" s="15">
        <f t="shared" si="416"/>
        <v>0.19951200329762703</v>
      </c>
      <c r="AKU80" s="15">
        <f t="shared" si="417"/>
        <v>0.17869774941909236</v>
      </c>
      <c r="AKV80" s="15">
        <f t="shared" si="418"/>
        <v>0.35202255926964349</v>
      </c>
      <c r="AKW80" s="15">
        <f t="shared" si="419"/>
        <v>0.269872599180422</v>
      </c>
      <c r="AKX80" s="16">
        <f t="shared" si="420"/>
        <v>0.43662644575935894</v>
      </c>
      <c r="AKY80" s="15">
        <f t="shared" si="421"/>
        <v>0.67738916354966172</v>
      </c>
      <c r="AKZ80" s="6" t="s">
        <v>613</v>
      </c>
      <c r="ALA80" s="7">
        <f t="shared" si="422"/>
        <v>0.12922232397036362</v>
      </c>
      <c r="ALB80" s="7">
        <f t="shared" si="423"/>
        <v>0.16632764219877794</v>
      </c>
      <c r="ALC80" s="7">
        <f t="shared" si="424"/>
        <v>0.15160608349949042</v>
      </c>
      <c r="ALD80" s="7">
        <f t="shared" si="425"/>
        <v>0.26036737098514429</v>
      </c>
      <c r="ALE80" s="7">
        <f t="shared" si="426"/>
        <v>0.21251942860614384</v>
      </c>
      <c r="ALF80" s="8">
        <f t="shared" si="427"/>
        <v>0.30392482823088424</v>
      </c>
      <c r="ALG80" s="7">
        <f t="shared" si="428"/>
        <v>0.40383542368676245</v>
      </c>
      <c r="ALH80" s="6" t="s">
        <v>613</v>
      </c>
      <c r="ALI80" s="7">
        <f t="shared" si="320"/>
        <v>5.8317167358647254E-2</v>
      </c>
      <c r="ALJ80" s="7">
        <f t="shared" si="320"/>
        <v>4.8985580333975771E-2</v>
      </c>
      <c r="ALK80" s="7">
        <f t="shared" si="315"/>
        <v>5.6904725911409854E-2</v>
      </c>
      <c r="ALL80" s="7">
        <f t="shared" si="315"/>
        <v>3.5962695788122424E-2</v>
      </c>
      <c r="ALM80" s="7">
        <f t="shared" si="315"/>
        <v>5.0445693035571414E-2</v>
      </c>
      <c r="ALN80" s="20">
        <f t="shared" si="315"/>
        <v>5.8250281789748524E-2</v>
      </c>
      <c r="ALO80" s="7">
        <f t="shared" si="315"/>
        <v>0.10692916384873005</v>
      </c>
      <c r="ALP80" s="6" t="s">
        <v>613</v>
      </c>
      <c r="ALQ80" s="17">
        <f t="shared" si="429"/>
        <v>0.12922232397036362</v>
      </c>
      <c r="ALR80" s="17">
        <f t="shared" si="430"/>
        <v>0.16632764219877794</v>
      </c>
      <c r="ALS80" s="17">
        <f t="shared" si="431"/>
        <v>0.15160608349949042</v>
      </c>
      <c r="ALT80" s="17">
        <f t="shared" si="432"/>
        <v>0.26036737098514429</v>
      </c>
      <c r="ALU80" s="17">
        <f t="shared" si="433"/>
        <v>0.21251942860614384</v>
      </c>
      <c r="ALV80" s="21">
        <f t="shared" si="434"/>
        <v>0.30392482823088424</v>
      </c>
      <c r="ALW80" s="17">
        <f t="shared" si="435"/>
        <v>0.40383542368676245</v>
      </c>
      <c r="ALX80" s="6" t="s">
        <v>613</v>
      </c>
      <c r="ALY80" s="17">
        <f t="shared" si="436"/>
        <v>0.8707776760296364</v>
      </c>
      <c r="ALZ80" s="17">
        <f t="shared" si="437"/>
        <v>0.83367235780122206</v>
      </c>
      <c r="AMA80" s="17">
        <f t="shared" si="438"/>
        <v>0.84839391650050955</v>
      </c>
      <c r="AMB80" s="17">
        <f t="shared" si="439"/>
        <v>0.73963262901485571</v>
      </c>
      <c r="AMC80" s="17">
        <f t="shared" si="440"/>
        <v>0.78748057139385619</v>
      </c>
      <c r="AMD80" s="21">
        <f t="shared" si="441"/>
        <v>0.69607517176911571</v>
      </c>
      <c r="AME80" s="17">
        <f t="shared" si="442"/>
        <v>0.59616457631323749</v>
      </c>
      <c r="AMF80" s="6" t="s">
        <v>613</v>
      </c>
      <c r="AMJ80" s="18">
        <v>4.5713591950970072</v>
      </c>
      <c r="AMK80" s="18">
        <v>6.1982279139587186</v>
      </c>
      <c r="AML80" s="18">
        <v>6.218300505319057</v>
      </c>
      <c r="AMM80" s="18">
        <v>6.0281565269948612</v>
      </c>
      <c r="AMN80" s="18">
        <v>6.8453170762465918</v>
      </c>
      <c r="AMO80" s="18">
        <v>7.4264531209904705</v>
      </c>
      <c r="AMP80" s="18">
        <v>7.1765482946952046</v>
      </c>
      <c r="AMQ80" s="18">
        <v>5.8431999502304244</v>
      </c>
      <c r="AMR80" s="18">
        <v>4.5730186003318511</v>
      </c>
      <c r="AMS80" s="18">
        <v>5.7790687746391765</v>
      </c>
      <c r="AMT80" s="18">
        <v>6.1667526536031421</v>
      </c>
      <c r="AMU80" s="18">
        <v>8.2581800191838628</v>
      </c>
      <c r="AMV80" s="19">
        <v>10.561990087171512</v>
      </c>
      <c r="AMW80" s="18">
        <v>8.0313813664126421</v>
      </c>
      <c r="AMX80" s="18">
        <v>11.291457076820459</v>
      </c>
      <c r="AMY80" s="18">
        <v>10.072101709964384</v>
      </c>
      <c r="AMZ80" s="18">
        <v>8.1036149396627639</v>
      </c>
      <c r="ANH80" s="6" t="s">
        <v>613</v>
      </c>
      <c r="ANI80" s="7">
        <f t="shared" si="443"/>
        <v>5.8431999502304245E-2</v>
      </c>
      <c r="ANJ80" s="7">
        <f t="shared" si="444"/>
        <v>4.5730186003318511E-2</v>
      </c>
      <c r="ANK80" s="7">
        <f t="shared" si="445"/>
        <v>5.7790687746391761E-2</v>
      </c>
      <c r="ANL80" s="7">
        <f t="shared" si="446"/>
        <v>6.1667526536031421E-2</v>
      </c>
      <c r="ANM80" s="7">
        <f t="shared" si="447"/>
        <v>8.2581800191838625E-2</v>
      </c>
      <c r="ANN80" s="20">
        <f t="shared" si="448"/>
        <v>0.10561990087171512</v>
      </c>
      <c r="ANO80" s="7">
        <f t="shared" si="449"/>
        <v>8.0313813664126418E-2</v>
      </c>
      <c r="ANP80" s="6" t="s">
        <v>613</v>
      </c>
      <c r="ANT80" s="7">
        <v>-1.5137246404285265E-2</v>
      </c>
      <c r="ANU80" s="7">
        <v>2.5564672332883953E-2</v>
      </c>
      <c r="ANV80" s="7">
        <v>-1.0702546631930043E-2</v>
      </c>
      <c r="ANW80" s="7">
        <v>0.20954451611318192</v>
      </c>
      <c r="ANX80" s="7">
        <v>0.18215498634196114</v>
      </c>
      <c r="ANY80" s="7">
        <v>-0.11152965043334617</v>
      </c>
      <c r="ANZ80" s="7">
        <v>0.2194132077705182</v>
      </c>
      <c r="AOA80" s="7">
        <v>5.1688907023796915E-3</v>
      </c>
      <c r="AOB80" s="7">
        <v>0.14404568362117454</v>
      </c>
      <c r="AOC80" s="7">
        <v>5.3476746432414846E-2</v>
      </c>
      <c r="AOD80" s="7">
        <v>0.46856062067014981</v>
      </c>
      <c r="AOE80" s="7">
        <v>0.81701072071858527</v>
      </c>
      <c r="AOF80" s="20">
        <v>-0.46667980509208173</v>
      </c>
      <c r="AOG80" s="7">
        <v>0.53919448848064833</v>
      </c>
      <c r="AOH80" s="7">
        <v>0.57657229599624027</v>
      </c>
      <c r="AOI80" s="7">
        <v>0.18054832872882143</v>
      </c>
      <c r="AOJ80" s="7">
        <v>0.45513802777357104</v>
      </c>
      <c r="AOR80" s="6" t="s">
        <v>613</v>
      </c>
      <c r="AOV80" s="1">
        <v>34.731850000000001</v>
      </c>
      <c r="AOW80" s="1">
        <v>12.098319999999999</v>
      </c>
      <c r="AOX80" s="1">
        <v>22.499469999999999</v>
      </c>
      <c r="AOY80" s="1">
        <v>35.315959999999997</v>
      </c>
      <c r="AOZ80" s="1">
        <v>67.827740000000006</v>
      </c>
      <c r="APA80" s="1">
        <v>98.556979999999996</v>
      </c>
      <c r="APB80" s="1">
        <v>146.02357000000001</v>
      </c>
      <c r="APC80" s="1">
        <v>95.930220000000006</v>
      </c>
      <c r="APD80" s="1">
        <v>23.448139999999999</v>
      </c>
      <c r="APE80" s="1">
        <v>26.169989999999999</v>
      </c>
      <c r="APF80" s="1">
        <v>28.45213</v>
      </c>
      <c r="APG80" s="1">
        <v>25.27168</v>
      </c>
      <c r="APH80" s="1">
        <v>27.425190000000001</v>
      </c>
      <c r="API80" s="2">
        <v>14.68885</v>
      </c>
      <c r="APJ80" s="1">
        <v>5.7724500000000001</v>
      </c>
      <c r="APK80" s="1">
        <v>3.3524600000000002</v>
      </c>
      <c r="APL80" s="1">
        <v>8.0396999999999998</v>
      </c>
      <c r="APM80" s="1">
        <v>8.2848600000000001</v>
      </c>
      <c r="APN80" s="1">
        <v>3.3007499999999999</v>
      </c>
      <c r="APO80" s="1">
        <v>3.0438000000000001</v>
      </c>
      <c r="APW80" s="22">
        <v>0.38168952798344935</v>
      </c>
      <c r="APX80" s="22">
        <v>0.56342482772954472</v>
      </c>
      <c r="APY80" s="22">
        <v>0.26012870477794459</v>
      </c>
      <c r="APZ80" s="22">
        <v>0.2158213663861476</v>
      </c>
      <c r="AQA80" s="22">
        <v>0.48095047186141443</v>
      </c>
      <c r="AQB80" s="39" t="s">
        <v>613</v>
      </c>
      <c r="AQC80" s="22">
        <v>1.0024846924433815</v>
      </c>
      <c r="AQD80" s="6" t="s">
        <v>613</v>
      </c>
      <c r="AQE80" s="4">
        <f t="shared" si="450"/>
        <v>1942374000000</v>
      </c>
      <c r="AQF80" s="4">
        <f t="shared" si="451"/>
        <v>1826468000000</v>
      </c>
      <c r="AQG80" s="4">
        <f t="shared" si="452"/>
        <v>1715592000000</v>
      </c>
      <c r="AQH80" s="4">
        <f t="shared" si="453"/>
        <v>1288006000000</v>
      </c>
      <c r="AQI80" s="4">
        <f t="shared" si="454"/>
        <v>1319049000000</v>
      </c>
      <c r="AQJ80" s="5">
        <f t="shared" si="455"/>
        <v>1473228000000</v>
      </c>
      <c r="AQK80" s="4">
        <f t="shared" si="456"/>
        <v>891141000000</v>
      </c>
      <c r="AQL80" s="6" t="s">
        <v>613</v>
      </c>
      <c r="AQM80" s="7">
        <f t="shared" si="457"/>
        <v>0.28813680510393475</v>
      </c>
      <c r="AQN80" s="7">
        <f t="shared" si="458"/>
        <v>0.24096487906688954</v>
      </c>
      <c r="AQO80" s="7">
        <f t="shared" si="459"/>
        <v>0.22528823660575348</v>
      </c>
      <c r="AQP80" s="7">
        <f t="shared" si="460"/>
        <v>0.24949167276995096</v>
      </c>
      <c r="AQQ80" s="7">
        <f t="shared" si="461"/>
        <v>0.25519720071259089</v>
      </c>
      <c r="AQR80" s="20">
        <f t="shared" si="462"/>
        <v>0.35425520173190278</v>
      </c>
      <c r="AQS80" s="7">
        <f t="shared" si="463"/>
        <v>0.37174446549226237</v>
      </c>
      <c r="AQT80" s="6" t="s">
        <v>613</v>
      </c>
      <c r="AQU80" s="9">
        <f t="shared" si="321"/>
        <v>3.8102028645529931E-2</v>
      </c>
      <c r="AQV80" s="9">
        <f t="shared" si="321"/>
        <v>0.10112357831180351</v>
      </c>
      <c r="AQW80" s="9">
        <f t="shared" si="316"/>
        <v>5.6668507779898881E-2</v>
      </c>
      <c r="AQX80" s="9">
        <f t="shared" si="316"/>
        <v>0.14948375008514422</v>
      </c>
      <c r="AQY80" s="9">
        <f t="shared" si="316"/>
        <v>0.43580573606784667</v>
      </c>
      <c r="AQZ80" s="10" t="e">
        <f t="shared" si="316"/>
        <v>#VALUE!</v>
      </c>
      <c r="ARA80" s="9">
        <f t="shared" si="316"/>
        <v>0.54033466582577871</v>
      </c>
      <c r="ARB80" s="6" t="s">
        <v>613</v>
      </c>
      <c r="ARC80" s="17">
        <f t="shared" si="322"/>
        <v>3.8542911493275676E-2</v>
      </c>
      <c r="ARD80" s="17">
        <f t="shared" si="322"/>
        <v>9.0488289077506862E-2</v>
      </c>
      <c r="ARE80" s="17">
        <f t="shared" si="317"/>
        <v>5.4760735147580647E-2</v>
      </c>
      <c r="ARF80" s="17">
        <f t="shared" si="317"/>
        <v>0.11759045321579492</v>
      </c>
      <c r="ARG80" s="17">
        <f t="shared" si="317"/>
        <v>0.35117334987312082</v>
      </c>
      <c r="ARH80" s="21" t="e">
        <f t="shared" si="317"/>
        <v>#VALUE!</v>
      </c>
      <c r="ARI80" s="17">
        <f t="shared" si="317"/>
        <v>0.34925758202498458</v>
      </c>
      <c r="ARJ80" s="6" t="s">
        <v>613</v>
      </c>
    </row>
    <row r="81" spans="1:1020 1026:1154" collapsed="1" x14ac:dyDescent="0.15">
      <c r="A81" s="26" t="s">
        <v>102</v>
      </c>
      <c r="B81" s="34">
        <v>41843</v>
      </c>
      <c r="C81" s="34">
        <v>41843</v>
      </c>
      <c r="D81" s="35">
        <v>23.498472640278401</v>
      </c>
      <c r="E81" s="26" t="s">
        <v>103</v>
      </c>
      <c r="F81" s="26" t="s">
        <v>28</v>
      </c>
      <c r="G81" s="26" t="s">
        <v>104</v>
      </c>
      <c r="H81" s="26" t="s">
        <v>23</v>
      </c>
      <c r="I81" s="26" t="s">
        <v>461</v>
      </c>
      <c r="J81" s="26" t="s">
        <v>542</v>
      </c>
      <c r="K81" s="26" t="s">
        <v>426</v>
      </c>
      <c r="L81" s="26" t="s">
        <v>48</v>
      </c>
      <c r="M81" s="26" t="s">
        <v>105</v>
      </c>
      <c r="N81" s="26" t="s">
        <v>23</v>
      </c>
      <c r="O81" s="26"/>
      <c r="P81" s="26"/>
      <c r="Q81" s="26" t="s">
        <v>25</v>
      </c>
      <c r="R81" s="26" t="s">
        <v>106</v>
      </c>
      <c r="S81" s="35" t="s">
        <v>107</v>
      </c>
      <c r="T81" s="26" t="s">
        <v>27</v>
      </c>
      <c r="U81" s="26" t="s">
        <v>23</v>
      </c>
      <c r="V81" s="3">
        <v>2014</v>
      </c>
      <c r="W81" s="3">
        <f t="shared" si="323"/>
        <v>0</v>
      </c>
      <c r="AG81" s="35">
        <v>6983869555000</v>
      </c>
      <c r="AH81" s="35">
        <v>14951761071000</v>
      </c>
      <c r="AI81" s="4">
        <v>10346734338000</v>
      </c>
      <c r="AJ81" s="4">
        <v>14032411721000</v>
      </c>
      <c r="AK81" s="4">
        <v>11363927136000</v>
      </c>
      <c r="AL81" s="4">
        <v>9380148505000</v>
      </c>
      <c r="AM81" s="4">
        <v>2670269404000</v>
      </c>
      <c r="AN81" s="5">
        <v>2411041103000</v>
      </c>
      <c r="AO81" s="4">
        <v>1536609940000</v>
      </c>
      <c r="AP81" s="4">
        <v>1658814436000</v>
      </c>
      <c r="AQ81" s="4">
        <v>1257269457000</v>
      </c>
      <c r="AR81" s="4">
        <v>1230013163000</v>
      </c>
      <c r="AS81" s="4">
        <v>1210888160000</v>
      </c>
      <c r="AT81" s="4">
        <v>1051432167000</v>
      </c>
      <c r="AU81" s="4">
        <v>1364820703000</v>
      </c>
      <c r="AV81" s="4">
        <v>336744452000</v>
      </c>
      <c r="AW81" s="4">
        <v>194619806000</v>
      </c>
      <c r="AX81" s="4">
        <v>95664237000</v>
      </c>
      <c r="AY81" s="4"/>
      <c r="AZ81" s="4"/>
      <c r="BA81" s="4"/>
      <c r="BB81" s="6" t="s">
        <v>613</v>
      </c>
      <c r="BC81" s="4"/>
      <c r="BD81" s="4"/>
      <c r="BE81" s="4"/>
      <c r="BF81" s="4"/>
      <c r="BG81" s="4"/>
      <c r="BH81" s="4"/>
      <c r="BI81" s="4"/>
      <c r="BJ81" s="4"/>
      <c r="BK81" s="4"/>
      <c r="BL81" s="4">
        <v>14646792908000</v>
      </c>
      <c r="BM81" s="4">
        <v>14483862450000</v>
      </c>
      <c r="BN81" s="4">
        <v>19407715731000</v>
      </c>
      <c r="BO81" s="4">
        <v>18101863327000</v>
      </c>
      <c r="BP81" s="4">
        <v>16111842031000</v>
      </c>
      <c r="BQ81" s="4">
        <v>8858401371000</v>
      </c>
      <c r="BR81" s="4">
        <v>6940837363000</v>
      </c>
      <c r="BS81" s="5">
        <v>4983414090000</v>
      </c>
      <c r="BT81" s="4">
        <v>4110414722000</v>
      </c>
      <c r="BU81" s="4">
        <v>3483956081000</v>
      </c>
      <c r="BV81" s="4">
        <v>2871781248000</v>
      </c>
      <c r="BW81" s="4">
        <v>2406371041000</v>
      </c>
      <c r="BX81" s="4">
        <v>2043525882000</v>
      </c>
      <c r="BY81" s="4">
        <v>2158472260000</v>
      </c>
      <c r="BZ81" s="4">
        <v>1462592417000</v>
      </c>
      <c r="CA81" s="4">
        <v>1317782448000</v>
      </c>
      <c r="CB81" s="4">
        <v>907069471000</v>
      </c>
      <c r="CC81" s="4">
        <v>769893242000</v>
      </c>
      <c r="CD81" s="4"/>
      <c r="CE81" s="4"/>
      <c r="CF81" s="4"/>
      <c r="CG81" s="6" t="s">
        <v>613</v>
      </c>
      <c r="CH81" s="4"/>
      <c r="CI81" s="4"/>
      <c r="CJ81" s="4"/>
      <c r="CK81" s="4"/>
      <c r="CL81" s="4"/>
      <c r="CM81" s="4"/>
      <c r="CN81" s="4"/>
      <c r="CO81" s="4"/>
      <c r="CP81" s="4"/>
      <c r="CQ81" s="4">
        <v>37186634112000</v>
      </c>
      <c r="CR81" s="4">
        <v>47980945725000</v>
      </c>
      <c r="CS81" s="4">
        <v>42335471858000</v>
      </c>
      <c r="CT81" s="4">
        <v>45731939639000</v>
      </c>
      <c r="CU81" s="4">
        <v>34910108265000</v>
      </c>
      <c r="CV81" s="4">
        <v>23651834992000</v>
      </c>
      <c r="CW81" s="4">
        <v>12560285337000</v>
      </c>
      <c r="CX81" s="5">
        <v>9481209413000</v>
      </c>
      <c r="CY81" s="4">
        <v>7994288651000</v>
      </c>
      <c r="CZ81" s="4">
        <v>7250634507000</v>
      </c>
      <c r="DA81" s="4">
        <v>5838851683000</v>
      </c>
      <c r="DB81" s="4">
        <v>4954287102000</v>
      </c>
      <c r="DC81" s="4">
        <v>4962530398000</v>
      </c>
      <c r="DD81" s="4">
        <v>5229930307000</v>
      </c>
      <c r="DE81" s="4">
        <v>3687319885000</v>
      </c>
      <c r="DF81" s="4">
        <v>2246164048000</v>
      </c>
      <c r="DG81" s="4">
        <v>1635812659000</v>
      </c>
      <c r="DH81" s="4">
        <v>1570151404000</v>
      </c>
      <c r="DI81" s="4"/>
      <c r="DJ81" s="4"/>
      <c r="DK81" s="4"/>
      <c r="DL81" s="6" t="s">
        <v>613</v>
      </c>
      <c r="DM81" s="4"/>
      <c r="DN81" s="4"/>
      <c r="DO81" s="4"/>
      <c r="DP81" s="4"/>
      <c r="DQ81" s="4"/>
      <c r="DR81" s="4"/>
      <c r="DS81" s="4"/>
      <c r="DT81" s="4"/>
      <c r="DU81" s="4"/>
      <c r="DV81" s="4">
        <v>69385794346000</v>
      </c>
      <c r="DW81" s="4">
        <v>68109185213000</v>
      </c>
      <c r="DX81" s="4">
        <v>62110847154000</v>
      </c>
      <c r="DY81" s="4">
        <v>59230001239000</v>
      </c>
      <c r="DZ81" s="4">
        <v>45683774302000</v>
      </c>
      <c r="EA81" s="4">
        <v>31355204690000</v>
      </c>
      <c r="EB81" s="4">
        <v>19602406034000</v>
      </c>
      <c r="EC81" s="5">
        <v>15909219757000</v>
      </c>
      <c r="ED81" s="4">
        <v>12594962700000</v>
      </c>
      <c r="EE81" s="4">
        <v>11020768204000</v>
      </c>
      <c r="EF81" s="4">
        <v>8322979571000</v>
      </c>
      <c r="EG81" s="4">
        <v>6286304901000</v>
      </c>
      <c r="EH81" s="4">
        <v>5700613602000</v>
      </c>
      <c r="EI81" s="4">
        <v>5771423810000</v>
      </c>
      <c r="EJ81" s="4">
        <v>4133063847000</v>
      </c>
      <c r="EK81" s="4">
        <v>2655142507000</v>
      </c>
      <c r="EL81" s="4">
        <v>2097931326000</v>
      </c>
      <c r="EM81" s="4">
        <v>1956828210000</v>
      </c>
      <c r="EN81" s="4"/>
      <c r="EO81" s="4"/>
      <c r="EP81" s="4"/>
      <c r="EQ81" s="6" t="s">
        <v>613</v>
      </c>
      <c r="ER81" s="4"/>
      <c r="ES81" s="4"/>
      <c r="ET81" s="4"/>
      <c r="EU81" s="4"/>
      <c r="EV81" s="4"/>
      <c r="EW81" s="4"/>
      <c r="EX81" s="4"/>
      <c r="EY81" s="4"/>
      <c r="EZ81" s="4"/>
      <c r="FA81" s="4">
        <v>36969569903000</v>
      </c>
      <c r="FB81" s="4">
        <v>44212529936000</v>
      </c>
      <c r="FC81" s="4">
        <v>30349456945000</v>
      </c>
      <c r="FD81" s="4">
        <v>28251951385000</v>
      </c>
      <c r="FE81" s="4">
        <v>25975617297000</v>
      </c>
      <c r="FF81" s="4">
        <v>14909016696000</v>
      </c>
      <c r="FG81" s="4">
        <v>10597534431000</v>
      </c>
      <c r="FH81" s="5">
        <v>8476042469000</v>
      </c>
      <c r="FI81" s="4">
        <v>7298469461000</v>
      </c>
      <c r="FJ81" s="4">
        <v>6580327407000</v>
      </c>
      <c r="FK81" s="4">
        <v>5127208872000</v>
      </c>
      <c r="FL81" s="4">
        <v>3642026776000</v>
      </c>
      <c r="FM81" s="4">
        <v>3435524547000</v>
      </c>
      <c r="FN81" s="4">
        <v>3620586590000</v>
      </c>
      <c r="FO81" s="4">
        <v>2231956897000</v>
      </c>
      <c r="FP81" s="4">
        <v>1850445079000</v>
      </c>
      <c r="FQ81" s="4">
        <v>1351080318000</v>
      </c>
      <c r="FR81" s="4">
        <v>1166320066000</v>
      </c>
      <c r="FS81" s="4"/>
      <c r="FT81" s="4"/>
      <c r="FU81" s="4"/>
      <c r="FV81" s="6" t="s">
        <v>613</v>
      </c>
      <c r="FW81" s="4"/>
      <c r="FX81" s="4"/>
      <c r="FY81" s="4"/>
      <c r="FZ81" s="4"/>
      <c r="GA81" s="4"/>
      <c r="GB81" s="4"/>
      <c r="GC81" s="4"/>
      <c r="GD81" s="4"/>
      <c r="GE81" s="4"/>
      <c r="GF81" s="4">
        <v>28435552745000</v>
      </c>
      <c r="GG81" s="4">
        <v>26277501412000</v>
      </c>
      <c r="GH81" s="4">
        <v>15079949039000</v>
      </c>
      <c r="GI81" s="4">
        <v>13598567630000</v>
      </c>
      <c r="GJ81" s="4">
        <v>9014596503000</v>
      </c>
      <c r="GK81" s="4">
        <v>6745307199000</v>
      </c>
      <c r="GL81" s="4">
        <v>3523486851000</v>
      </c>
      <c r="GM81" s="5">
        <v>3041230324000</v>
      </c>
      <c r="GN81" s="4">
        <v>1811937633000</v>
      </c>
      <c r="GO81" s="4">
        <v>1353426096000</v>
      </c>
      <c r="GP81" s="4">
        <v>508392272000</v>
      </c>
      <c r="GQ81" s="4">
        <v>396062675000</v>
      </c>
      <c r="GR81" s="4">
        <v>174648009000</v>
      </c>
      <c r="GS81" s="4">
        <v>634225173000</v>
      </c>
      <c r="GT81" s="4">
        <v>313827818000</v>
      </c>
      <c r="GU81" s="4">
        <v>624053695000</v>
      </c>
      <c r="GV81" s="4">
        <v>470801102000</v>
      </c>
      <c r="GW81" s="4">
        <v>424615465000</v>
      </c>
      <c r="GX81" s="4"/>
      <c r="GY81" s="4"/>
      <c r="GZ81" s="4"/>
      <c r="HA81" s="6" t="s">
        <v>613</v>
      </c>
      <c r="HB81" s="4"/>
      <c r="HC81" s="4"/>
      <c r="HD81" s="4"/>
      <c r="HE81" s="4"/>
      <c r="HF81" s="4"/>
      <c r="HG81" s="4"/>
      <c r="HH81" s="4"/>
      <c r="HI81" s="4"/>
      <c r="HJ81" s="4"/>
      <c r="HK81" s="4">
        <v>13047082959000</v>
      </c>
      <c r="HL81" s="4">
        <v>13678130940000</v>
      </c>
      <c r="HM81" s="4">
        <v>16502703368000</v>
      </c>
      <c r="HN81" s="4">
        <v>14803614301000</v>
      </c>
      <c r="HO81" s="4">
        <v>12633516348000</v>
      </c>
      <c r="HP81" s="4">
        <v>11444865000000</v>
      </c>
      <c r="HQ81" s="4">
        <v>4375164669000</v>
      </c>
      <c r="HR81" s="5">
        <v>3887586773000</v>
      </c>
      <c r="HS81" s="4">
        <v>2948962839000</v>
      </c>
      <c r="HT81" s="4">
        <v>2594364120000</v>
      </c>
      <c r="HU81" s="4">
        <v>2071560773000</v>
      </c>
      <c r="HV81" s="4">
        <v>1801623781000</v>
      </c>
      <c r="HW81" s="4">
        <v>1532941234000</v>
      </c>
      <c r="HX81" s="4">
        <v>1384641206000</v>
      </c>
      <c r="HY81" s="4">
        <v>1291212068000</v>
      </c>
      <c r="HZ81" s="4">
        <v>402257775000</v>
      </c>
      <c r="IA81" s="4">
        <v>329383451000</v>
      </c>
      <c r="IB81" s="4">
        <v>292347215000</v>
      </c>
      <c r="IC81" s="4"/>
      <c r="ID81" s="4"/>
      <c r="IE81" s="4"/>
      <c r="IF81" s="6" t="s">
        <v>613</v>
      </c>
      <c r="IG81" s="4"/>
      <c r="IH81" s="4"/>
      <c r="II81" s="4"/>
      <c r="IJ81" s="4"/>
      <c r="IK81" s="4"/>
      <c r="IL81" s="4"/>
      <c r="IM81" s="4"/>
      <c r="IN81" s="4"/>
      <c r="IO81" s="4"/>
      <c r="IP81" s="4">
        <v>17809717726000</v>
      </c>
      <c r="IQ81" s="4">
        <v>16536381639000</v>
      </c>
      <c r="IR81" s="4">
        <v>27212914210000</v>
      </c>
      <c r="IS81" s="4">
        <v>31158193498000</v>
      </c>
      <c r="IT81" s="4">
        <v>26176403026000</v>
      </c>
      <c r="IU81" s="4">
        <v>15668832513000</v>
      </c>
      <c r="IV81" s="4">
        <v>13620101419000</v>
      </c>
      <c r="IW81" s="5">
        <v>12463216288000</v>
      </c>
      <c r="IX81" s="4">
        <v>11884667552000</v>
      </c>
      <c r="IY81" s="4">
        <v>9905214374000</v>
      </c>
      <c r="IZ81" s="4">
        <v>7741827272000</v>
      </c>
      <c r="JA81" s="4">
        <v>6022921894000</v>
      </c>
      <c r="JB81" s="4">
        <v>6590857284000</v>
      </c>
      <c r="JC81" s="4">
        <v>6559077280000</v>
      </c>
      <c r="JD81" s="4">
        <v>4284581223000</v>
      </c>
      <c r="JE81" s="4">
        <v>3049427341000</v>
      </c>
      <c r="JF81" s="4">
        <v>2601509406000</v>
      </c>
      <c r="JG81" s="4">
        <v>2476225229000</v>
      </c>
      <c r="JH81" s="4"/>
      <c r="JI81" s="4"/>
      <c r="JJ81" s="4"/>
      <c r="JK81" s="6" t="s">
        <v>613</v>
      </c>
      <c r="JL81" s="4"/>
      <c r="JM81" s="4"/>
      <c r="JN81" s="4"/>
      <c r="JO81" s="4"/>
      <c r="JP81" s="4"/>
      <c r="JQ81" s="4"/>
      <c r="JR81" s="4"/>
      <c r="JS81" s="4"/>
      <c r="JT81" s="4"/>
      <c r="JU81" s="4">
        <v>1122984859000</v>
      </c>
      <c r="JV81" s="4">
        <v>1463941728000</v>
      </c>
      <c r="JW81" s="4">
        <v>4633506792000</v>
      </c>
      <c r="JX81" s="4">
        <v>4367728780000</v>
      </c>
      <c r="JY81" s="4">
        <v>2804568570000</v>
      </c>
      <c r="JZ81" s="4">
        <v>2095421435000</v>
      </c>
      <c r="KA81" s="4">
        <v>1513905342000</v>
      </c>
      <c r="KB81" s="5">
        <v>1401478361000</v>
      </c>
      <c r="KC81" s="4">
        <v>1215961917000</v>
      </c>
      <c r="KD81" s="4">
        <v>870005160000</v>
      </c>
      <c r="KE81" s="4">
        <v>609659702000</v>
      </c>
      <c r="KF81" s="4">
        <v>433463373000</v>
      </c>
      <c r="KG81" s="4">
        <v>396118154000</v>
      </c>
      <c r="KH81" s="4">
        <v>237752355000</v>
      </c>
      <c r="KI81" s="4">
        <v>216970824000</v>
      </c>
      <c r="KJ81" s="4">
        <v>114645309000</v>
      </c>
      <c r="KK81" s="4">
        <v>130877522000</v>
      </c>
      <c r="KL81" s="4">
        <v>130991179000</v>
      </c>
      <c r="KM81" s="4"/>
      <c r="KN81" s="4"/>
      <c r="KO81" s="4"/>
      <c r="KP81" s="6" t="s">
        <v>613</v>
      </c>
      <c r="KQ81" s="4"/>
      <c r="KR81" s="4"/>
      <c r="KS81" s="4"/>
      <c r="KT81" s="4"/>
      <c r="KU81" s="4"/>
      <c r="KV81" s="4"/>
      <c r="KW81" s="4"/>
      <c r="KX81" s="4"/>
      <c r="KY81" s="4"/>
      <c r="KZ81" s="4">
        <v>214424794000</v>
      </c>
      <c r="LA81" s="4">
        <v>322342513000</v>
      </c>
      <c r="LB81" s="4">
        <v>2621015140000</v>
      </c>
      <c r="LC81" s="4">
        <v>2073299864000</v>
      </c>
      <c r="LD81" s="4">
        <v>1356115489000</v>
      </c>
      <c r="LE81" s="4">
        <v>1211029310000</v>
      </c>
      <c r="LF81" s="4">
        <v>703005054000</v>
      </c>
      <c r="LG81" s="5">
        <v>743769103000</v>
      </c>
      <c r="LH81" s="4">
        <v>624371679000</v>
      </c>
      <c r="LI81" s="4">
        <v>523268581000</v>
      </c>
      <c r="LJ81" s="4">
        <v>390946495000</v>
      </c>
      <c r="LK81" s="4">
        <v>187913143000</v>
      </c>
      <c r="LL81" s="4">
        <v>188804947000</v>
      </c>
      <c r="LM81" s="4">
        <v>338176437000</v>
      </c>
      <c r="LN81" s="4">
        <v>143622625000</v>
      </c>
      <c r="LO81" s="4">
        <v>105493557000</v>
      </c>
      <c r="LP81" s="4">
        <v>78292349000</v>
      </c>
      <c r="LQ81" s="4">
        <v>79534070000</v>
      </c>
      <c r="LR81" s="4"/>
      <c r="LS81" s="4"/>
      <c r="LT81" s="4"/>
      <c r="LU81" s="6" t="s">
        <v>613</v>
      </c>
      <c r="LV81" s="4"/>
      <c r="LW81" s="4"/>
      <c r="LX81" s="4"/>
      <c r="LY81" s="4"/>
      <c r="LZ81" s="4"/>
      <c r="MA81" s="4"/>
      <c r="MB81" s="4"/>
      <c r="MC81" s="4"/>
      <c r="MD81" s="4"/>
      <c r="ME81" s="4">
        <v>1960531802000</v>
      </c>
      <c r="MF81" s="4">
        <v>1442812936000</v>
      </c>
      <c r="MP81" s="1">
        <v>196664427000</v>
      </c>
      <c r="MQ81" s="1">
        <v>310275688000</v>
      </c>
      <c r="MR81" s="4">
        <v>2789255688000</v>
      </c>
      <c r="MS81" s="4">
        <v>2358628934000</v>
      </c>
      <c r="MT81" s="4">
        <v>1462391358000</v>
      </c>
      <c r="MU81" s="4">
        <v>1295239236000</v>
      </c>
      <c r="MV81" s="4">
        <v>1098081759000</v>
      </c>
      <c r="MW81" s="5">
        <v>1139189462000</v>
      </c>
      <c r="MX81" s="4">
        <v>1016690189000</v>
      </c>
      <c r="MY81" s="1">
        <v>832672755000</v>
      </c>
      <c r="MZ81" s="1">
        <v>629606984000</v>
      </c>
      <c r="NA81" s="1">
        <v>473326034000</v>
      </c>
      <c r="NB81" s="1">
        <v>348108992000</v>
      </c>
      <c r="NC81" s="1">
        <v>256414877000</v>
      </c>
      <c r="ND81" s="1">
        <v>187947680000</v>
      </c>
      <c r="NE81" s="1">
        <v>135215407000</v>
      </c>
      <c r="NF81" s="1">
        <v>95962125000</v>
      </c>
      <c r="NG81" s="1">
        <v>95645028000</v>
      </c>
      <c r="NH81" s="1"/>
      <c r="NI81" s="1"/>
      <c r="NK81" s="6" t="s">
        <v>613</v>
      </c>
      <c r="NU81" s="35">
        <v>214424794000</v>
      </c>
      <c r="NV81" s="35">
        <v>322342513000</v>
      </c>
      <c r="NW81" s="47">
        <v>2621015140000</v>
      </c>
      <c r="NX81" s="47">
        <v>2073299864000</v>
      </c>
      <c r="NY81" s="47">
        <v>1356115489000</v>
      </c>
      <c r="NZ81" s="47">
        <v>1211029310000</v>
      </c>
      <c r="OA81" s="47">
        <v>703005054000</v>
      </c>
      <c r="OB81" s="48">
        <v>743769103000</v>
      </c>
      <c r="OC81" s="47">
        <v>624371679000</v>
      </c>
      <c r="OD81" s="35">
        <v>523268581000</v>
      </c>
      <c r="OE81" s="35">
        <v>390946494000</v>
      </c>
      <c r="OF81" s="35">
        <v>311241250000</v>
      </c>
      <c r="OG81" s="35">
        <v>206523944000</v>
      </c>
      <c r="OH81" s="35">
        <v>338176437000</v>
      </c>
      <c r="OI81" s="35">
        <v>143622625000</v>
      </c>
      <c r="OJ81" s="35">
        <v>105493557000</v>
      </c>
      <c r="OK81" s="35">
        <v>78292349000</v>
      </c>
      <c r="OL81" s="35">
        <v>79534070000</v>
      </c>
      <c r="OM81" s="35"/>
      <c r="ON81" s="35"/>
      <c r="OP81" s="6" t="s">
        <v>613</v>
      </c>
      <c r="OQ81" s="4">
        <v>3584423246000</v>
      </c>
      <c r="OR81" s="4">
        <v>3078884572000</v>
      </c>
      <c r="OS81" s="4">
        <v>2746154893000</v>
      </c>
      <c r="OT81" s="4">
        <v>1948586348000</v>
      </c>
      <c r="OU81" s="4">
        <v>1497520701000</v>
      </c>
      <c r="OV81" s="5">
        <v>1222546281000</v>
      </c>
      <c r="OW81" s="4">
        <v>1095007771000</v>
      </c>
      <c r="OX81" s="4">
        <v>765249572000</v>
      </c>
      <c r="OY81" s="4">
        <v>623353672000</v>
      </c>
      <c r="OZ81" s="4">
        <v>491050959000</v>
      </c>
      <c r="PA81" s="4">
        <v>509002308000</v>
      </c>
      <c r="PB81" s="4">
        <v>328627418000</v>
      </c>
      <c r="PC81" s="4">
        <v>247110193000</v>
      </c>
      <c r="PD81" s="4">
        <v>157086214000</v>
      </c>
      <c r="PE81" s="4">
        <v>115869360000</v>
      </c>
      <c r="PF81" s="4">
        <v>116662317000</v>
      </c>
      <c r="PG81" s="4"/>
      <c r="PH81" s="4"/>
      <c r="PI81" s="4"/>
      <c r="PJ81" s="6" t="s">
        <v>613</v>
      </c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>
        <v>-998921933000</v>
      </c>
      <c r="PX81" s="4">
        <v>-677973460000.00098</v>
      </c>
      <c r="PY81" s="4">
        <v>-435314128000</v>
      </c>
      <c r="PZ81" s="4">
        <v>-431409359000</v>
      </c>
      <c r="QA81" s="5">
        <v>-122326461000</v>
      </c>
      <c r="QB81" s="4">
        <v>-64027739000</v>
      </c>
      <c r="QC81" s="4">
        <v>-44583386000</v>
      </c>
      <c r="QD81" s="4">
        <v>-15696279000</v>
      </c>
      <c r="QE81" s="4">
        <v>-9611427000</v>
      </c>
      <c r="QF81" s="4">
        <v>-51764196000</v>
      </c>
      <c r="QG81" s="4">
        <v>-44024039000</v>
      </c>
      <c r="QH81" s="4">
        <v>-51044430000</v>
      </c>
      <c r="QI81" s="4">
        <v>-53376426000</v>
      </c>
      <c r="QJ81" s="4">
        <v>-58407554000</v>
      </c>
      <c r="QK81" s="4">
        <v>-53005606000</v>
      </c>
      <c r="QL81" s="4"/>
      <c r="QM81" s="4"/>
      <c r="QN81" s="4"/>
      <c r="QO81" s="6" t="s">
        <v>613</v>
      </c>
      <c r="QP81" s="4"/>
      <c r="QQ81" s="4"/>
      <c r="QR81" s="4"/>
      <c r="QS81" s="4"/>
      <c r="QT81" s="4"/>
      <c r="QU81" s="4"/>
      <c r="QV81" s="4"/>
      <c r="QW81" s="4"/>
      <c r="QX81" s="4"/>
      <c r="QY81" s="4">
        <v>-4790304801000</v>
      </c>
      <c r="QZ81" s="4">
        <v>-733503718000</v>
      </c>
      <c r="RA81" s="4">
        <v>-402477708000</v>
      </c>
      <c r="RB81" s="4">
        <v>3935625611000</v>
      </c>
      <c r="RC81" s="4">
        <v>1885252166000</v>
      </c>
      <c r="RD81" s="4">
        <v>-1113343805000</v>
      </c>
      <c r="RE81" s="4">
        <v>238405380000</v>
      </c>
      <c r="RF81" s="5">
        <v>-177690760000</v>
      </c>
      <c r="RG81" s="4">
        <v>289112087000</v>
      </c>
      <c r="RH81" s="4">
        <v>478152104000</v>
      </c>
      <c r="RI81" s="4">
        <v>838418778000</v>
      </c>
      <c r="RJ81" s="4">
        <v>209923753000</v>
      </c>
      <c r="RK81" s="4">
        <v>880209448000</v>
      </c>
      <c r="RL81" s="4">
        <v>-454503975000</v>
      </c>
      <c r="RM81" s="4">
        <v>627126807000</v>
      </c>
      <c r="RN81" s="4">
        <v>-102819403000</v>
      </c>
      <c r="RO81" s="4">
        <v>107796534000</v>
      </c>
      <c r="RP81" s="4">
        <v>-79903071000</v>
      </c>
      <c r="RQ81" s="4"/>
      <c r="RR81" s="4"/>
      <c r="RS81" s="4"/>
      <c r="RT81" s="6" t="s">
        <v>613</v>
      </c>
      <c r="RU81" s="4"/>
      <c r="RV81" s="4"/>
      <c r="RW81" s="4"/>
      <c r="RX81" s="4"/>
      <c r="RY81" s="4"/>
      <c r="RZ81" s="4"/>
      <c r="SA81" s="4"/>
      <c r="SB81" s="4"/>
      <c r="SC81" s="4"/>
      <c r="SD81" s="4">
        <v>-3711047918000</v>
      </c>
      <c r="SE81" s="4">
        <v>-5232492679000</v>
      </c>
      <c r="SF81" s="4">
        <v>-4043689722000</v>
      </c>
      <c r="SG81" s="4">
        <v>-6068317949000</v>
      </c>
      <c r="SH81" s="4">
        <v>-2637548255000</v>
      </c>
      <c r="SI81" s="4">
        <v>-1338524756000</v>
      </c>
      <c r="SJ81" s="4">
        <v>-325091864000</v>
      </c>
      <c r="SK81" s="5">
        <v>-1268223615000</v>
      </c>
      <c r="SL81" s="4">
        <v>-619866710000</v>
      </c>
      <c r="SM81" s="4">
        <v>-1072561521000</v>
      </c>
      <c r="SN81" s="4">
        <v>-815528515000</v>
      </c>
      <c r="SO81" s="4">
        <v>-417105956000</v>
      </c>
      <c r="SP81" s="4">
        <v>-209176553000</v>
      </c>
      <c r="SQ81" s="4">
        <v>-119869929000</v>
      </c>
      <c r="SR81" s="4">
        <v>-57558190000</v>
      </c>
      <c r="SS81" s="4">
        <v>135013263000</v>
      </c>
      <c r="ST81" s="4">
        <v>-23998198000</v>
      </c>
      <c r="SU81" s="4">
        <v>-20464279000</v>
      </c>
      <c r="SV81" s="4"/>
      <c r="SW81" s="4"/>
      <c r="SX81" s="4"/>
      <c r="SY81" s="6" t="s">
        <v>613</v>
      </c>
      <c r="SZ81" s="4"/>
      <c r="TA81" s="4"/>
      <c r="TB81" s="4"/>
      <c r="TC81" s="4"/>
      <c r="TD81" s="4"/>
      <c r="TE81" s="4"/>
      <c r="TF81" s="4"/>
      <c r="TG81" s="4"/>
      <c r="TH81" s="4"/>
      <c r="TI81" s="4">
        <v>-524061730000</v>
      </c>
      <c r="TJ81" s="4">
        <v>9477948129000</v>
      </c>
      <c r="TK81" s="4">
        <v>167444735000</v>
      </c>
      <c r="TL81" s="4">
        <v>4814068509000</v>
      </c>
      <c r="TM81" s="4">
        <v>2727823454000</v>
      </c>
      <c r="TN81" s="4">
        <v>9175983354000</v>
      </c>
      <c r="TO81" s="4">
        <v>345914785000</v>
      </c>
      <c r="TP81" s="5">
        <v>2360099519000</v>
      </c>
      <c r="TQ81" s="4">
        <v>185308988000</v>
      </c>
      <c r="TR81" s="35">
        <v>871062899000</v>
      </c>
      <c r="TS81" s="35">
        <v>-6278896000</v>
      </c>
      <c r="TT81" s="35">
        <v>223998912000</v>
      </c>
      <c r="TU81" s="35">
        <v>-511576902000</v>
      </c>
      <c r="TV81" s="35">
        <v>260985367000</v>
      </c>
      <c r="TW81" s="35">
        <v>458507635000</v>
      </c>
      <c r="TX81" s="35">
        <v>109930786000</v>
      </c>
      <c r="TY81" s="35">
        <v>17857984000</v>
      </c>
      <c r="TZ81" s="35">
        <v>91396630000</v>
      </c>
      <c r="UA81" s="35"/>
      <c r="UB81" s="35"/>
      <c r="UD81" s="6" t="s">
        <v>613</v>
      </c>
      <c r="UM81" s="37"/>
      <c r="UN81" s="37">
        <v>0.74881159699131006</v>
      </c>
      <c r="UO81" s="37">
        <v>0.69920762120445701</v>
      </c>
      <c r="UP81" s="9">
        <v>0.55739423579997305</v>
      </c>
      <c r="UQ81" s="9">
        <v>0.546920735528171</v>
      </c>
      <c r="UR81" s="9">
        <v>0.352789864767725</v>
      </c>
      <c r="US81" s="9">
        <v>0.276863139892147</v>
      </c>
      <c r="UT81" s="9">
        <v>0.141883261253899</v>
      </c>
      <c r="UU81" s="10"/>
      <c r="UV81" s="9"/>
      <c r="UW81" s="6" t="s">
        <v>613</v>
      </c>
      <c r="VF81" s="9"/>
      <c r="VG81" s="9">
        <v>3.42238703033102E-2</v>
      </c>
      <c r="VH81" s="9">
        <v>3.10384835798297E-2</v>
      </c>
      <c r="VI81" s="9">
        <v>5.0960727803754706E-2</v>
      </c>
      <c r="VJ81" s="9">
        <v>4.7386824864514496E-2</v>
      </c>
      <c r="VK81" s="9">
        <v>3.2889426719996E-2</v>
      </c>
      <c r="VL81" s="9">
        <v>5.12901251684766E-2</v>
      </c>
      <c r="VM81" s="9">
        <v>1.6038446874576898E-2</v>
      </c>
      <c r="VN81" s="10"/>
      <c r="VO81" s="9"/>
      <c r="VP81" s="6" t="s">
        <v>613</v>
      </c>
      <c r="VY81" s="9"/>
      <c r="VZ81" s="9">
        <v>0.25118840300869</v>
      </c>
      <c r="WA81" s="9">
        <v>0.30079237879554299</v>
      </c>
      <c r="WB81" s="52">
        <v>0.44260576420002701</v>
      </c>
      <c r="WC81" s="52">
        <v>0.453079264471829</v>
      </c>
      <c r="WD81" s="52">
        <v>0.647210135232275</v>
      </c>
      <c r="WE81" s="52">
        <v>0.72313686010785305</v>
      </c>
      <c r="WF81" s="52">
        <v>0.85811673874610095</v>
      </c>
      <c r="WG81" s="53"/>
      <c r="WI81" s="54" t="s">
        <v>613</v>
      </c>
      <c r="WR81" s="9"/>
      <c r="WS81" s="9">
        <v>0.23552261674181399</v>
      </c>
      <c r="WT81" s="9">
        <v>0.20623388127487099</v>
      </c>
      <c r="WU81" s="9">
        <v>0.17419674718636302</v>
      </c>
      <c r="WV81" s="9">
        <v>0.176740084658042</v>
      </c>
      <c r="WW81" s="9">
        <v>0.151133862583224</v>
      </c>
      <c r="WX81" s="9">
        <v>0.153611850888246</v>
      </c>
      <c r="WY81" s="9">
        <v>0.17007243295560598</v>
      </c>
      <c r="WZ81" s="10"/>
      <c r="XA81" s="9"/>
      <c r="XB81" s="6" t="s">
        <v>613</v>
      </c>
      <c r="XK81" s="9"/>
      <c r="XL81" s="9">
        <v>6.5015000000000003E-2</v>
      </c>
      <c r="XM81" s="9">
        <v>0.16987403323445999</v>
      </c>
      <c r="XN81" s="9">
        <v>0.16945806524010501</v>
      </c>
      <c r="XO81" s="9">
        <v>0.30025626454422999</v>
      </c>
      <c r="XP81" s="9">
        <v>0.30835198787094997</v>
      </c>
      <c r="XQ81" s="9">
        <v>0.37157960000000001</v>
      </c>
      <c r="XR81" s="9">
        <v>0.37157960000000001</v>
      </c>
      <c r="XS81" s="10"/>
      <c r="XT81" s="9"/>
      <c r="XU81" s="6" t="s">
        <v>613</v>
      </c>
      <c r="XV81" s="59">
        <f t="shared" si="318"/>
        <v>1337084761844.2998</v>
      </c>
      <c r="XW81" s="59">
        <f t="shared" si="318"/>
        <v>1524028591267.6951</v>
      </c>
      <c r="XX81" s="59">
        <f t="shared" si="313"/>
        <v>864454976697.73633</v>
      </c>
      <c r="XY81" s="59">
        <f t="shared" si="313"/>
        <v>547811139897.72766</v>
      </c>
      <c r="XZ81" s="59">
        <f t="shared" si="313"/>
        <v>532933904319.35791</v>
      </c>
      <c r="YA81" s="59">
        <f t="shared" si="313"/>
        <v>268559102310.81284</v>
      </c>
      <c r="YB81" s="59">
        <f t="shared" si="313"/>
        <v>81528350226.187912</v>
      </c>
      <c r="YC81" s="6" t="s">
        <v>613</v>
      </c>
      <c r="YD81" s="4"/>
      <c r="YE81" s="4"/>
      <c r="YF81" s="4"/>
      <c r="YG81" s="4"/>
      <c r="YH81" s="4"/>
      <c r="YI81" s="4"/>
      <c r="YJ81" s="4"/>
      <c r="YK81" s="4"/>
      <c r="YL81" s="4"/>
      <c r="YM81" s="4">
        <v>-4790304801000</v>
      </c>
      <c r="YN81" s="4">
        <v>-733503718000</v>
      </c>
      <c r="YO81" s="4">
        <v>-402477708000</v>
      </c>
      <c r="YP81" s="4">
        <v>3935625611000</v>
      </c>
      <c r="YQ81" s="4">
        <v>1885252166000</v>
      </c>
      <c r="YR81" s="4">
        <v>-1113343805000</v>
      </c>
      <c r="YS81" s="4">
        <v>238405380000</v>
      </c>
      <c r="YT81" s="5">
        <v>-177690760000</v>
      </c>
      <c r="YU81" s="4">
        <v>289112087000</v>
      </c>
      <c r="YV81" s="4">
        <v>478152104000</v>
      </c>
      <c r="YW81" s="4">
        <v>838418778000</v>
      </c>
      <c r="YX81" s="4">
        <v>209923753000</v>
      </c>
      <c r="YY81" s="4">
        <v>880209448000</v>
      </c>
      <c r="YZ81" s="4">
        <v>-454503975000</v>
      </c>
      <c r="ZA81" s="4">
        <v>627126807000</v>
      </c>
      <c r="ZB81" s="4">
        <v>-102819403000</v>
      </c>
      <c r="ZC81" s="4">
        <v>107796534000</v>
      </c>
      <c r="ZD81" s="4">
        <v>-79903071000</v>
      </c>
      <c r="ZE81" s="4"/>
      <c r="ZF81" s="4"/>
      <c r="ZG81" s="4"/>
      <c r="ZH81" s="6" t="s">
        <v>613</v>
      </c>
      <c r="ZI81" s="4"/>
      <c r="ZJ81" s="4"/>
      <c r="ZK81" s="4"/>
      <c r="ZL81" s="4"/>
      <c r="ZM81" s="4"/>
      <c r="ZN81" s="4"/>
      <c r="ZO81" s="4"/>
      <c r="ZP81" s="4"/>
      <c r="ZQ81" s="4"/>
      <c r="ZR81" s="4">
        <v>-3711047918000</v>
      </c>
      <c r="ZS81" s="4">
        <v>-5232492679000</v>
      </c>
      <c r="ZT81" s="4">
        <v>-4043689722000</v>
      </c>
      <c r="ZU81" s="4">
        <v>-6068317949000</v>
      </c>
      <c r="ZV81" s="4">
        <v>-2637548255000</v>
      </c>
      <c r="ZW81" s="4">
        <v>-1338524756000</v>
      </c>
      <c r="ZX81" s="4">
        <v>-325091864000</v>
      </c>
      <c r="ZY81" s="5">
        <v>-1268223615000</v>
      </c>
      <c r="ZZ81" s="4">
        <v>-619866710000</v>
      </c>
      <c r="AAA81" s="4">
        <v>-1072561521000</v>
      </c>
      <c r="AAB81" s="4">
        <v>-815528515000</v>
      </c>
      <c r="AAC81" s="4">
        <v>-417105956000</v>
      </c>
      <c r="AAD81" s="4">
        <v>-209176553000</v>
      </c>
      <c r="AAE81" s="4">
        <v>-119869929000</v>
      </c>
      <c r="AAF81" s="4">
        <v>-57558190000</v>
      </c>
      <c r="AAG81" s="4">
        <v>135013263000</v>
      </c>
      <c r="AAH81" s="4">
        <v>-23998198000</v>
      </c>
      <c r="AAI81" s="4">
        <v>-20464279000</v>
      </c>
      <c r="AAJ81" s="4"/>
      <c r="AAK81" s="4"/>
      <c r="AAL81" s="4"/>
      <c r="AAM81" s="6" t="s">
        <v>613</v>
      </c>
      <c r="AAN81" s="4"/>
      <c r="AAO81" s="4"/>
      <c r="AAP81" s="4"/>
      <c r="AAQ81" s="4"/>
      <c r="AAR81" s="4"/>
      <c r="AAS81" s="4"/>
      <c r="AAT81" s="4"/>
      <c r="AAU81" s="4"/>
      <c r="AAV81" s="4"/>
      <c r="AAW81" s="4">
        <v>-524061730000</v>
      </c>
      <c r="AAX81" s="4">
        <v>9477948129000</v>
      </c>
      <c r="AAY81" s="4">
        <v>167444735000</v>
      </c>
      <c r="AAZ81" s="4">
        <v>4814068509000</v>
      </c>
      <c r="ABA81" s="4">
        <v>2727823454000</v>
      </c>
      <c r="ABB81" s="4">
        <v>9175983354000</v>
      </c>
      <c r="ABC81" s="4">
        <v>345914785000</v>
      </c>
      <c r="ABD81" s="5">
        <v>2360099519000</v>
      </c>
      <c r="ABE81" s="4">
        <v>185308988000</v>
      </c>
      <c r="ABF81" s="35">
        <v>871062899000</v>
      </c>
      <c r="ABG81" s="35">
        <v>-6278896000</v>
      </c>
      <c r="ABH81" s="35">
        <v>223998912000</v>
      </c>
      <c r="ABI81" s="35">
        <v>-511576902000</v>
      </c>
      <c r="ABJ81" s="35">
        <v>260985367000</v>
      </c>
      <c r="ABK81" s="35">
        <v>458507635000</v>
      </c>
      <c r="ABL81" s="35">
        <v>109930786000</v>
      </c>
      <c r="ABM81" s="35">
        <v>17857984000</v>
      </c>
      <c r="ABN81" s="35">
        <v>91396630000</v>
      </c>
      <c r="ABO81" s="35"/>
      <c r="ABP81" s="35"/>
      <c r="ABR81" s="6" t="s">
        <v>613</v>
      </c>
      <c r="ACA81" s="37"/>
      <c r="ACB81" s="37">
        <v>0.74881159699131006</v>
      </c>
      <c r="ACC81" s="37">
        <v>0.69920762120445701</v>
      </c>
      <c r="ACD81" s="9">
        <v>0.55739423579997305</v>
      </c>
      <c r="ACE81" s="9">
        <v>0.546920735528171</v>
      </c>
      <c r="ACF81" s="9">
        <v>0.352789864767725</v>
      </c>
      <c r="ACG81" s="9">
        <v>0.276863139892147</v>
      </c>
      <c r="ACH81" s="9">
        <v>0.141883261253899</v>
      </c>
      <c r="ACI81" s="10"/>
      <c r="ACJ81" s="9"/>
      <c r="ACK81" s="6" t="s">
        <v>613</v>
      </c>
      <c r="ACT81" s="9"/>
      <c r="ACU81" s="9">
        <v>3.42238703033102E-2</v>
      </c>
      <c r="ACV81" s="9">
        <v>3.10384835798297E-2</v>
      </c>
      <c r="ACW81" s="9">
        <v>5.0960727803754706E-2</v>
      </c>
      <c r="ACX81" s="9">
        <v>4.7386824864514496E-2</v>
      </c>
      <c r="ACY81" s="9">
        <v>3.2889426719996E-2</v>
      </c>
      <c r="ACZ81" s="9">
        <v>5.12901251684766E-2</v>
      </c>
      <c r="ADA81" s="9">
        <v>1.6038446874576898E-2</v>
      </c>
      <c r="ADB81" s="10"/>
      <c r="ADC81" s="9"/>
      <c r="ADD81" s="6" t="s">
        <v>613</v>
      </c>
      <c r="ADM81" s="9"/>
      <c r="ADN81" s="9">
        <v>0.25118840300869</v>
      </c>
      <c r="ADO81" s="9">
        <v>0.30079237879554299</v>
      </c>
      <c r="ADP81" s="52">
        <v>0.44260576420002701</v>
      </c>
      <c r="ADQ81" s="52">
        <v>0.453079264471829</v>
      </c>
      <c r="ADR81" s="52">
        <v>0.647210135232275</v>
      </c>
      <c r="ADS81" s="52">
        <v>0.72313686010785305</v>
      </c>
      <c r="ADT81" s="52">
        <v>0.85811673874610095</v>
      </c>
      <c r="ADU81" s="53"/>
      <c r="ADW81" s="54" t="s">
        <v>613</v>
      </c>
      <c r="AEF81" s="9"/>
      <c r="AEG81" s="9">
        <v>0.23552261674181399</v>
      </c>
      <c r="AEH81" s="9">
        <v>0.20623388127487099</v>
      </c>
      <c r="AEI81" s="9">
        <v>0.17419674718636302</v>
      </c>
      <c r="AEJ81" s="9">
        <v>0.176740084658042</v>
      </c>
      <c r="AEK81" s="9">
        <v>0.151133862583224</v>
      </c>
      <c r="AEL81" s="9">
        <v>0.153611850888246</v>
      </c>
      <c r="AEM81" s="9">
        <v>0.17007243295560598</v>
      </c>
      <c r="AEN81" s="10"/>
      <c r="AEO81" s="9"/>
      <c r="AEP81" s="6" t="s">
        <v>613</v>
      </c>
      <c r="AEY81" s="9"/>
      <c r="AEZ81" s="9">
        <v>6.5015000000000003E-2</v>
      </c>
      <c r="AFA81" s="9">
        <v>0.16987403323445999</v>
      </c>
      <c r="AFB81" s="9">
        <v>0.16945806524010501</v>
      </c>
      <c r="AFC81" s="9">
        <v>0.30025626454422999</v>
      </c>
      <c r="AFD81" s="9">
        <v>0.30835198787094997</v>
      </c>
      <c r="AFE81" s="9">
        <v>0.37157960000000001</v>
      </c>
      <c r="AFF81" s="9">
        <v>0.37157960000000001</v>
      </c>
      <c r="AFG81" s="10"/>
      <c r="AFH81" s="9"/>
      <c r="AFI81" s="6" t="s">
        <v>613</v>
      </c>
      <c r="AFJ81" s="7">
        <f t="shared" si="324"/>
        <v>4.219899196514508E-2</v>
      </c>
      <c r="AFK81" s="7">
        <f t="shared" si="325"/>
        <v>3.5004217805668987E-2</v>
      </c>
      <c r="AFL81" s="7">
        <f t="shared" si="326"/>
        <v>2.9684839086087298E-2</v>
      </c>
      <c r="AFM81" s="7">
        <f t="shared" si="327"/>
        <v>3.8622911952675885E-2</v>
      </c>
      <c r="AFN81" s="7">
        <f t="shared" si="328"/>
        <v>3.5863202342643605E-2</v>
      </c>
      <c r="AFO81" s="8">
        <f t="shared" si="329"/>
        <v>4.675082212455732E-2</v>
      </c>
      <c r="AFP81" s="7">
        <f t="shared" si="330"/>
        <v>4.9573126484924006E-2</v>
      </c>
      <c r="AFQ81" s="6" t="s">
        <v>613</v>
      </c>
      <c r="AFR81" s="7">
        <f t="shared" si="331"/>
        <v>0.15882338072453925</v>
      </c>
      <c r="AFS81" s="7">
        <f t="shared" si="332"/>
        <v>0.14005362621883133</v>
      </c>
      <c r="AFT81" s="7">
        <f t="shared" si="333"/>
        <v>0.10734267892206316</v>
      </c>
      <c r="AFU81" s="7">
        <f t="shared" si="334"/>
        <v>0.10581420663328052</v>
      </c>
      <c r="AFV81" s="7">
        <f t="shared" si="335"/>
        <v>0.16068082167994852</v>
      </c>
      <c r="AFW81" s="8">
        <f t="shared" si="336"/>
        <v>0.1913189714929612</v>
      </c>
      <c r="AFX81" s="7">
        <f t="shared" si="337"/>
        <v>0.21172585518633591</v>
      </c>
      <c r="AFY81" s="6" t="s">
        <v>613</v>
      </c>
      <c r="AFZ81" s="1">
        <f t="shared" si="338"/>
        <v>31582652407000</v>
      </c>
      <c r="AGA81" s="1">
        <f t="shared" si="339"/>
        <v>28402181931000</v>
      </c>
      <c r="AGB81" s="1">
        <f t="shared" si="340"/>
        <v>21648112851000</v>
      </c>
      <c r="AGC81" s="1">
        <f t="shared" si="341"/>
        <v>18190172199000</v>
      </c>
      <c r="AGD81" s="1">
        <f t="shared" si="342"/>
        <v>7898651520000</v>
      </c>
      <c r="AGE81" s="2">
        <f t="shared" si="343"/>
        <v>6928817097000</v>
      </c>
      <c r="AGF81" s="1">
        <f t="shared" si="344"/>
        <v>4760900472000</v>
      </c>
      <c r="AGG81" s="6" t="s">
        <v>613</v>
      </c>
      <c r="AGH81" s="7">
        <f t="shared" si="345"/>
        <v>0.14671050209111083</v>
      </c>
      <c r="AGI81" s="7">
        <f t="shared" si="346"/>
        <v>0.15378145209445246</v>
      </c>
      <c r="AGJ81" s="7">
        <f t="shared" si="347"/>
        <v>0.12955256605059906</v>
      </c>
      <c r="AGK81" s="7">
        <f t="shared" si="348"/>
        <v>0.11519525005459791</v>
      </c>
      <c r="AGL81" s="7">
        <f t="shared" si="349"/>
        <v>0.19166630381992089</v>
      </c>
      <c r="AGM81" s="8">
        <f t="shared" si="350"/>
        <v>0.20226805548190963</v>
      </c>
      <c r="AGN81" s="7">
        <f t="shared" si="351"/>
        <v>0.25540586789229563</v>
      </c>
      <c r="AGO81" s="6" t="s">
        <v>613</v>
      </c>
      <c r="AGP81" s="7">
        <f t="shared" si="352"/>
        <v>9.6315121554928829E-2</v>
      </c>
      <c r="AGQ81" s="7">
        <f t="shared" si="353"/>
        <v>6.6541080571089026E-2</v>
      </c>
      <c r="AGR81" s="7">
        <f t="shared" si="354"/>
        <v>5.1806792845182865E-2</v>
      </c>
      <c r="AGS81" s="7">
        <f t="shared" si="355"/>
        <v>7.7289058326154306E-2</v>
      </c>
      <c r="AGT81" s="7">
        <f t="shared" si="356"/>
        <v>5.1615258387085874E-2</v>
      </c>
      <c r="AGU81" s="8">
        <f t="shared" si="357"/>
        <v>5.9677139978395917E-2</v>
      </c>
      <c r="AGV81" s="7">
        <f t="shared" si="358"/>
        <v>5.2535897724369091E-2</v>
      </c>
      <c r="AGW81" s="6" t="s">
        <v>613</v>
      </c>
      <c r="AGX81" s="7">
        <f t="shared" si="359"/>
        <v>0.1317177285144574</v>
      </c>
      <c r="AGY81" s="7">
        <f t="shared" si="360"/>
        <v>9.8814604646371082E-2</v>
      </c>
      <c r="AGZ81" s="7">
        <f t="shared" si="361"/>
        <v>0.10490955882182711</v>
      </c>
      <c r="AHA81" s="7">
        <f t="shared" si="362"/>
        <v>0.12436065969709686</v>
      </c>
      <c r="AHB81" s="7">
        <f t="shared" si="363"/>
        <v>0.10994930617116869</v>
      </c>
      <c r="AHC81" s="8">
        <f t="shared" si="364"/>
        <v>9.809235856534948E-2</v>
      </c>
      <c r="AHD81" s="7">
        <f t="shared" si="365"/>
        <v>9.2136171769964872E-2</v>
      </c>
      <c r="AHE81" s="6" t="s">
        <v>613</v>
      </c>
      <c r="AHF81" s="15">
        <f t="shared" si="464"/>
        <v>1.4021698682721704</v>
      </c>
      <c r="AHG81" s="15">
        <f t="shared" si="465"/>
        <v>1.7212699563102827</v>
      </c>
      <c r="AHH81" s="15">
        <f t="shared" si="466"/>
        <v>1.6246685497310163</v>
      </c>
      <c r="AHI81" s="15">
        <f t="shared" si="467"/>
        <v>1.7688104045833259</v>
      </c>
      <c r="AHJ81" s="15">
        <f t="shared" si="468"/>
        <v>1.9623138688720201</v>
      </c>
      <c r="AHK81" s="16">
        <f t="shared" si="469"/>
        <v>2.5009393285236707</v>
      </c>
      <c r="AHL81" s="15">
        <f t="shared" si="470"/>
        <v>2.8913548524410912</v>
      </c>
      <c r="AHM81" s="6" t="s">
        <v>613</v>
      </c>
      <c r="AHN81" s="12">
        <f t="shared" si="366"/>
        <v>260.31082842321575</v>
      </c>
      <c r="AHO81" s="12">
        <f t="shared" si="367"/>
        <v>212.05273389097817</v>
      </c>
      <c r="AHP81" s="12">
        <f t="shared" si="368"/>
        <v>224.66120862647966</v>
      </c>
      <c r="AHQ81" s="12">
        <f t="shared" si="369"/>
        <v>206.35337685385343</v>
      </c>
      <c r="AHR81" s="12">
        <f t="shared" si="370"/>
        <v>186.00490257443363</v>
      </c>
      <c r="AHS81" s="13">
        <f t="shared" si="371"/>
        <v>145.94516381789362</v>
      </c>
      <c r="AHT81" s="12">
        <f t="shared" si="372"/>
        <v>126.23839640154875</v>
      </c>
      <c r="AHU81" s="6" t="s">
        <v>613</v>
      </c>
      <c r="AHV81" s="15">
        <f t="shared" si="373"/>
        <v>0.43813464888874021</v>
      </c>
      <c r="AHW81" s="15">
        <f t="shared" si="374"/>
        <v>0.52605424356270125</v>
      </c>
      <c r="AHX81" s="15">
        <f t="shared" si="375"/>
        <v>0.57299125183827071</v>
      </c>
      <c r="AHY81" s="15">
        <f t="shared" si="376"/>
        <v>0.49972030697657038</v>
      </c>
      <c r="AHZ81" s="15">
        <f t="shared" si="377"/>
        <v>0.69481783998230595</v>
      </c>
      <c r="AIA81" s="16">
        <f t="shared" si="378"/>
        <v>0.78339582194257074</v>
      </c>
      <c r="AIB81" s="15">
        <f t="shared" si="379"/>
        <v>0.94360482322031802</v>
      </c>
      <c r="AIC81" s="6" t="s">
        <v>613</v>
      </c>
      <c r="AID81" s="4">
        <f t="shared" si="380"/>
        <v>11986014913000</v>
      </c>
      <c r="AIE81" s="4">
        <f t="shared" si="381"/>
        <v>17479988254000</v>
      </c>
      <c r="AIF81" s="4">
        <f t="shared" si="382"/>
        <v>8934490968000</v>
      </c>
      <c r="AIG81" s="4">
        <f t="shared" si="383"/>
        <v>8742818296000</v>
      </c>
      <c r="AIH81" s="4">
        <f t="shared" si="384"/>
        <v>1962750906000</v>
      </c>
      <c r="AII81" s="14">
        <f t="shared" si="385"/>
        <v>1005166944000</v>
      </c>
      <c r="AIJ81" s="4">
        <f t="shared" si="386"/>
        <v>695819190000</v>
      </c>
      <c r="AIK81" s="6" t="s">
        <v>613</v>
      </c>
      <c r="AIL81" s="15">
        <f t="shared" si="387"/>
        <v>2.2703888162599353</v>
      </c>
      <c r="AIM81" s="15">
        <f t="shared" si="388"/>
        <v>1.7825065466431291</v>
      </c>
      <c r="AIN81" s="15">
        <f t="shared" si="389"/>
        <v>2.9298147057010939</v>
      </c>
      <c r="AIO81" s="15">
        <f t="shared" si="390"/>
        <v>1.7921946885443998</v>
      </c>
      <c r="AIP81" s="15">
        <f t="shared" si="391"/>
        <v>6.9392918772138881</v>
      </c>
      <c r="AIQ81" s="16">
        <f t="shared" si="392"/>
        <v>12.399150571350265</v>
      </c>
      <c r="AIR81" s="15">
        <f t="shared" si="393"/>
        <v>17.080108917375505</v>
      </c>
      <c r="AIS81" s="6" t="s">
        <v>613</v>
      </c>
      <c r="AIT81" s="15">
        <f t="shared" si="394"/>
        <v>1.3949334228523871</v>
      </c>
      <c r="AIU81" s="15">
        <f t="shared" si="395"/>
        <v>1.6187179078639067</v>
      </c>
      <c r="AIV81" s="15">
        <f t="shared" si="396"/>
        <v>1.3439568294314173</v>
      </c>
      <c r="AIW81" s="15">
        <f t="shared" si="397"/>
        <v>1.5864114632285338</v>
      </c>
      <c r="AIX81" s="15">
        <f t="shared" si="398"/>
        <v>1.1852082594097118</v>
      </c>
      <c r="AIY81" s="16">
        <f t="shared" si="399"/>
        <v>1.118589182118455</v>
      </c>
      <c r="AIZ81" s="15">
        <f t="shared" si="400"/>
        <v>1.0953376860337869</v>
      </c>
      <c r="AJA81" s="6" t="s">
        <v>613</v>
      </c>
      <c r="AJB81" s="15">
        <f t="shared" si="401"/>
        <v>0.98039480979582982</v>
      </c>
      <c r="AJC81" s="15">
        <f t="shared" si="402"/>
        <v>1.1374178940808057</v>
      </c>
      <c r="AJD81" s="15">
        <f t="shared" si="403"/>
        <v>1.0577523087458351</v>
      </c>
      <c r="AJE81" s="15">
        <f t="shared" si="404"/>
        <v>1.2233234590778408</v>
      </c>
      <c r="AJF81" s="15">
        <f t="shared" si="405"/>
        <v>0.90691913572703353</v>
      </c>
      <c r="AJG81" s="16">
        <f t="shared" si="406"/>
        <v>0.87239477858260361</v>
      </c>
      <c r="AJH81" s="15">
        <f t="shared" si="407"/>
        <v>0.77372724407156357</v>
      </c>
      <c r="AJI81" s="6" t="s">
        <v>613</v>
      </c>
      <c r="AJJ81" s="15" t="e">
        <f t="shared" si="319"/>
        <v>#DIV/0!</v>
      </c>
      <c r="AJK81" s="15">
        <f t="shared" si="319"/>
        <v>4.3724425660398429</v>
      </c>
      <c r="AJL81" s="15">
        <f t="shared" si="314"/>
        <v>4.1366937431444528</v>
      </c>
      <c r="AJM81" s="15">
        <f t="shared" si="314"/>
        <v>4.8135847201357089</v>
      </c>
      <c r="AJN81" s="15">
        <f t="shared" si="314"/>
        <v>3.5092083897048698</v>
      </c>
      <c r="AJO81" s="16">
        <f t="shared" si="314"/>
        <v>11.45686999806199</v>
      </c>
      <c r="AJP81" s="15">
        <f t="shared" si="314"/>
        <v>18.991173762984197</v>
      </c>
      <c r="AJQ81" s="6" t="s">
        <v>613</v>
      </c>
      <c r="AKA81" s="1">
        <v>0.90537999999999996</v>
      </c>
      <c r="AKB81" s="1">
        <v>1.03304</v>
      </c>
      <c r="AKC81" s="1">
        <v>3.4653800000000001</v>
      </c>
      <c r="AKD81" s="1">
        <v>2.86591</v>
      </c>
      <c r="AKE81" s="1">
        <v>3.2443200000000001</v>
      </c>
      <c r="AKF81" s="1">
        <v>3.8250799999999998</v>
      </c>
      <c r="AKG81" s="1">
        <v>2.8407</v>
      </c>
      <c r="AKH81" s="2">
        <v>5.2185100000000002</v>
      </c>
      <c r="AKI81" s="1">
        <v>14.91459</v>
      </c>
      <c r="AKJ81" s="6" t="s">
        <v>613</v>
      </c>
      <c r="AKK81" s="15">
        <f t="shared" si="408"/>
        <v>3.7636771242242451</v>
      </c>
      <c r="AKL81" s="15">
        <f t="shared" si="409"/>
        <v>4.0010500162111731</v>
      </c>
      <c r="AKM81" s="15">
        <f t="shared" si="410"/>
        <v>3.6160775071330127</v>
      </c>
      <c r="AKN81" s="15">
        <f t="shared" si="411"/>
        <v>2.7396744906995409</v>
      </c>
      <c r="AKO81" s="15">
        <f t="shared" si="412"/>
        <v>4.4803813152203897</v>
      </c>
      <c r="AKP81" s="16">
        <f t="shared" si="413"/>
        <v>4.0923124513882074</v>
      </c>
      <c r="AKQ81" s="15">
        <f t="shared" si="414"/>
        <v>4.2709804726705141</v>
      </c>
      <c r="AKR81" s="6" t="s">
        <v>613</v>
      </c>
      <c r="AKS81" s="15">
        <f t="shared" si="415"/>
        <v>0.9137865901559602</v>
      </c>
      <c r="AKT81" s="15">
        <f t="shared" si="416"/>
        <v>0.91859780682622905</v>
      </c>
      <c r="AKU81" s="15">
        <f t="shared" si="417"/>
        <v>0.71354611453264094</v>
      </c>
      <c r="AKV81" s="15">
        <f t="shared" si="418"/>
        <v>0.58937411660163752</v>
      </c>
      <c r="AKW81" s="15">
        <f t="shared" si="419"/>
        <v>0.80533811126367005</v>
      </c>
      <c r="AKX81" s="16">
        <f t="shared" si="420"/>
        <v>0.78229258961417913</v>
      </c>
      <c r="AKY81" s="15">
        <f t="shared" si="421"/>
        <v>0.61443216884158236</v>
      </c>
      <c r="AKZ81" s="6" t="s">
        <v>613</v>
      </c>
      <c r="ALA81" s="7">
        <f t="shared" si="422"/>
        <v>0.4774756991486146</v>
      </c>
      <c r="ALB81" s="7">
        <f t="shared" si="423"/>
        <v>0.47878601943457144</v>
      </c>
      <c r="ALC81" s="7">
        <f t="shared" si="424"/>
        <v>0.41641488868086646</v>
      </c>
      <c r="ALD81" s="7">
        <f t="shared" si="425"/>
        <v>0.37082151423342885</v>
      </c>
      <c r="ALE81" s="7">
        <f t="shared" si="426"/>
        <v>0.44608713804859695</v>
      </c>
      <c r="ALF81" s="8">
        <f t="shared" si="427"/>
        <v>0.43892489604275664</v>
      </c>
      <c r="ALG81" s="7">
        <f t="shared" si="428"/>
        <v>0.38058716909887969</v>
      </c>
      <c r="ALH81" s="6" t="s">
        <v>613</v>
      </c>
      <c r="ALI81" s="7">
        <f t="shared" si="320"/>
        <v>8.8666397902692526E-2</v>
      </c>
      <c r="ALJ81" s="7">
        <f t="shared" si="320"/>
        <v>0.11207272947670703</v>
      </c>
      <c r="ALK81" s="7">
        <f t="shared" si="315"/>
        <v>9.5895027182864065E-2</v>
      </c>
      <c r="ALL81" s="7">
        <f t="shared" si="315"/>
        <v>8.1213668071180106E-2</v>
      </c>
      <c r="ALM81" s="7">
        <f t="shared" si="315"/>
        <v>0.15125184990206678</v>
      </c>
      <c r="ALN81" s="20">
        <f t="shared" si="315"/>
        <v>8.8306071457813343E-2</v>
      </c>
      <c r="ALO81" s="7">
        <f t="shared" si="315"/>
        <v>4.499511944635895E-2</v>
      </c>
      <c r="ALP81" s="6" t="s">
        <v>613</v>
      </c>
      <c r="ALQ81" s="17">
        <f t="shared" si="429"/>
        <v>0.4774756991486146</v>
      </c>
      <c r="ALR81" s="17">
        <f t="shared" si="430"/>
        <v>0.47878601943457144</v>
      </c>
      <c r="ALS81" s="17">
        <f t="shared" si="431"/>
        <v>0.41641488868086646</v>
      </c>
      <c r="ALT81" s="17">
        <f t="shared" si="432"/>
        <v>0.37082151423342885</v>
      </c>
      <c r="ALU81" s="17">
        <f t="shared" si="433"/>
        <v>0.44608713804859695</v>
      </c>
      <c r="ALV81" s="21">
        <f t="shared" si="434"/>
        <v>0.43892489604275664</v>
      </c>
      <c r="ALW81" s="17">
        <f t="shared" si="435"/>
        <v>0.38058716909887969</v>
      </c>
      <c r="ALX81" s="6" t="s">
        <v>613</v>
      </c>
      <c r="ALY81" s="17">
        <f t="shared" si="436"/>
        <v>0.52252430085138546</v>
      </c>
      <c r="ALZ81" s="17">
        <f t="shared" si="437"/>
        <v>0.52121398056542856</v>
      </c>
      <c r="AMA81" s="17">
        <f t="shared" si="438"/>
        <v>0.58358511131913349</v>
      </c>
      <c r="AMB81" s="17">
        <f t="shared" si="439"/>
        <v>0.6291784857665712</v>
      </c>
      <c r="AMC81" s="17">
        <f t="shared" si="440"/>
        <v>0.5539128619514031</v>
      </c>
      <c r="AMD81" s="21">
        <f t="shared" si="441"/>
        <v>0.56107510395724336</v>
      </c>
      <c r="AME81" s="17">
        <f t="shared" si="442"/>
        <v>0.61941283090112031</v>
      </c>
      <c r="AMF81" s="6" t="s">
        <v>613</v>
      </c>
      <c r="AMP81" s="18">
        <v>4.5713591950970072</v>
      </c>
      <c r="AMQ81" s="18">
        <v>6.1982279139587186</v>
      </c>
      <c r="AMR81" s="18">
        <v>6.218300505319057</v>
      </c>
      <c r="AMS81" s="18">
        <v>6.0281565269948612</v>
      </c>
      <c r="AMT81" s="18">
        <v>6.8453170762465918</v>
      </c>
      <c r="AMU81" s="18">
        <v>7.4264531209904705</v>
      </c>
      <c r="AMV81" s="19">
        <v>7.1765482946952046</v>
      </c>
      <c r="AMW81" s="18">
        <v>5.8431999502304244</v>
      </c>
      <c r="AMX81" s="18">
        <v>11.291457076820459</v>
      </c>
      <c r="AMY81" s="18">
        <v>10.072101709964384</v>
      </c>
      <c r="AMZ81" s="18">
        <v>8.1036149396627639</v>
      </c>
      <c r="ANH81" s="6" t="s">
        <v>613</v>
      </c>
      <c r="ANI81" s="7">
        <f t="shared" si="443"/>
        <v>6.1982279139587183E-2</v>
      </c>
      <c r="ANJ81" s="7">
        <f t="shared" si="444"/>
        <v>6.218300505319057E-2</v>
      </c>
      <c r="ANK81" s="7">
        <f t="shared" si="445"/>
        <v>6.0281565269948614E-2</v>
      </c>
      <c r="ANL81" s="7">
        <f t="shared" si="446"/>
        <v>6.8453170762465917E-2</v>
      </c>
      <c r="ANM81" s="7">
        <f t="shared" si="447"/>
        <v>7.4264531209904699E-2</v>
      </c>
      <c r="ANN81" s="20">
        <f t="shared" si="448"/>
        <v>7.176548294695205E-2</v>
      </c>
      <c r="ANO81" s="7">
        <f t="shared" si="449"/>
        <v>5.8431999502304245E-2</v>
      </c>
      <c r="ANP81" s="6" t="s">
        <v>613</v>
      </c>
      <c r="ANZ81" s="7">
        <v>-1.5137246404285265E-2</v>
      </c>
      <c r="AOA81" s="7">
        <v>2.5564672332883953E-2</v>
      </c>
      <c r="AOB81" s="7">
        <v>-1.0702546631930043E-2</v>
      </c>
      <c r="AOC81" s="7">
        <v>0.20954451611318192</v>
      </c>
      <c r="AOD81" s="7">
        <v>0.18215498634196114</v>
      </c>
      <c r="AOE81" s="7">
        <v>-0.11152965043334617</v>
      </c>
      <c r="AOF81" s="20">
        <v>0.2194132077705182</v>
      </c>
      <c r="AOG81" s="7">
        <v>5.1688907023796915E-3</v>
      </c>
      <c r="AOH81" s="7">
        <v>0.57657229599624027</v>
      </c>
      <c r="AOI81" s="7">
        <v>0.18054832872882143</v>
      </c>
      <c r="AOJ81" s="7">
        <v>0.45513802777357104</v>
      </c>
      <c r="AOR81" s="6" t="s">
        <v>613</v>
      </c>
      <c r="APB81" s="1">
        <v>0.90537999999999996</v>
      </c>
      <c r="APC81" s="1">
        <v>1.03304</v>
      </c>
      <c r="APD81" s="1">
        <v>3.4653800000000001</v>
      </c>
      <c r="APE81" s="1">
        <v>2.86591</v>
      </c>
      <c r="APF81" s="1">
        <v>3.2443200000000001</v>
      </c>
      <c r="APG81" s="1">
        <v>3.8250799999999998</v>
      </c>
      <c r="APH81" s="1">
        <v>2.8407</v>
      </c>
      <c r="API81" s="2">
        <v>5.2185100000000002</v>
      </c>
      <c r="APJ81" s="1">
        <v>14.91459</v>
      </c>
      <c r="APK81" s="1">
        <v>18.562899999999999</v>
      </c>
      <c r="APL81" s="1">
        <v>35.373550000000002</v>
      </c>
      <c r="APM81" s="1">
        <v>54.067749999999997</v>
      </c>
      <c r="APN81" s="1">
        <v>8.9575399999999998</v>
      </c>
      <c r="APO81" s="1">
        <v>6.6567999999999996</v>
      </c>
      <c r="APP81" s="1">
        <v>4.4107799999999999</v>
      </c>
      <c r="APQ81" s="1">
        <v>2.4612099999999999</v>
      </c>
      <c r="APR81" s="1">
        <v>1.8121799999999999</v>
      </c>
      <c r="APS81" s="1">
        <v>1.91587</v>
      </c>
      <c r="APT81" s="1"/>
      <c r="APU81" s="1"/>
      <c r="APW81" s="22">
        <v>0.36999965350497482</v>
      </c>
      <c r="APX81" s="22">
        <v>0.41632694124645492</v>
      </c>
      <c r="APY81" s="22">
        <v>0.2177077669552932</v>
      </c>
      <c r="APZ81" s="22">
        <v>6.1626023894649953E-2</v>
      </c>
      <c r="AQA81" s="22">
        <v>3.7312673210620054E-2</v>
      </c>
      <c r="AQB81" s="39" t="s">
        <v>613</v>
      </c>
      <c r="AQC81" s="22">
        <v>1.4394660172128715</v>
      </c>
      <c r="AQD81" s="6" t="s">
        <v>613</v>
      </c>
      <c r="AQE81" s="4">
        <f t="shared" si="450"/>
        <v>2012491652000</v>
      </c>
      <c r="AQF81" s="4">
        <f t="shared" si="451"/>
        <v>2294428916000</v>
      </c>
      <c r="AQG81" s="4">
        <f t="shared" si="452"/>
        <v>1448453081000</v>
      </c>
      <c r="AQH81" s="4">
        <f t="shared" si="453"/>
        <v>884392125000</v>
      </c>
      <c r="AQI81" s="4">
        <f t="shared" si="454"/>
        <v>810900288000</v>
      </c>
      <c r="AQJ81" s="5">
        <f t="shared" si="455"/>
        <v>657709258000</v>
      </c>
      <c r="AQK81" s="4">
        <f t="shared" si="456"/>
        <v>591590238000</v>
      </c>
      <c r="AQL81" s="6" t="s">
        <v>613</v>
      </c>
      <c r="AQM81" s="7">
        <f t="shared" si="457"/>
        <v>0.43433445602684251</v>
      </c>
      <c r="AQN81" s="7">
        <f t="shared" si="458"/>
        <v>0.52531396329055025</v>
      </c>
      <c r="AQO81" s="7">
        <f t="shared" si="459"/>
        <v>0.5164619957928146</v>
      </c>
      <c r="AQP81" s="7">
        <f t="shared" si="460"/>
        <v>0.42205930999269364</v>
      </c>
      <c r="AQQ81" s="7">
        <f t="shared" si="461"/>
        <v>0.53563473587373078</v>
      </c>
      <c r="AQR81" s="20">
        <f t="shared" si="462"/>
        <v>0.46929676283457078</v>
      </c>
      <c r="AQS81" s="7">
        <f t="shared" si="463"/>
        <v>0.48652036690389211</v>
      </c>
      <c r="AQT81" s="6" t="s">
        <v>613</v>
      </c>
      <c r="AQU81" s="9">
        <f t="shared" si="321"/>
        <v>4.8507777239626577E-2</v>
      </c>
      <c r="AQV81" s="9">
        <f t="shared" si="321"/>
        <v>3.1838786259063903E-2</v>
      </c>
      <c r="AQW81" s="9">
        <f t="shared" si="316"/>
        <v>9.2777268987186634E-2</v>
      </c>
      <c r="AQX81" s="9">
        <f t="shared" si="316"/>
        <v>7.5460161566232975E-2</v>
      </c>
      <c r="AQY81" s="9">
        <f t="shared" si="316"/>
        <v>6.7332053625815499E-2</v>
      </c>
      <c r="AQZ81" s="10" t="e">
        <f t="shared" si="316"/>
        <v>#VALUE!</v>
      </c>
      <c r="ARA81" s="9">
        <f t="shared" si="316"/>
        <v>-1.8238435586299E-2</v>
      </c>
      <c r="ARB81" s="6" t="s">
        <v>613</v>
      </c>
      <c r="ARC81" s="17">
        <f t="shared" si="322"/>
        <v>4.9294537327345983E-2</v>
      </c>
      <c r="ARD81" s="17">
        <f t="shared" si="322"/>
        <v>4.2065930227278239E-2</v>
      </c>
      <c r="ARE81" s="17">
        <f t="shared" si="317"/>
        <v>7.3452129041278347E-2</v>
      </c>
      <c r="ARF81" s="17">
        <f t="shared" si="317"/>
        <v>6.4883042187736398E-2</v>
      </c>
      <c r="ARG81" s="17">
        <f t="shared" si="317"/>
        <v>6.8627513694386133E-2</v>
      </c>
      <c r="ARH81" s="21" t="e">
        <f t="shared" si="317"/>
        <v>#VALUE!</v>
      </c>
      <c r="ARI81" s="17">
        <f t="shared" si="317"/>
        <v>-2.5040055961113097E-3</v>
      </c>
      <c r="ARJ81" s="6" t="s">
        <v>613</v>
      </c>
    </row>
    <row r="82" spans="1:1020 1026:1154" collapsed="1" x14ac:dyDescent="0.15">
      <c r="A82" s="26" t="s">
        <v>31</v>
      </c>
      <c r="B82" s="34">
        <v>42300</v>
      </c>
      <c r="C82" s="34">
        <v>42300</v>
      </c>
      <c r="D82" s="35">
        <v>76.242833394361</v>
      </c>
      <c r="E82" s="26" t="s">
        <v>32</v>
      </c>
      <c r="F82" s="26" t="s">
        <v>33</v>
      </c>
      <c r="G82" s="26" t="s">
        <v>34</v>
      </c>
      <c r="H82" s="26" t="s">
        <v>23</v>
      </c>
      <c r="I82" s="26" t="s">
        <v>479</v>
      </c>
      <c r="J82" s="26" t="e">
        <v>#N/A</v>
      </c>
      <c r="K82" s="23" t="s">
        <v>426</v>
      </c>
      <c r="L82" s="26" t="s">
        <v>33</v>
      </c>
      <c r="M82" s="26" t="s">
        <v>35</v>
      </c>
      <c r="N82" s="26" t="s">
        <v>23</v>
      </c>
      <c r="O82" s="26"/>
      <c r="P82" s="26"/>
      <c r="Q82" s="26" t="s">
        <v>25</v>
      </c>
      <c r="R82" s="26" t="s">
        <v>36</v>
      </c>
      <c r="S82" s="35"/>
      <c r="T82" s="26" t="s">
        <v>37</v>
      </c>
      <c r="U82" s="26"/>
      <c r="V82" s="36">
        <v>2015</v>
      </c>
      <c r="W82" s="3">
        <f t="shared" si="323"/>
        <v>1</v>
      </c>
      <c r="AI82" s="4">
        <f>937032+30307+362443</f>
        <v>1329782</v>
      </c>
      <c r="AJ82" s="4">
        <f>6756252+182129+392584</f>
        <v>7330965</v>
      </c>
      <c r="AK82" s="4">
        <f>9112312+108915+225199</f>
        <v>9446426</v>
      </c>
      <c r="AL82" s="4">
        <f>5226332+89919+247119</f>
        <v>5563370</v>
      </c>
      <c r="AM82" s="4">
        <f>5258526+122697+116987</f>
        <v>5498210</v>
      </c>
      <c r="AN82" s="5" t="s">
        <v>613</v>
      </c>
      <c r="AO82" s="4">
        <f>3638714+241576+143920</f>
        <v>4024210</v>
      </c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6" t="s">
        <v>613</v>
      </c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>
        <f>1793042+1748981+1396778+223898+856524</f>
        <v>6019223</v>
      </c>
      <c r="BO82" s="4">
        <f>1554094+1892058+3375794+182487+956932</f>
        <v>7961365</v>
      </c>
      <c r="BP82" s="4">
        <f>1297651+1933455+1834261+149178+734312</f>
        <v>5948857</v>
      </c>
      <c r="BQ82" s="4">
        <f>946027+1385519+1492625+286233+430766</f>
        <v>4541170</v>
      </c>
      <c r="BR82" s="4">
        <f>1301759+1231289+1792457+235225+415704</f>
        <v>4976434</v>
      </c>
      <c r="BS82" s="5" t="s">
        <v>613</v>
      </c>
      <c r="BT82" s="4">
        <f>1772056+1628114+3797671+459408+734686</f>
        <v>8391935</v>
      </c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6" t="s">
        <v>613</v>
      </c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>
        <v>23078595</v>
      </c>
      <c r="CT82" s="4">
        <v>23080826</v>
      </c>
      <c r="CU82" s="4">
        <v>23154204</v>
      </c>
      <c r="CV82" s="4">
        <v>17286806</v>
      </c>
      <c r="CW82" s="4">
        <v>16240987</v>
      </c>
      <c r="CX82" s="5" t="s">
        <v>613</v>
      </c>
      <c r="CY82" s="4">
        <v>20492731</v>
      </c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6" t="s">
        <v>613</v>
      </c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>
        <v>69143769</v>
      </c>
      <c r="DY82" s="4">
        <v>67086408</v>
      </c>
      <c r="DZ82" s="4">
        <v>64718452</v>
      </c>
      <c r="EA82" s="4">
        <v>51213570</v>
      </c>
      <c r="EB82" s="4">
        <v>47233206</v>
      </c>
      <c r="EC82" s="5" t="s">
        <v>613</v>
      </c>
      <c r="ED82" s="4">
        <v>50695945</v>
      </c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6" t="s">
        <v>613</v>
      </c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>
        <v>10692371</v>
      </c>
      <c r="FD82" s="4">
        <v>12163348</v>
      </c>
      <c r="FE82" s="4">
        <v>13972882</v>
      </c>
      <c r="FF82" s="4">
        <v>9416989</v>
      </c>
      <c r="FG82" s="4">
        <v>8107156</v>
      </c>
      <c r="FH82" s="5" t="s">
        <v>613</v>
      </c>
      <c r="FI82" s="4">
        <v>13745590</v>
      </c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6" t="s">
        <v>613</v>
      </c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>
        <f>133919+14617747</f>
        <v>14751666</v>
      </c>
      <c r="GI82" s="4">
        <f>1270052+12614493</f>
        <v>13884545</v>
      </c>
      <c r="GJ82" s="4">
        <f>4347035+11094096</f>
        <v>15441131</v>
      </c>
      <c r="GK82" s="4">
        <f>452879+8498447</f>
        <v>8951326</v>
      </c>
      <c r="GL82" s="4">
        <f>130293+8492312</f>
        <v>8622605</v>
      </c>
      <c r="GM82" s="5" t="s">
        <v>613</v>
      </c>
      <c r="GN82" s="4">
        <f>4976251+8685074</f>
        <v>13661325</v>
      </c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6" t="s">
        <v>613</v>
      </c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>
        <v>29092284</v>
      </c>
      <c r="HN82" s="4">
        <v>31219481</v>
      </c>
      <c r="HO82" s="4">
        <v>29610040</v>
      </c>
      <c r="HP82" s="4">
        <v>23826354</v>
      </c>
      <c r="HQ82" s="4">
        <v>22074567</v>
      </c>
      <c r="HR82" s="5" t="s">
        <v>613</v>
      </c>
      <c r="HS82" s="4">
        <v>18814769</v>
      </c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6" t="s">
        <v>613</v>
      </c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>
        <v>41469457</v>
      </c>
      <c r="IS82" s="4">
        <v>54584657</v>
      </c>
      <c r="IT82" s="4">
        <v>57933571</v>
      </c>
      <c r="IU82" s="4">
        <v>42959325</v>
      </c>
      <c r="IV82" s="4">
        <v>36486744</v>
      </c>
      <c r="IW82" s="5" t="s">
        <v>613</v>
      </c>
      <c r="IX82" s="4">
        <v>69996375</v>
      </c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6" t="s">
        <v>613</v>
      </c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>
        <v>6952466</v>
      </c>
      <c r="JX82" s="4">
        <v>8076647</v>
      </c>
      <c r="JY82" s="4">
        <v>9219482</v>
      </c>
      <c r="JZ82" s="4">
        <v>7514295</v>
      </c>
      <c r="KA82" s="4">
        <v>8542511</v>
      </c>
      <c r="KB82" s="5" t="s">
        <v>613</v>
      </c>
      <c r="KC82" s="4">
        <v>6649527</v>
      </c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6" t="s">
        <v>613</v>
      </c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>
        <f>NW82</f>
        <v>822864</v>
      </c>
      <c r="LC82" s="4">
        <f t="shared" ref="LC82:LH87" si="471">NX82</f>
        <v>2618386</v>
      </c>
      <c r="LD82" s="4">
        <f t="shared" si="471"/>
        <v>2716394</v>
      </c>
      <c r="LE82" s="4">
        <f t="shared" si="471"/>
        <v>2552619</v>
      </c>
      <c r="LF82" s="4">
        <f t="shared" si="471"/>
        <v>3162654</v>
      </c>
      <c r="LG82" s="5" t="s">
        <v>613</v>
      </c>
      <c r="LH82" s="4">
        <f t="shared" si="471"/>
        <v>1476647</v>
      </c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6" t="s">
        <v>613</v>
      </c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R82" s="4">
        <v>2257742</v>
      </c>
      <c r="MS82" s="4">
        <v>4880979</v>
      </c>
      <c r="MT82" s="4">
        <v>5729596</v>
      </c>
      <c r="MU82" s="4">
        <v>3575610</v>
      </c>
      <c r="MV82" s="4">
        <v>4945352</v>
      </c>
      <c r="MW82" s="5" t="s">
        <v>613</v>
      </c>
      <c r="MX82" s="4">
        <v>3788320</v>
      </c>
      <c r="NK82" s="6" t="s">
        <v>613</v>
      </c>
      <c r="NW82" s="4">
        <v>822864</v>
      </c>
      <c r="NX82" s="4">
        <v>2618386</v>
      </c>
      <c r="NY82" s="4">
        <v>2716394</v>
      </c>
      <c r="NZ82" s="4">
        <v>2552619</v>
      </c>
      <c r="OA82" s="4">
        <v>3162654</v>
      </c>
      <c r="OB82" s="5" t="s">
        <v>613</v>
      </c>
      <c r="OC82" s="4">
        <v>1476647</v>
      </c>
      <c r="OP82" s="6" t="s">
        <v>613</v>
      </c>
      <c r="OQ82" s="4">
        <f>MR82+679357</f>
        <v>2937099</v>
      </c>
      <c r="OR82" s="4">
        <f>MS82+621564</f>
        <v>5502543</v>
      </c>
      <c r="OS82" s="4">
        <f>MT82+538489</f>
        <v>6268085</v>
      </c>
      <c r="OT82" s="4">
        <f>MU82+523147</f>
        <v>4098757</v>
      </c>
      <c r="OU82" s="4">
        <f>4945352+530823</f>
        <v>5476175</v>
      </c>
      <c r="OV82" s="5" t="s">
        <v>613</v>
      </c>
      <c r="OW82" s="4">
        <f>3788320+YB82</f>
        <v>4362834</v>
      </c>
      <c r="OX82" s="4"/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6" t="s">
        <v>613</v>
      </c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>
        <f>XV82*-1</f>
        <v>-679357</v>
      </c>
      <c r="PW82" s="4">
        <f t="shared" ref="PW82:PZ82" si="472">XW82*-1</f>
        <v>-621564</v>
      </c>
      <c r="PX82" s="4">
        <f t="shared" si="472"/>
        <v>-538489</v>
      </c>
      <c r="PY82" s="4">
        <f t="shared" si="472"/>
        <v>-523147</v>
      </c>
      <c r="PZ82" s="4">
        <f t="shared" si="472"/>
        <v>-530823</v>
      </c>
      <c r="QA82" s="5" t="s">
        <v>613</v>
      </c>
      <c r="QB82" s="4">
        <f>YB82*-1</f>
        <v>-574514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6" t="s">
        <v>613</v>
      </c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5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6" t="s">
        <v>613</v>
      </c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5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6" t="s">
        <v>613</v>
      </c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  <c r="TO82" s="4"/>
      <c r="TP82" s="5"/>
      <c r="TQ82" s="4"/>
      <c r="UD82" s="6" t="s">
        <v>613</v>
      </c>
      <c r="UU82" s="11"/>
      <c r="UW82" s="6" t="s">
        <v>613</v>
      </c>
      <c r="VN82" s="11"/>
      <c r="VP82" s="6" t="s">
        <v>613</v>
      </c>
      <c r="WG82" s="53"/>
      <c r="WI82" s="54" t="s">
        <v>613</v>
      </c>
      <c r="WZ82" s="11"/>
      <c r="XB82" s="6" t="s">
        <v>613</v>
      </c>
      <c r="XS82" s="11"/>
      <c r="XU82" s="6" t="s">
        <v>613</v>
      </c>
      <c r="XV82" s="59">
        <v>679357</v>
      </c>
      <c r="XW82" s="59">
        <v>621564</v>
      </c>
      <c r="XX82" s="59">
        <v>538489</v>
      </c>
      <c r="XY82" s="59">
        <v>523147</v>
      </c>
      <c r="XZ82" s="59">
        <v>530823</v>
      </c>
      <c r="YA82" s="59" t="e">
        <f t="shared" si="313"/>
        <v>#VALUE!</v>
      </c>
      <c r="YB82" s="59">
        <v>574514</v>
      </c>
      <c r="YC82" s="6" t="s">
        <v>613</v>
      </c>
      <c r="YD82" s="4"/>
      <c r="YE82" s="4"/>
      <c r="YF82" s="4"/>
      <c r="YG82" s="4"/>
      <c r="YH82" s="4"/>
      <c r="YI82" s="4"/>
      <c r="YJ82" s="4"/>
      <c r="YK82" s="4"/>
      <c r="YL82" s="4"/>
      <c r="YM82" s="4"/>
      <c r="YN82" s="4"/>
      <c r="YO82" s="4"/>
      <c r="YP82" s="4"/>
      <c r="YQ82" s="4"/>
      <c r="YR82" s="4"/>
      <c r="YS82" s="4"/>
      <c r="YT82" s="5"/>
      <c r="YU82" s="4"/>
      <c r="YV82" s="4"/>
      <c r="YW82" s="4"/>
      <c r="YX82" s="4"/>
      <c r="YY82" s="4"/>
      <c r="YZ82" s="4"/>
      <c r="ZA82" s="4"/>
      <c r="ZB82" s="4"/>
      <c r="ZC82" s="4"/>
      <c r="ZD82" s="4"/>
      <c r="ZE82" s="4"/>
      <c r="ZF82" s="4"/>
      <c r="ZG82" s="4"/>
      <c r="ZH82" s="6" t="s">
        <v>613</v>
      </c>
      <c r="ZI82" s="4"/>
      <c r="ZJ82" s="4"/>
      <c r="ZK82" s="4"/>
      <c r="ZL82" s="4"/>
      <c r="ZM82" s="4"/>
      <c r="ZN82" s="4"/>
      <c r="ZO82" s="4"/>
      <c r="ZP82" s="4"/>
      <c r="ZQ82" s="4"/>
      <c r="ZR82" s="4"/>
      <c r="ZS82" s="4"/>
      <c r="ZT82" s="4"/>
      <c r="ZU82" s="4"/>
      <c r="ZV82" s="4"/>
      <c r="ZW82" s="4"/>
      <c r="ZX82" s="4"/>
      <c r="ZY82" s="5"/>
      <c r="ZZ82" s="4"/>
      <c r="AAA82" s="4"/>
      <c r="AAB82" s="4"/>
      <c r="AAC82" s="4"/>
      <c r="AAD82" s="4"/>
      <c r="AAE82" s="4"/>
      <c r="AAF82" s="4"/>
      <c r="AAG82" s="4"/>
      <c r="AAH82" s="4"/>
      <c r="AAI82" s="4"/>
      <c r="AAJ82" s="4"/>
      <c r="AAK82" s="4"/>
      <c r="AAL82" s="4"/>
      <c r="AAM82" s="6" t="s">
        <v>613</v>
      </c>
      <c r="AAN82" s="4"/>
      <c r="AAO82" s="4"/>
      <c r="AAP82" s="4"/>
      <c r="AAQ82" s="4"/>
      <c r="AAR82" s="4"/>
      <c r="AAS82" s="4"/>
      <c r="AAT82" s="4"/>
      <c r="AAU82" s="4"/>
      <c r="AAV82" s="4"/>
      <c r="AAW82" s="4"/>
      <c r="AAX82" s="4"/>
      <c r="AAY82" s="4"/>
      <c r="AAZ82" s="4"/>
      <c r="ABA82" s="4"/>
      <c r="ABB82" s="4"/>
      <c r="ABC82" s="4"/>
      <c r="ABD82" s="5"/>
      <c r="ABE82" s="4"/>
      <c r="ABR82" s="6" t="s">
        <v>613</v>
      </c>
      <c r="ACI82" s="11"/>
      <c r="ACK82" s="6" t="s">
        <v>613</v>
      </c>
      <c r="ADB82" s="11"/>
      <c r="ADD82" s="6" t="s">
        <v>613</v>
      </c>
      <c r="ADU82" s="53"/>
      <c r="ADW82" s="54" t="s">
        <v>613</v>
      </c>
      <c r="AEN82" s="11"/>
      <c r="AEP82" s="6" t="s">
        <v>613</v>
      </c>
      <c r="AFG82" s="11"/>
      <c r="AFI82" s="6" t="s">
        <v>613</v>
      </c>
      <c r="AFJ82" s="7">
        <f t="shared" si="324"/>
        <v>1.1900768672300754E-2</v>
      </c>
      <c r="AFK82" s="7">
        <f t="shared" si="325"/>
        <v>3.9030052108319765E-2</v>
      </c>
      <c r="AFL82" s="7">
        <f t="shared" si="326"/>
        <v>4.197248104759984E-2</v>
      </c>
      <c r="AFM82" s="7">
        <f t="shared" si="327"/>
        <v>4.9842629599928301E-2</v>
      </c>
      <c r="AFN82" s="7">
        <f t="shared" si="328"/>
        <v>6.6958275074531254E-2</v>
      </c>
      <c r="AFO82" s="8" t="e">
        <f t="shared" si="329"/>
        <v>#VALUE!</v>
      </c>
      <c r="AFP82" s="7">
        <f t="shared" si="330"/>
        <v>2.9127517003578886E-2</v>
      </c>
      <c r="AFQ82" s="6" t="s">
        <v>613</v>
      </c>
      <c r="AFR82" s="7">
        <f t="shared" si="331"/>
        <v>2.8284613198468707E-2</v>
      </c>
      <c r="AFS82" s="7">
        <f t="shared" si="332"/>
        <v>8.3870260367236729E-2</v>
      </c>
      <c r="AFT82" s="7">
        <f t="shared" si="333"/>
        <v>9.1738950707260111E-2</v>
      </c>
      <c r="AFU82" s="7">
        <f t="shared" si="334"/>
        <v>0.10713426821409604</v>
      </c>
      <c r="AFV82" s="7">
        <f t="shared" si="335"/>
        <v>0.14327139463256516</v>
      </c>
      <c r="AFW82" s="8" t="e">
        <f t="shared" si="336"/>
        <v>#VALUE!</v>
      </c>
      <c r="AFX82" s="7">
        <f t="shared" si="337"/>
        <v>7.8483397803076935E-2</v>
      </c>
      <c r="AFY82" s="6" t="s">
        <v>613</v>
      </c>
      <c r="AFZ82" s="1">
        <f t="shared" si="338"/>
        <v>43843950</v>
      </c>
      <c r="AGA82" s="1">
        <f t="shared" si="339"/>
        <v>45104026</v>
      </c>
      <c r="AGB82" s="1">
        <f t="shared" si="340"/>
        <v>45051171</v>
      </c>
      <c r="AGC82" s="1">
        <f t="shared" si="341"/>
        <v>32777680</v>
      </c>
      <c r="AGD82" s="1">
        <f t="shared" si="342"/>
        <v>30697172</v>
      </c>
      <c r="AGE82" s="2" t="e">
        <f t="shared" si="343"/>
        <v>#VALUE!</v>
      </c>
      <c r="AGF82" s="1">
        <f t="shared" si="344"/>
        <v>32476094</v>
      </c>
      <c r="AGG82" s="6" t="s">
        <v>613</v>
      </c>
      <c r="AGH82" s="7">
        <f t="shared" si="345"/>
        <v>0.15857298441404116</v>
      </c>
      <c r="AGI82" s="7">
        <f t="shared" si="346"/>
        <v>0.17906709702588411</v>
      </c>
      <c r="AGJ82" s="7">
        <f t="shared" si="347"/>
        <v>0.20464466950259738</v>
      </c>
      <c r="AGK82" s="7">
        <f t="shared" si="348"/>
        <v>0.22925036183158784</v>
      </c>
      <c r="AGL82" s="7">
        <f t="shared" si="349"/>
        <v>0.27828332199461242</v>
      </c>
      <c r="AGM82" s="8" t="e">
        <f t="shared" si="350"/>
        <v>#VALUE!</v>
      </c>
      <c r="AGN82" s="7">
        <f t="shared" si="351"/>
        <v>0.20475143962817696</v>
      </c>
      <c r="AGO82" s="6" t="s">
        <v>613</v>
      </c>
      <c r="AGP82" s="7">
        <f t="shared" si="352"/>
        <v>1.9842651906438032E-2</v>
      </c>
      <c r="AGQ82" s="7">
        <f t="shared" si="353"/>
        <v>4.7969267261311177E-2</v>
      </c>
      <c r="AGR82" s="7">
        <f t="shared" si="354"/>
        <v>4.6888081523578103E-2</v>
      </c>
      <c r="AGS82" s="7">
        <f t="shared" si="355"/>
        <v>5.9419439202082432E-2</v>
      </c>
      <c r="AGT82" s="7">
        <f t="shared" si="356"/>
        <v>8.6679534901771452E-2</v>
      </c>
      <c r="AGU82" s="8" t="e">
        <f t="shared" si="357"/>
        <v>#VALUE!</v>
      </c>
      <c r="AGV82" s="7">
        <f t="shared" si="358"/>
        <v>2.1096049616855159E-2</v>
      </c>
      <c r="AGW82" s="6" t="s">
        <v>613</v>
      </c>
      <c r="AGX82" s="7">
        <f t="shared" si="359"/>
        <v>7.0825595811394401E-2</v>
      </c>
      <c r="AGY82" s="7">
        <f t="shared" si="360"/>
        <v>0.10080750347116774</v>
      </c>
      <c r="AGZ82" s="7">
        <f t="shared" si="361"/>
        <v>0.10819434900707225</v>
      </c>
      <c r="AHA82" s="7">
        <f t="shared" si="362"/>
        <v>9.5410181607834849E-2</v>
      </c>
      <c r="AHB82" s="7">
        <f t="shared" si="363"/>
        <v>0.15008669998068339</v>
      </c>
      <c r="AHC82" s="8" t="e">
        <f t="shared" si="364"/>
        <v>#VALUE!</v>
      </c>
      <c r="AHD82" s="7">
        <f t="shared" si="365"/>
        <v>6.2329427773938295E-2</v>
      </c>
      <c r="AHE82" s="6" t="s">
        <v>613</v>
      </c>
      <c r="AHF82" s="15">
        <f t="shared" si="464"/>
        <v>6.8895033461960127</v>
      </c>
      <c r="AHG82" s="15">
        <f t="shared" si="465"/>
        <v>6.85619325329262</v>
      </c>
      <c r="AHH82" s="15">
        <f t="shared" si="466"/>
        <v>9.7386054161328808</v>
      </c>
      <c r="AHI82" s="15">
        <f t="shared" si="467"/>
        <v>9.4599684662763117</v>
      </c>
      <c r="AHJ82" s="15">
        <f t="shared" si="468"/>
        <v>7.3319055371778266</v>
      </c>
      <c r="AHK82" s="16" t="e">
        <f t="shared" si="469"/>
        <v>#VALUE!</v>
      </c>
      <c r="AHL82" s="15">
        <f t="shared" si="470"/>
        <v>8.3409100523300044</v>
      </c>
      <c r="AHM82" s="6" t="s">
        <v>613</v>
      </c>
      <c r="AHN82" s="12">
        <f t="shared" si="366"/>
        <v>52.97914547084617</v>
      </c>
      <c r="AHO82" s="12">
        <f t="shared" si="367"/>
        <v>53.236539069944143</v>
      </c>
      <c r="AHP82" s="12">
        <f t="shared" si="368"/>
        <v>37.479699033225486</v>
      </c>
      <c r="AHQ82" s="12">
        <f t="shared" si="369"/>
        <v>38.583638127461271</v>
      </c>
      <c r="AHR82" s="12">
        <f t="shared" si="370"/>
        <v>49.782419883780257</v>
      </c>
      <c r="AHS82" s="13" t="e">
        <f t="shared" si="371"/>
        <v>#VALUE!</v>
      </c>
      <c r="AHT82" s="12">
        <f t="shared" si="372"/>
        <v>43.760212939598659</v>
      </c>
      <c r="AHU82" s="6" t="s">
        <v>613</v>
      </c>
      <c r="AHV82" s="15">
        <f t="shared" si="373"/>
        <v>0.59975696436218284</v>
      </c>
      <c r="AHW82" s="15">
        <f t="shared" si="374"/>
        <v>0.81364703562605412</v>
      </c>
      <c r="AHX82" s="15">
        <f t="shared" si="375"/>
        <v>0.89516311360475675</v>
      </c>
      <c r="AHY82" s="15">
        <f t="shared" si="376"/>
        <v>0.83882699448603171</v>
      </c>
      <c r="AHZ82" s="15">
        <f t="shared" si="377"/>
        <v>0.77248078396372244</v>
      </c>
      <c r="AIA82" s="16" t="e">
        <f t="shared" si="378"/>
        <v>#VALUE!</v>
      </c>
      <c r="AIB82" s="15">
        <f t="shared" si="379"/>
        <v>1.3807095419564621</v>
      </c>
      <c r="AIC82" s="6" t="s">
        <v>613</v>
      </c>
      <c r="AID82" s="4">
        <f t="shared" si="380"/>
        <v>12386224</v>
      </c>
      <c r="AIE82" s="4">
        <f t="shared" si="381"/>
        <v>10917478</v>
      </c>
      <c r="AIF82" s="4">
        <f t="shared" si="382"/>
        <v>9181322</v>
      </c>
      <c r="AIG82" s="4">
        <f t="shared" si="383"/>
        <v>7869817</v>
      </c>
      <c r="AIH82" s="4">
        <f t="shared" si="384"/>
        <v>8133831</v>
      </c>
      <c r="AII82" s="14" t="e">
        <f t="shared" si="385"/>
        <v>#VALUE!</v>
      </c>
      <c r="AIJ82" s="4">
        <f t="shared" si="386"/>
        <v>6747141</v>
      </c>
      <c r="AIK82" s="6" t="s">
        <v>613</v>
      </c>
      <c r="AIL82" s="15">
        <f t="shared" si="387"/>
        <v>3.3480306023853599</v>
      </c>
      <c r="AIM82" s="15">
        <f t="shared" si="388"/>
        <v>4.9997496674598292</v>
      </c>
      <c r="AIN82" s="15">
        <f t="shared" si="389"/>
        <v>6.3099378281254053</v>
      </c>
      <c r="AIO82" s="15">
        <f t="shared" si="390"/>
        <v>5.4587451016967741</v>
      </c>
      <c r="AIP82" s="15">
        <f t="shared" si="391"/>
        <v>4.4858006024467434</v>
      </c>
      <c r="AIQ82" s="16" t="e">
        <f t="shared" si="392"/>
        <v>#VALUE!</v>
      </c>
      <c r="AIR82" s="15">
        <f t="shared" si="393"/>
        <v>10.374227394981075</v>
      </c>
      <c r="AIS82" s="6" t="s">
        <v>613</v>
      </c>
      <c r="AIT82" s="15">
        <f t="shared" si="394"/>
        <v>2.1584169685096035</v>
      </c>
      <c r="AIU82" s="15">
        <f t="shared" si="395"/>
        <v>1.8975717869783879</v>
      </c>
      <c r="AIV82" s="15">
        <f t="shared" si="396"/>
        <v>1.6570814811146333</v>
      </c>
      <c r="AIW82" s="15">
        <f t="shared" si="397"/>
        <v>1.8357041725332801</v>
      </c>
      <c r="AIX82" s="15">
        <f t="shared" si="398"/>
        <v>2.0032903030359845</v>
      </c>
      <c r="AIY82" s="16" t="e">
        <f t="shared" si="399"/>
        <v>#VALUE!</v>
      </c>
      <c r="AIZ82" s="15">
        <f t="shared" si="400"/>
        <v>1.4908585953749529</v>
      </c>
      <c r="AJA82" s="6" t="s">
        <v>613</v>
      </c>
      <c r="AJB82" s="15">
        <f t="shared" si="401"/>
        <v>0.68731294490249173</v>
      </c>
      <c r="AJC82" s="15">
        <f t="shared" si="402"/>
        <v>1.2572467712014816</v>
      </c>
      <c r="AJD82" s="15">
        <f t="shared" si="403"/>
        <v>1.101797252707065</v>
      </c>
      <c r="AJE82" s="15">
        <f t="shared" si="404"/>
        <v>1.0730117662875045</v>
      </c>
      <c r="AJF82" s="15">
        <f t="shared" si="405"/>
        <v>1.2920244781277184</v>
      </c>
      <c r="AJG82" s="16" t="e">
        <f t="shared" si="406"/>
        <v>#VALUE!</v>
      </c>
      <c r="AJH82" s="15">
        <f t="shared" si="407"/>
        <v>0.90328207083144485</v>
      </c>
      <c r="AJI82" s="6" t="s">
        <v>613</v>
      </c>
      <c r="AJJ82" s="15">
        <f t="shared" si="319"/>
        <v>10.233891753525761</v>
      </c>
      <c r="AJK82" s="15">
        <f t="shared" si="319"/>
        <v>12.994071406966942</v>
      </c>
      <c r="AJL82" s="15">
        <f t="shared" si="314"/>
        <v>17.121021970736635</v>
      </c>
      <c r="AJM82" s="15">
        <f t="shared" si="314"/>
        <v>14.363639665333071</v>
      </c>
      <c r="AJN82" s="15">
        <f>KA82/(PZ82*-1)</f>
        <v>16.092955655651696</v>
      </c>
      <c r="AJO82" s="16" t="e">
        <f t="shared" si="314"/>
        <v>#VALUE!</v>
      </c>
      <c r="AJP82" s="15">
        <f t="shared" si="314"/>
        <v>11.574177478703739</v>
      </c>
      <c r="AJQ82" s="6" t="s">
        <v>613</v>
      </c>
      <c r="AKC82" s="22">
        <f>AJJ82</f>
        <v>10.233891753525761</v>
      </c>
      <c r="AKD82" s="22">
        <f t="shared" ref="AKD82:AKI87" si="473">AJK82</f>
        <v>12.994071406966942</v>
      </c>
      <c r="AKE82" s="22">
        <f t="shared" si="473"/>
        <v>17.121021970736635</v>
      </c>
      <c r="AKF82" s="22">
        <f t="shared" si="473"/>
        <v>14.363639665333071</v>
      </c>
      <c r="AKG82" s="22">
        <f t="shared" si="473"/>
        <v>16.092955655651696</v>
      </c>
      <c r="AKH82" s="22" t="e">
        <f t="shared" si="473"/>
        <v>#VALUE!</v>
      </c>
      <c r="AKI82" s="22">
        <f t="shared" si="473"/>
        <v>11.574177478703739</v>
      </c>
      <c r="AKJ82" s="6" t="s">
        <v>613</v>
      </c>
      <c r="AKK82" s="15">
        <f t="shared" si="408"/>
        <v>2.3767047303676812</v>
      </c>
      <c r="AKL82" s="15">
        <f t="shared" si="409"/>
        <v>2.1488636534348537</v>
      </c>
      <c r="AKM82" s="15">
        <f t="shared" si="410"/>
        <v>2.1856928258117856</v>
      </c>
      <c r="AKN82" s="15">
        <f t="shared" si="411"/>
        <v>2.1494505621800131</v>
      </c>
      <c r="AKO82" s="15">
        <f t="shared" si="412"/>
        <v>2.139711551306986</v>
      </c>
      <c r="AKP82" s="16" t="e">
        <f t="shared" si="413"/>
        <v>#VALUE!</v>
      </c>
      <c r="AKQ82" s="15">
        <f t="shared" si="414"/>
        <v>2.6944760788718694</v>
      </c>
      <c r="AKR82" s="6" t="s">
        <v>613</v>
      </c>
      <c r="AKS82" s="15">
        <f t="shared" si="415"/>
        <v>0.50706455361153491</v>
      </c>
      <c r="AKT82" s="15">
        <f t="shared" si="416"/>
        <v>0.44473977642357349</v>
      </c>
      <c r="AKU82" s="15">
        <f t="shared" si="417"/>
        <v>0.52148294970219555</v>
      </c>
      <c r="AKV82" s="15">
        <f t="shared" si="418"/>
        <v>0.37569012867012719</v>
      </c>
      <c r="AKW82" s="15">
        <f t="shared" si="419"/>
        <v>0.39061264485957981</v>
      </c>
      <c r="AKX82" s="16" t="e">
        <f t="shared" si="420"/>
        <v>#VALUE!</v>
      </c>
      <c r="AKY82" s="15">
        <f t="shared" si="421"/>
        <v>0.72609581334748252</v>
      </c>
      <c r="AKZ82" s="6" t="s">
        <v>613</v>
      </c>
      <c r="ALA82" s="7">
        <f t="shared" si="422"/>
        <v>0.33645841672568277</v>
      </c>
      <c r="ALB82" s="7">
        <f t="shared" si="423"/>
        <v>0.30783382840369949</v>
      </c>
      <c r="ALC82" s="7">
        <f t="shared" si="424"/>
        <v>0.34274649597898355</v>
      </c>
      <c r="ALD82" s="7">
        <f t="shared" si="425"/>
        <v>0.27309211634258435</v>
      </c>
      <c r="ALE82" s="7">
        <f t="shared" si="426"/>
        <v>0.28089248742522599</v>
      </c>
      <c r="ALF82" s="8" t="e">
        <f t="shared" si="427"/>
        <v>#VALUE!</v>
      </c>
      <c r="ALG82" s="7">
        <f t="shared" si="428"/>
        <v>0.42065788453500597</v>
      </c>
      <c r="ALH82" s="6" t="s">
        <v>613</v>
      </c>
      <c r="ALI82" s="7">
        <f t="shared" si="320"/>
        <v>4.6052900058881484E-2</v>
      </c>
      <c r="ALJ82" s="7">
        <f t="shared" si="320"/>
        <v>4.4766609204694857E-2</v>
      </c>
      <c r="ALK82" s="7">
        <f t="shared" si="315"/>
        <v>3.4873676028005979E-2</v>
      </c>
      <c r="ALL82" s="7">
        <f t="shared" si="315"/>
        <v>5.8443519987988371E-2</v>
      </c>
      <c r="ALM82" s="7">
        <f t="shared" si="315"/>
        <v>6.156179020145304E-2</v>
      </c>
      <c r="ALN82" s="20" t="e">
        <f t="shared" si="315"/>
        <v>#VALUE!</v>
      </c>
      <c r="ALO82" s="7">
        <f t="shared" si="315"/>
        <v>4.205404673411986E-2</v>
      </c>
      <c r="ALP82" s="6" t="s">
        <v>613</v>
      </c>
      <c r="ALQ82" s="17">
        <f t="shared" si="429"/>
        <v>0.33645841672568277</v>
      </c>
      <c r="ALR82" s="17">
        <f t="shared" si="430"/>
        <v>0.30783382840369949</v>
      </c>
      <c r="ALS82" s="17">
        <f t="shared" si="431"/>
        <v>0.34274649597898355</v>
      </c>
      <c r="ALT82" s="17">
        <f t="shared" si="432"/>
        <v>0.27309211634258435</v>
      </c>
      <c r="ALU82" s="17">
        <f t="shared" si="433"/>
        <v>0.28089248742522599</v>
      </c>
      <c r="ALV82" s="21" t="e">
        <f t="shared" si="434"/>
        <v>#VALUE!</v>
      </c>
      <c r="ALW82" s="17">
        <f t="shared" si="435"/>
        <v>0.42065788453500597</v>
      </c>
      <c r="ALX82" s="6" t="s">
        <v>613</v>
      </c>
      <c r="ALY82" s="17">
        <f t="shared" si="436"/>
        <v>0.66354158327431723</v>
      </c>
      <c r="ALZ82" s="17">
        <f t="shared" si="437"/>
        <v>0.69216617159630056</v>
      </c>
      <c r="AMA82" s="17">
        <f t="shared" si="438"/>
        <v>0.65725350402101645</v>
      </c>
      <c r="AMB82" s="17">
        <f t="shared" si="439"/>
        <v>0.72690788365741565</v>
      </c>
      <c r="AMC82" s="17">
        <f t="shared" si="440"/>
        <v>0.71910751257477401</v>
      </c>
      <c r="AMD82" s="21" t="e">
        <f t="shared" si="441"/>
        <v>#VALUE!</v>
      </c>
      <c r="AME82" s="17">
        <f t="shared" si="442"/>
        <v>0.57934211546499403</v>
      </c>
      <c r="AMF82" s="6" t="s">
        <v>613</v>
      </c>
      <c r="AMQ82" s="18">
        <v>4.5713591950970072</v>
      </c>
      <c r="AMR82" s="18">
        <v>6.1982279139587186</v>
      </c>
      <c r="AMS82" s="18">
        <v>6.218300505319057</v>
      </c>
      <c r="AMT82" s="18">
        <v>6.0281565269948612</v>
      </c>
      <c r="AMU82" s="18">
        <v>6.8453170762465918</v>
      </c>
      <c r="AMV82" s="19">
        <v>7.4264531209904705</v>
      </c>
      <c r="AMW82" s="18">
        <v>7.1765482946952046</v>
      </c>
      <c r="AMX82" s="18">
        <v>10.072101709964384</v>
      </c>
      <c r="AMY82" s="18">
        <v>8.1036149396627639</v>
      </c>
      <c r="ANH82" s="6" t="s">
        <v>613</v>
      </c>
      <c r="ANI82" s="7">
        <f t="shared" si="443"/>
        <v>4.5713591950970071E-2</v>
      </c>
      <c r="ANJ82" s="7">
        <f t="shared" si="444"/>
        <v>6.1982279139587183E-2</v>
      </c>
      <c r="ANK82" s="7">
        <f t="shared" si="445"/>
        <v>6.218300505319057E-2</v>
      </c>
      <c r="ANL82" s="7">
        <f t="shared" si="446"/>
        <v>6.0281565269948614E-2</v>
      </c>
      <c r="ANM82" s="7">
        <f t="shared" si="447"/>
        <v>6.8453170762465917E-2</v>
      </c>
      <c r="ANN82" s="20">
        <f t="shared" si="448"/>
        <v>7.4264531209904699E-2</v>
      </c>
      <c r="ANO82" s="7">
        <f t="shared" si="449"/>
        <v>7.176548294695205E-2</v>
      </c>
      <c r="ANP82" s="6" t="s">
        <v>613</v>
      </c>
      <c r="AOA82" s="7">
        <v>-1.5137246404285265E-2</v>
      </c>
      <c r="AOB82" s="7">
        <v>2.5564672332883953E-2</v>
      </c>
      <c r="AOC82" s="7">
        <v>-1.0702546631930043E-2</v>
      </c>
      <c r="AOD82" s="7">
        <v>0.20954451611318192</v>
      </c>
      <c r="AOE82" s="7">
        <v>0.18215498634196114</v>
      </c>
      <c r="AOF82" s="20">
        <v>-0.11152965043334617</v>
      </c>
      <c r="AOG82" s="7">
        <v>0.2194132077705182</v>
      </c>
      <c r="AOH82" s="7">
        <v>0.18054832872882143</v>
      </c>
      <c r="AOI82" s="7">
        <v>0.45513802777357104</v>
      </c>
      <c r="AOR82" s="6" t="s">
        <v>613</v>
      </c>
      <c r="API82" s="11"/>
      <c r="APW82" s="22">
        <v>0.35500841983961184</v>
      </c>
      <c r="APX82" s="22">
        <v>0.58349018739169167</v>
      </c>
      <c r="APY82" s="22">
        <v>0.30343601807770748</v>
      </c>
      <c r="APZ82" s="22">
        <v>0.12487547226507227</v>
      </c>
      <c r="AQA82" s="22">
        <v>0.42744748311914088</v>
      </c>
      <c r="AQB82" s="39" t="s">
        <v>613</v>
      </c>
      <c r="AQC82" s="22">
        <v>0.42744748311914088</v>
      </c>
      <c r="AQD82" s="6" t="s">
        <v>613</v>
      </c>
      <c r="AQE82" s="4">
        <f t="shared" si="450"/>
        <v>6129602</v>
      </c>
      <c r="AQF82" s="4">
        <f t="shared" si="451"/>
        <v>5458261</v>
      </c>
      <c r="AQG82" s="4">
        <f t="shared" si="452"/>
        <v>6503088</v>
      </c>
      <c r="AQH82" s="4">
        <f t="shared" si="453"/>
        <v>4961676</v>
      </c>
      <c r="AQI82" s="4">
        <f t="shared" si="454"/>
        <v>5379857</v>
      </c>
      <c r="AQJ82" s="5" t="e">
        <f t="shared" si="455"/>
        <v>#VALUE!</v>
      </c>
      <c r="AQK82" s="4">
        <f t="shared" si="456"/>
        <v>5172880</v>
      </c>
      <c r="AQL82" s="6" t="s">
        <v>613</v>
      </c>
      <c r="AQM82" s="7">
        <f t="shared" si="457"/>
        <v>0.88164429714578973</v>
      </c>
      <c r="AQN82" s="7">
        <f t="shared" si="458"/>
        <v>0.67580779499215449</v>
      </c>
      <c r="AQO82" s="7">
        <f t="shared" si="459"/>
        <v>0.7053637069848393</v>
      </c>
      <c r="AQP82" s="7">
        <f t="shared" si="460"/>
        <v>0.66029827149453146</v>
      </c>
      <c r="AQQ82" s="7">
        <f t="shared" si="461"/>
        <v>0.6297746646155914</v>
      </c>
      <c r="AQR82" s="20" t="e">
        <f t="shared" si="462"/>
        <v>#VALUE!</v>
      </c>
      <c r="AQS82" s="7">
        <f t="shared" si="463"/>
        <v>0.77793202433797171</v>
      </c>
      <c r="AQT82" s="6" t="s">
        <v>613</v>
      </c>
      <c r="AQU82" s="9">
        <f t="shared" si="321"/>
        <v>2.4111031980555229E-2</v>
      </c>
      <c r="AQV82" s="9">
        <f t="shared" si="321"/>
        <v>4.0732962919586974E-2</v>
      </c>
      <c r="AQW82" s="9">
        <f t="shared" si="316"/>
        <v>4.0066903474460625E-2</v>
      </c>
      <c r="AQX82" s="9">
        <f t="shared" si="316"/>
        <v>7.8920846748175649E-2</v>
      </c>
      <c r="AQY82" s="9">
        <f t="shared" si="316"/>
        <v>0.11705472565799788</v>
      </c>
      <c r="AQZ82" s="10" t="e">
        <f t="shared" si="316"/>
        <v>#VALUE!</v>
      </c>
      <c r="ARA82" s="9">
        <f t="shared" si="316"/>
        <v>0.13487713131105289</v>
      </c>
      <c r="ARB82" s="6" t="s">
        <v>613</v>
      </c>
      <c r="ARC82" s="17">
        <f t="shared" si="322"/>
        <v>1.7832580438927673E-2</v>
      </c>
      <c r="ARD82" s="17">
        <f t="shared" si="322"/>
        <v>3.2661566966444344E-2</v>
      </c>
      <c r="ARE82" s="17">
        <f t="shared" si="317"/>
        <v>2.985585030285581E-2</v>
      </c>
      <c r="ARF82" s="17">
        <f t="shared" si="317"/>
        <v>6.2789983084960019E-2</v>
      </c>
      <c r="ARG82" s="17">
        <f t="shared" si="317"/>
        <v>9.0576959578193422E-2</v>
      </c>
      <c r="ARH82" s="21" t="e">
        <f t="shared" si="317"/>
        <v>#VALUE!</v>
      </c>
      <c r="ARI82" s="17">
        <f t="shared" si="317"/>
        <v>8.2068466422397401E-2</v>
      </c>
      <c r="ARJ82" s="6" t="s">
        <v>613</v>
      </c>
    </row>
    <row r="83" spans="1:1020 1026:1154" collapsed="1" x14ac:dyDescent="0.15">
      <c r="A83" s="26" t="s">
        <v>88</v>
      </c>
      <c r="B83" s="34">
        <v>41908</v>
      </c>
      <c r="C83" s="34">
        <v>41908</v>
      </c>
      <c r="D83" s="35">
        <v>0</v>
      </c>
      <c r="E83" s="26" t="s">
        <v>89</v>
      </c>
      <c r="F83" s="26" t="s">
        <v>48</v>
      </c>
      <c r="G83" s="26" t="s">
        <v>49</v>
      </c>
      <c r="H83" s="26" t="s">
        <v>87</v>
      </c>
      <c r="I83" s="26" t="s">
        <v>478</v>
      </c>
      <c r="J83" s="26" t="e">
        <v>#N/A</v>
      </c>
      <c r="K83" s="23" t="s">
        <v>426</v>
      </c>
      <c r="L83" s="26" t="s">
        <v>48</v>
      </c>
      <c r="M83" s="26" t="s">
        <v>49</v>
      </c>
      <c r="N83" s="26" t="s">
        <v>23</v>
      </c>
      <c r="O83" s="26"/>
      <c r="P83" s="26"/>
      <c r="Q83" s="26" t="s">
        <v>25</v>
      </c>
      <c r="R83" s="26" t="s">
        <v>90</v>
      </c>
      <c r="S83" s="35"/>
      <c r="T83" s="26" t="s">
        <v>91</v>
      </c>
      <c r="U83" s="26"/>
      <c r="V83" s="3">
        <v>2014</v>
      </c>
      <c r="W83" s="3">
        <f t="shared" si="323"/>
        <v>1</v>
      </c>
      <c r="AI83" s="4">
        <f>15603533329+2596701126</f>
        <v>18200234455</v>
      </c>
      <c r="AJ83" s="4">
        <f>18018671479+3836007289</f>
        <v>21854678768</v>
      </c>
      <c r="AK83" s="4">
        <f>14207330332+6999082698</f>
        <v>21206413030</v>
      </c>
      <c r="AL83" s="4">
        <f>14467875678+4787160000</f>
        <v>19255035678</v>
      </c>
      <c r="AM83" s="4">
        <f>16409813901+3059900000</f>
        <v>19469713901</v>
      </c>
      <c r="AN83" s="5" t="s">
        <v>613</v>
      </c>
      <c r="AO83" s="4">
        <f>1137631870+40000000</f>
        <v>1177631870</v>
      </c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6" t="s">
        <v>613</v>
      </c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>
        <f>712826744+135198738</f>
        <v>848025482</v>
      </c>
      <c r="BO83" s="4">
        <f>634078032+155875322</f>
        <v>789953354</v>
      </c>
      <c r="BP83" s="4">
        <f>549154117+149599560</f>
        <v>698753677</v>
      </c>
      <c r="BQ83" s="4">
        <f>404004378+80267487</f>
        <v>484271865</v>
      </c>
      <c r="BR83" s="4">
        <f>444862341+98101853</f>
        <v>542964194</v>
      </c>
      <c r="BS83" s="5" t="s">
        <v>613</v>
      </c>
      <c r="BT83" s="4">
        <f>541336450+220642078</f>
        <v>761978528</v>
      </c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6" t="s">
        <v>613</v>
      </c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>
        <v>21061762458</v>
      </c>
      <c r="CT83" s="4">
        <v>24554336129</v>
      </c>
      <c r="CU83" s="4">
        <v>23781639149</v>
      </c>
      <c r="CV83" s="4">
        <v>20780243015</v>
      </c>
      <c r="CW83" s="4">
        <v>21511261216</v>
      </c>
      <c r="CX83" s="5" t="s">
        <v>613</v>
      </c>
      <c r="CY83" s="4">
        <v>2580611275</v>
      </c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6" t="s">
        <v>613</v>
      </c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>
        <v>52040599735</v>
      </c>
      <c r="DY83" s="4">
        <v>51432877023</v>
      </c>
      <c r="DZ83" s="4">
        <v>47220088359</v>
      </c>
      <c r="EA83" s="4">
        <v>43471500255</v>
      </c>
      <c r="EB83" s="4">
        <v>42588504709</v>
      </c>
      <c r="EC83" s="5" t="s">
        <v>613</v>
      </c>
      <c r="ED83" s="4">
        <v>15087748652</v>
      </c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6" t="s">
        <v>613</v>
      </c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>
        <v>5353722601</v>
      </c>
      <c r="FD83" s="4">
        <v>5498194480</v>
      </c>
      <c r="FE83" s="4">
        <v>5072948273</v>
      </c>
      <c r="FF83" s="4">
        <v>3492721314</v>
      </c>
      <c r="FG83" s="4">
        <v>3464171054</v>
      </c>
      <c r="FH83" s="5" t="s">
        <v>613</v>
      </c>
      <c r="FI83" s="4">
        <v>3639833890</v>
      </c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6" t="s">
        <v>613</v>
      </c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>
        <f>21984178194+114978000</f>
        <v>22099156194</v>
      </c>
      <c r="GI83" s="4">
        <v>22890166969</v>
      </c>
      <c r="GJ83" s="4">
        <v>21376332500</v>
      </c>
      <c r="GK83" s="4">
        <v>21178512268</v>
      </c>
      <c r="GL83" s="4">
        <f>21732391821+431796</f>
        <v>21732823617</v>
      </c>
      <c r="GM83" s="5" t="s">
        <v>613</v>
      </c>
      <c r="GN83" s="4">
        <f>1401526697</f>
        <v>1401526697</v>
      </c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6" t="s">
        <v>613</v>
      </c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>
        <v>18126210778</v>
      </c>
      <c r="HN83" s="4">
        <v>16434456319</v>
      </c>
      <c r="HO83" s="4">
        <v>13947917798</v>
      </c>
      <c r="HP83" s="4">
        <v>11911595941</v>
      </c>
      <c r="HQ83" s="4">
        <v>10947396104</v>
      </c>
      <c r="HR83" s="5" t="s">
        <v>613</v>
      </c>
      <c r="HS83" s="4">
        <v>10029564759</v>
      </c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6" t="s">
        <v>613</v>
      </c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>
        <v>11141752225</v>
      </c>
      <c r="IS83" s="4">
        <f>11436700894+781658834</f>
        <v>12218359728</v>
      </c>
      <c r="IT83" s="4">
        <f>10655574667+319744293</f>
        <v>10975318960</v>
      </c>
      <c r="IU83" s="4">
        <v>8926064770</v>
      </c>
      <c r="IV83" s="4">
        <v>7703628326</v>
      </c>
      <c r="IW83" s="5" t="s">
        <v>613</v>
      </c>
      <c r="IX83" s="4">
        <v>6116087781</v>
      </c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6" t="s">
        <v>613</v>
      </c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>
        <v>3338509066</v>
      </c>
      <c r="JX83" s="4">
        <v>3197785500</v>
      </c>
      <c r="JY83" s="4">
        <v>3269070556</v>
      </c>
      <c r="JZ83" s="4">
        <v>2723262570</v>
      </c>
      <c r="KA83" s="4">
        <v>2049563827</v>
      </c>
      <c r="KB83" s="5" t="s">
        <v>613</v>
      </c>
      <c r="KC83" s="4">
        <v>3476131495</v>
      </c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6" t="s">
        <v>613</v>
      </c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>
        <f t="shared" ref="LB83:LB87" si="474">NW83</f>
        <v>2503810348</v>
      </c>
      <c r="LC83" s="4">
        <f t="shared" si="471"/>
        <v>2430709854</v>
      </c>
      <c r="LD83" s="4">
        <f t="shared" si="471"/>
        <v>2205727019</v>
      </c>
      <c r="LE83" s="4">
        <f t="shared" si="471"/>
        <v>1537214771</v>
      </c>
      <c r="LF83" s="4">
        <f t="shared" si="471"/>
        <v>1355080624</v>
      </c>
      <c r="LG83" s="5" t="s">
        <v>613</v>
      </c>
      <c r="LH83" s="4">
        <f t="shared" si="471"/>
        <v>2000763195</v>
      </c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6" t="s">
        <v>613</v>
      </c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R83" s="25">
        <v>2705407941</v>
      </c>
      <c r="MS83" s="25">
        <v>2775005156</v>
      </c>
      <c r="MT83" s="25">
        <v>2473582232</v>
      </c>
      <c r="MU83" s="25">
        <v>2040297087</v>
      </c>
      <c r="MV83" s="25">
        <v>1697673312</v>
      </c>
      <c r="MW83" s="5" t="s">
        <v>613</v>
      </c>
      <c r="MX83" s="4">
        <v>2549109879</v>
      </c>
      <c r="NK83" s="6" t="s">
        <v>613</v>
      </c>
      <c r="NW83" s="25">
        <v>2503810348</v>
      </c>
      <c r="NX83" s="25">
        <v>2430709854</v>
      </c>
      <c r="NY83" s="25">
        <v>2205727019</v>
      </c>
      <c r="NZ83" s="25">
        <v>1537214771</v>
      </c>
      <c r="OA83" s="25">
        <v>1355080624</v>
      </c>
      <c r="OB83" s="5" t="s">
        <v>613</v>
      </c>
      <c r="OC83" s="4">
        <v>2000763195</v>
      </c>
      <c r="OP83" s="6" t="s">
        <v>613</v>
      </c>
      <c r="OQ83" s="4">
        <v>4816582713</v>
      </c>
      <c r="OR83" s="4">
        <v>4563705666</v>
      </c>
      <c r="OS83" s="4">
        <v>4490480012</v>
      </c>
      <c r="OT83" s="4">
        <v>826717226</v>
      </c>
      <c r="OU83" s="4">
        <v>693241847</v>
      </c>
      <c r="OV83" s="5" t="s">
        <v>613</v>
      </c>
      <c r="OW83" s="4">
        <v>2549109879</v>
      </c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6" t="s">
        <v>613</v>
      </c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>
        <v>-1025736701</v>
      </c>
      <c r="PW83" s="4">
        <v>-1064789688</v>
      </c>
      <c r="PX83" s="4">
        <v>-984317563</v>
      </c>
      <c r="PY83" s="4">
        <v>-960401313</v>
      </c>
      <c r="PZ83" s="4">
        <v>-885967925</v>
      </c>
      <c r="QA83" s="5" t="s">
        <v>613</v>
      </c>
      <c r="QB83" s="4">
        <v>-66358553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6" t="s">
        <v>613</v>
      </c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5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6" t="s">
        <v>613</v>
      </c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5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6" t="s">
        <v>613</v>
      </c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5"/>
      <c r="TQ83" s="4"/>
      <c r="UD83" s="6" t="s">
        <v>613</v>
      </c>
      <c r="UU83" s="11"/>
      <c r="UW83" s="6" t="s">
        <v>613</v>
      </c>
      <c r="VN83" s="11"/>
      <c r="VP83" s="6" t="s">
        <v>613</v>
      </c>
      <c r="WG83" s="53"/>
      <c r="WI83" s="54" t="s">
        <v>613</v>
      </c>
      <c r="WZ83" s="11"/>
      <c r="XB83" s="6" t="s">
        <v>613</v>
      </c>
      <c r="XS83" s="11"/>
      <c r="XU83" s="6" t="s">
        <v>613</v>
      </c>
      <c r="XV83" s="59">
        <f t="shared" si="318"/>
        <v>1025736700.9999999</v>
      </c>
      <c r="XW83" s="59">
        <f t="shared" si="318"/>
        <v>1064789688.0000001</v>
      </c>
      <c r="XX83" s="59">
        <f t="shared" si="313"/>
        <v>984317563</v>
      </c>
      <c r="XY83" s="59">
        <f t="shared" si="313"/>
        <v>960401313.00000012</v>
      </c>
      <c r="XZ83" s="59">
        <f t="shared" si="313"/>
        <v>885967925</v>
      </c>
      <c r="YA83" s="59" t="e">
        <f t="shared" si="313"/>
        <v>#VALUE!</v>
      </c>
      <c r="YB83" s="59">
        <f t="shared" si="313"/>
        <v>66358553</v>
      </c>
      <c r="YC83" s="6" t="s">
        <v>613</v>
      </c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5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6" t="s">
        <v>613</v>
      </c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5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6" t="s">
        <v>613</v>
      </c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5"/>
      <c r="ABE83" s="4"/>
      <c r="ABR83" s="6" t="s">
        <v>613</v>
      </c>
      <c r="ACI83" s="11"/>
      <c r="ACK83" s="6" t="s">
        <v>613</v>
      </c>
      <c r="ADB83" s="11"/>
      <c r="ADD83" s="6" t="s">
        <v>613</v>
      </c>
      <c r="ADU83" s="53"/>
      <c r="ADW83" s="54" t="s">
        <v>613</v>
      </c>
      <c r="AEN83" s="11"/>
      <c r="AEP83" s="6" t="s">
        <v>613</v>
      </c>
      <c r="AFG83" s="11"/>
      <c r="AFI83" s="6" t="s">
        <v>613</v>
      </c>
      <c r="AFJ83" s="7">
        <f t="shared" si="324"/>
        <v>4.8112634380653725E-2</v>
      </c>
      <c r="AFK83" s="7">
        <f t="shared" si="325"/>
        <v>4.725984612746869E-2</v>
      </c>
      <c r="AFL83" s="7">
        <f t="shared" si="326"/>
        <v>4.6711624134002608E-2</v>
      </c>
      <c r="AFM83" s="7">
        <f t="shared" si="327"/>
        <v>3.5361438229249816E-2</v>
      </c>
      <c r="AFN83" s="7">
        <f t="shared" si="328"/>
        <v>3.1817990165633546E-2</v>
      </c>
      <c r="AFO83" s="8" t="e">
        <f t="shared" si="329"/>
        <v>#VALUE!</v>
      </c>
      <c r="AFP83" s="7">
        <f t="shared" si="330"/>
        <v>0.13260846539452281</v>
      </c>
      <c r="AFQ83" s="6" t="s">
        <v>613</v>
      </c>
      <c r="AFR83" s="7">
        <f t="shared" si="331"/>
        <v>0.138132033146106</v>
      </c>
      <c r="AFS83" s="7">
        <f t="shared" si="332"/>
        <v>0.14790327144499679</v>
      </c>
      <c r="AFT83" s="7">
        <f t="shared" si="333"/>
        <v>0.15814023648148259</v>
      </c>
      <c r="AFU83" s="7">
        <f t="shared" si="334"/>
        <v>0.12905195732075411</v>
      </c>
      <c r="AFV83" s="7">
        <f t="shared" si="335"/>
        <v>0.12378109014479485</v>
      </c>
      <c r="AFW83" s="8" t="e">
        <f t="shared" si="336"/>
        <v>#VALUE!</v>
      </c>
      <c r="AFX83" s="7">
        <f t="shared" si="337"/>
        <v>0.19948654234518215</v>
      </c>
      <c r="AFY83" s="6" t="s">
        <v>613</v>
      </c>
      <c r="AFZ83" s="1">
        <f t="shared" si="338"/>
        <v>40225366972</v>
      </c>
      <c r="AGA83" s="1">
        <f t="shared" si="339"/>
        <v>39324623288</v>
      </c>
      <c r="AGB83" s="1">
        <f t="shared" si="340"/>
        <v>35324250298</v>
      </c>
      <c r="AGC83" s="1">
        <f t="shared" si="341"/>
        <v>33090108209</v>
      </c>
      <c r="AGD83" s="1">
        <f t="shared" si="342"/>
        <v>32680219721</v>
      </c>
      <c r="AGE83" s="2" t="e">
        <f t="shared" si="343"/>
        <v>#VALUE!</v>
      </c>
      <c r="AGF83" s="1">
        <f t="shared" si="344"/>
        <v>11431091456</v>
      </c>
      <c r="AGG83" s="6" t="s">
        <v>613</v>
      </c>
      <c r="AGH83" s="7">
        <f t="shared" si="345"/>
        <v>8.2995117690880568E-2</v>
      </c>
      <c r="AGI83" s="7">
        <f t="shared" si="346"/>
        <v>8.1317638482650431E-2</v>
      </c>
      <c r="AGJ83" s="7">
        <f t="shared" si="347"/>
        <v>9.254465497276497E-2</v>
      </c>
      <c r="AGK83" s="7">
        <f t="shared" si="348"/>
        <v>8.2298388170858702E-2</v>
      </c>
      <c r="AGL83" s="7">
        <f t="shared" si="349"/>
        <v>6.2715729713499133E-2</v>
      </c>
      <c r="AGM83" s="8" t="e">
        <f t="shared" si="350"/>
        <v>#VALUE!</v>
      </c>
      <c r="AGN83" s="7">
        <f t="shared" si="351"/>
        <v>0.30409445225595089</v>
      </c>
      <c r="AGO83" s="6" t="s">
        <v>613</v>
      </c>
      <c r="AGP83" s="7">
        <f t="shared" si="352"/>
        <v>0.22472321206191606</v>
      </c>
      <c r="AGQ83" s="7">
        <f t="shared" si="353"/>
        <v>0.19893912997418994</v>
      </c>
      <c r="AGR83" s="7">
        <f t="shared" si="354"/>
        <v>0.20097156420135603</v>
      </c>
      <c r="AGS83" s="7">
        <f t="shared" si="355"/>
        <v>0.17221640337705055</v>
      </c>
      <c r="AGT83" s="7">
        <f t="shared" si="356"/>
        <v>0.17590160982021397</v>
      </c>
      <c r="AGU83" s="8" t="e">
        <f t="shared" si="357"/>
        <v>#VALUE!</v>
      </c>
      <c r="AGV83" s="7">
        <f t="shared" si="358"/>
        <v>0.32713120979321014</v>
      </c>
      <c r="AGW83" s="6" t="s">
        <v>613</v>
      </c>
      <c r="AGX83" s="7">
        <f t="shared" si="359"/>
        <v>0.43230028955342348</v>
      </c>
      <c r="AGY83" s="7">
        <f t="shared" si="360"/>
        <v>0.37351213809343492</v>
      </c>
      <c r="AGZ83" s="7">
        <f t="shared" si="361"/>
        <v>0.4091434634716074</v>
      </c>
      <c r="AHA83" s="7">
        <f t="shared" si="362"/>
        <v>9.2618331515871358E-2</v>
      </c>
      <c r="AHB83" s="7">
        <f t="shared" si="363"/>
        <v>8.9989004877128589E-2</v>
      </c>
      <c r="AHC83" s="8" t="e">
        <f t="shared" si="364"/>
        <v>#VALUE!</v>
      </c>
      <c r="AHD83" s="7">
        <f t="shared" si="365"/>
        <v>0.41678765417968089</v>
      </c>
      <c r="AHE83" s="6" t="s">
        <v>613</v>
      </c>
      <c r="AHF83" s="15">
        <f t="shared" si="464"/>
        <v>13.138463951251881</v>
      </c>
      <c r="AHG83" s="15">
        <f t="shared" si="465"/>
        <v>15.467191405835845</v>
      </c>
      <c r="AHH83" s="15">
        <f t="shared" si="466"/>
        <v>15.706992780518849</v>
      </c>
      <c r="AHI83" s="15">
        <f t="shared" si="467"/>
        <v>18.431929284184204</v>
      </c>
      <c r="AHJ83" s="15">
        <f t="shared" si="468"/>
        <v>14.188096399594261</v>
      </c>
      <c r="AHK83" s="16" t="e">
        <f t="shared" si="469"/>
        <v>#VALUE!</v>
      </c>
      <c r="AHL83" s="15">
        <f t="shared" si="470"/>
        <v>8.0265880943563808</v>
      </c>
      <c r="AHM83" s="6" t="s">
        <v>613</v>
      </c>
      <c r="AHN83" s="12">
        <f t="shared" si="366"/>
        <v>27.781025343165894</v>
      </c>
      <c r="AHO83" s="12">
        <f t="shared" si="367"/>
        <v>23.598337307850461</v>
      </c>
      <c r="AHP83" s="12">
        <f t="shared" si="368"/>
        <v>23.238057411772932</v>
      </c>
      <c r="AHQ83" s="12">
        <f t="shared" si="369"/>
        <v>19.802593335315898</v>
      </c>
      <c r="AHR83" s="12">
        <f t="shared" si="370"/>
        <v>25.725790812250047</v>
      </c>
      <c r="AHS83" s="13" t="e">
        <f t="shared" si="371"/>
        <v>#VALUE!</v>
      </c>
      <c r="AHT83" s="12">
        <f t="shared" si="372"/>
        <v>45.473867066460926</v>
      </c>
      <c r="AHU83" s="6" t="s">
        <v>613</v>
      </c>
      <c r="AHV83" s="15">
        <f t="shared" si="373"/>
        <v>0.2140973063672553</v>
      </c>
      <c r="AHW83" s="15">
        <f t="shared" si="374"/>
        <v>0.23755932849208758</v>
      </c>
      <c r="AHX83" s="15">
        <f t="shared" si="375"/>
        <v>0.23242902208394828</v>
      </c>
      <c r="AHY83" s="15">
        <f t="shared" si="376"/>
        <v>0.20533141754115888</v>
      </c>
      <c r="AHZ83" s="15">
        <f t="shared" si="377"/>
        <v>0.18088515618563225</v>
      </c>
      <c r="AIA83" s="16" t="e">
        <f t="shared" si="378"/>
        <v>#VALUE!</v>
      </c>
      <c r="AIB83" s="15">
        <f t="shared" si="379"/>
        <v>0.40536782008157751</v>
      </c>
      <c r="AIC83" s="6" t="s">
        <v>613</v>
      </c>
      <c r="AID83" s="4">
        <f t="shared" si="380"/>
        <v>15708039857</v>
      </c>
      <c r="AIE83" s="4">
        <f t="shared" si="381"/>
        <v>19056141649</v>
      </c>
      <c r="AIF83" s="4">
        <f t="shared" si="382"/>
        <v>18708690876</v>
      </c>
      <c r="AIG83" s="4">
        <f t="shared" si="383"/>
        <v>17287521701</v>
      </c>
      <c r="AIH83" s="4">
        <f t="shared" si="384"/>
        <v>18047090162</v>
      </c>
      <c r="AII83" s="14" t="e">
        <f t="shared" si="385"/>
        <v>#VALUE!</v>
      </c>
      <c r="AIJ83" s="4">
        <f t="shared" si="386"/>
        <v>-1059222615</v>
      </c>
      <c r="AIK83" s="6" t="s">
        <v>613</v>
      </c>
      <c r="AIL83" s="15">
        <f t="shared" si="387"/>
        <v>0.70930251810093814</v>
      </c>
      <c r="AIM83" s="15">
        <f t="shared" si="388"/>
        <v>0.64117699968089692</v>
      </c>
      <c r="AIN83" s="15">
        <f t="shared" si="389"/>
        <v>0.58664280856120332</v>
      </c>
      <c r="AIO83" s="15">
        <f t="shared" si="390"/>
        <v>0.51632992422989521</v>
      </c>
      <c r="AIP83" s="15">
        <f t="shared" si="391"/>
        <v>0.42686262753985571</v>
      </c>
      <c r="AIQ83" s="16" t="e">
        <f t="shared" si="392"/>
        <v>#VALUE!</v>
      </c>
      <c r="AIR83" s="15">
        <f t="shared" si="393"/>
        <v>-5.774128775564332</v>
      </c>
      <c r="AIS83" s="6" t="s">
        <v>613</v>
      </c>
      <c r="AIT83" s="15">
        <f t="shared" si="394"/>
        <v>3.9340406718244907</v>
      </c>
      <c r="AIU83" s="15">
        <f t="shared" si="395"/>
        <v>4.465890797118548</v>
      </c>
      <c r="AIV83" s="15">
        <f t="shared" si="396"/>
        <v>4.6879325136379126</v>
      </c>
      <c r="AIW83" s="15">
        <f t="shared" si="397"/>
        <v>5.9495851935583319</v>
      </c>
      <c r="AIX83" s="15">
        <f t="shared" si="398"/>
        <v>6.209641752869401</v>
      </c>
      <c r="AIY83" s="16" t="e">
        <f t="shared" si="399"/>
        <v>#VALUE!</v>
      </c>
      <c r="AIZ83" s="15">
        <f t="shared" si="400"/>
        <v>0.70899149603774914</v>
      </c>
      <c r="AJA83" s="6" t="s">
        <v>613</v>
      </c>
      <c r="AJB83" s="15">
        <f t="shared" si="401"/>
        <v>3.5579467515634922</v>
      </c>
      <c r="AJC83" s="15">
        <f t="shared" si="402"/>
        <v>4.1185578655631696</v>
      </c>
      <c r="AJD83" s="15">
        <f t="shared" si="403"/>
        <v>4.3180347064816207</v>
      </c>
      <c r="AJE83" s="15">
        <f t="shared" si="404"/>
        <v>5.6515552683456951</v>
      </c>
      <c r="AJF83" s="15">
        <f t="shared" si="405"/>
        <v>5.7770467401982977</v>
      </c>
      <c r="AJG83" s="16" t="e">
        <f t="shared" si="406"/>
        <v>#VALUE!</v>
      </c>
      <c r="AJH83" s="15">
        <f t="shared" si="407"/>
        <v>0.53288431742141951</v>
      </c>
      <c r="AJI83" s="6" t="s">
        <v>613</v>
      </c>
      <c r="AJJ83" s="15">
        <f t="shared" si="319"/>
        <v>3.2547427256383217</v>
      </c>
      <c r="AJK83" s="15">
        <f t="shared" si="319"/>
        <v>3.0032085547394969</v>
      </c>
      <c r="AJL83" s="15">
        <f t="shared" si="314"/>
        <v>3.3211543498589386</v>
      </c>
      <c r="AJM83" s="15">
        <f t="shared" si="314"/>
        <v>2.8355464878461696</v>
      </c>
      <c r="AJN83" s="15">
        <f t="shared" si="314"/>
        <v>2.3133612054860788</v>
      </c>
      <c r="AJO83" s="16" t="e">
        <f t="shared" si="314"/>
        <v>#VALUE!</v>
      </c>
      <c r="AJP83" s="15">
        <f t="shared" si="314"/>
        <v>52.384076171763418</v>
      </c>
      <c r="AJQ83" s="6" t="s">
        <v>613</v>
      </c>
      <c r="AKC83" s="22">
        <f t="shared" ref="AKC83:AKC87" si="475">AJJ83</f>
        <v>3.2547427256383217</v>
      </c>
      <c r="AKD83" s="22">
        <f t="shared" si="473"/>
        <v>3.0032085547394969</v>
      </c>
      <c r="AKE83" s="22">
        <f t="shared" si="473"/>
        <v>3.3211543498589386</v>
      </c>
      <c r="AKF83" s="22">
        <f t="shared" si="473"/>
        <v>2.8355464878461696</v>
      </c>
      <c r="AKG83" s="22">
        <f t="shared" si="473"/>
        <v>2.3133612054860788</v>
      </c>
      <c r="AKH83" s="22" t="e">
        <f t="shared" si="473"/>
        <v>#VALUE!</v>
      </c>
      <c r="AKI83" s="22">
        <f t="shared" si="473"/>
        <v>52.384076171763418</v>
      </c>
      <c r="AKJ83" s="6" t="s">
        <v>613</v>
      </c>
      <c r="AKK83" s="15">
        <f t="shared" si="408"/>
        <v>2.8710137144693419</v>
      </c>
      <c r="AKL83" s="15">
        <f t="shared" si="409"/>
        <v>3.1295758146582591</v>
      </c>
      <c r="AKM83" s="15">
        <f t="shared" si="410"/>
        <v>3.3854578900494321</v>
      </c>
      <c r="AKN83" s="15">
        <f t="shared" si="411"/>
        <v>3.6495109866319466</v>
      </c>
      <c r="AKO83" s="15">
        <f t="shared" si="412"/>
        <v>3.8902862657393804</v>
      </c>
      <c r="AKP83" s="16" t="e">
        <f t="shared" si="413"/>
        <v>#VALUE!</v>
      </c>
      <c r="AKQ83" s="15">
        <f t="shared" si="414"/>
        <v>1.5043273576214815</v>
      </c>
      <c r="AKR83" s="6" t="s">
        <v>613</v>
      </c>
      <c r="AKS83" s="15">
        <f t="shared" si="415"/>
        <v>1.2191823467496037</v>
      </c>
      <c r="AKT83" s="15">
        <f t="shared" si="416"/>
        <v>1.3928155896788934</v>
      </c>
      <c r="AKU83" s="15">
        <f t="shared" si="417"/>
        <v>1.5325823402160548</v>
      </c>
      <c r="AKV83" s="15">
        <f t="shared" si="418"/>
        <v>1.7779743682459082</v>
      </c>
      <c r="AKW83" s="15">
        <f t="shared" si="419"/>
        <v>1.9852048295812719</v>
      </c>
      <c r="AKX83" s="16" t="e">
        <f t="shared" si="420"/>
        <v>#VALUE!</v>
      </c>
      <c r="AKY83" s="15">
        <f t="shared" si="421"/>
        <v>0.13973953313800025</v>
      </c>
      <c r="AKZ83" s="6" t="s">
        <v>613</v>
      </c>
      <c r="ALA83" s="7">
        <f t="shared" si="422"/>
        <v>0.5493835819915015</v>
      </c>
      <c r="ALB83" s="7">
        <f t="shared" si="423"/>
        <v>0.58208229488583529</v>
      </c>
      <c r="ALC83" s="7">
        <f t="shared" si="424"/>
        <v>0.60514610556958637</v>
      </c>
      <c r="ALD83" s="7">
        <f t="shared" si="425"/>
        <v>0.64002547632164497</v>
      </c>
      <c r="ALE83" s="7">
        <f t="shared" si="426"/>
        <v>0.66501461136244111</v>
      </c>
      <c r="ALF83" s="8" t="e">
        <f t="shared" si="427"/>
        <v>#VALUE!</v>
      </c>
      <c r="ALG83" s="7">
        <f t="shared" si="428"/>
        <v>0.12260655094876008</v>
      </c>
      <c r="ALH83" s="6" t="s">
        <v>613</v>
      </c>
      <c r="ALI83" s="7">
        <f t="shared" si="320"/>
        <v>4.6415197575665403E-2</v>
      </c>
      <c r="ALJ83" s="7">
        <f t="shared" si="320"/>
        <v>4.6517340368990655E-2</v>
      </c>
      <c r="ALK83" s="7">
        <f t="shared" si="315"/>
        <v>4.6047073930946758E-2</v>
      </c>
      <c r="ALL83" s="7">
        <f t="shared" si="315"/>
        <v>4.5347912112369354E-2</v>
      </c>
      <c r="ALM83" s="7">
        <f t="shared" si="315"/>
        <v>4.0766351423704189E-2</v>
      </c>
      <c r="ALN83" s="20" t="e">
        <f t="shared" si="315"/>
        <v>#VALUE!</v>
      </c>
      <c r="ALO83" s="7">
        <f t="shared" si="315"/>
        <v>4.7347334262017274E-2</v>
      </c>
      <c r="ALP83" s="6" t="s">
        <v>613</v>
      </c>
      <c r="ALQ83" s="17">
        <f t="shared" si="429"/>
        <v>0.5493835819915015</v>
      </c>
      <c r="ALR83" s="17">
        <f t="shared" si="430"/>
        <v>0.58208229488583529</v>
      </c>
      <c r="ALS83" s="17">
        <f t="shared" si="431"/>
        <v>0.60514610556958637</v>
      </c>
      <c r="ALT83" s="17">
        <f t="shared" si="432"/>
        <v>0.64002547632164497</v>
      </c>
      <c r="ALU83" s="17">
        <f t="shared" si="433"/>
        <v>0.66501461136244111</v>
      </c>
      <c r="ALV83" s="21" t="e">
        <f t="shared" si="434"/>
        <v>#VALUE!</v>
      </c>
      <c r="ALW83" s="17">
        <f t="shared" si="435"/>
        <v>0.12260655094876008</v>
      </c>
      <c r="ALX83" s="6" t="s">
        <v>613</v>
      </c>
      <c r="ALY83" s="17">
        <f t="shared" si="436"/>
        <v>0.45061641800849844</v>
      </c>
      <c r="ALZ83" s="17">
        <f t="shared" si="437"/>
        <v>0.41791770511416476</v>
      </c>
      <c r="AMA83" s="17">
        <f t="shared" si="438"/>
        <v>0.39485389443041363</v>
      </c>
      <c r="AMB83" s="17">
        <f t="shared" si="439"/>
        <v>0.35997452367835503</v>
      </c>
      <c r="AMC83" s="17">
        <f t="shared" si="440"/>
        <v>0.33498538863755883</v>
      </c>
      <c r="AMD83" s="21" t="e">
        <f t="shared" si="441"/>
        <v>#VALUE!</v>
      </c>
      <c r="AME83" s="17">
        <f t="shared" si="442"/>
        <v>0.87739344905123995</v>
      </c>
      <c r="AMF83" s="6" t="s">
        <v>613</v>
      </c>
      <c r="AMP83" s="18">
        <v>4.5713591950970072</v>
      </c>
      <c r="AMQ83" s="18">
        <v>6.1982279139587186</v>
      </c>
      <c r="AMR83" s="18">
        <v>6.218300505319057</v>
      </c>
      <c r="AMS83" s="18">
        <v>6.0281565269948612</v>
      </c>
      <c r="AMT83" s="18">
        <v>6.8453170762465918</v>
      </c>
      <c r="AMU83" s="18">
        <v>7.4264531209904705</v>
      </c>
      <c r="AMV83" s="19">
        <v>7.1765482946952046</v>
      </c>
      <c r="AMW83" s="18">
        <v>5.8431999502304244</v>
      </c>
      <c r="AMX83" s="18">
        <v>10.072101709964384</v>
      </c>
      <c r="AMY83" s="18">
        <v>8.1036149396627639</v>
      </c>
      <c r="ANH83" s="6" t="s">
        <v>613</v>
      </c>
      <c r="ANI83" s="7">
        <f t="shared" si="443"/>
        <v>6.1982279139587183E-2</v>
      </c>
      <c r="ANJ83" s="7">
        <f t="shared" si="444"/>
        <v>6.218300505319057E-2</v>
      </c>
      <c r="ANK83" s="7">
        <f t="shared" si="445"/>
        <v>6.0281565269948614E-2</v>
      </c>
      <c r="ANL83" s="7">
        <f t="shared" si="446"/>
        <v>6.8453170762465917E-2</v>
      </c>
      <c r="ANM83" s="7">
        <f t="shared" si="447"/>
        <v>7.4264531209904699E-2</v>
      </c>
      <c r="ANN83" s="20">
        <f t="shared" si="448"/>
        <v>7.176548294695205E-2</v>
      </c>
      <c r="ANO83" s="7">
        <f t="shared" si="449"/>
        <v>5.8431999502304245E-2</v>
      </c>
      <c r="ANP83" s="6" t="s">
        <v>613</v>
      </c>
      <c r="ANZ83" s="7">
        <v>-1.5137246404285265E-2</v>
      </c>
      <c r="AOA83" s="7">
        <v>2.5564672332883953E-2</v>
      </c>
      <c r="AOB83" s="7">
        <v>-1.0702546631930043E-2</v>
      </c>
      <c r="AOC83" s="7">
        <v>0.20954451611318192</v>
      </c>
      <c r="AOD83" s="7">
        <v>0.18215498634196114</v>
      </c>
      <c r="AOE83" s="7">
        <v>-0.11152965043334617</v>
      </c>
      <c r="AOF83" s="20">
        <v>0.2194132077705182</v>
      </c>
      <c r="AOG83" s="7">
        <v>5.1688907023796915E-3</v>
      </c>
      <c r="AOH83" s="7">
        <v>0.18054832872882143</v>
      </c>
      <c r="AOI83" s="7">
        <v>0.45513802777357104</v>
      </c>
      <c r="AOR83" s="6" t="s">
        <v>613</v>
      </c>
      <c r="API83" s="11"/>
      <c r="APW83" s="22">
        <v>0.20327120927202144</v>
      </c>
      <c r="APX83" s="22">
        <v>0.15204224514422912</v>
      </c>
      <c r="APY83" s="22">
        <v>0.50781481778098614</v>
      </c>
      <c r="APZ83" s="22">
        <v>0.92181676738678686</v>
      </c>
      <c r="AQA83" s="22">
        <v>0.75171848201963354</v>
      </c>
      <c r="AQB83" s="39" t="s">
        <v>613</v>
      </c>
      <c r="AQC83" s="22">
        <v>0.87069564589504334</v>
      </c>
      <c r="AQD83" s="6" t="s">
        <v>613</v>
      </c>
      <c r="AQE83" s="4">
        <f t="shared" si="450"/>
        <v>834698718</v>
      </c>
      <c r="AQF83" s="4">
        <f t="shared" si="451"/>
        <v>767075646</v>
      </c>
      <c r="AQG83" s="4">
        <f t="shared" si="452"/>
        <v>1063343537</v>
      </c>
      <c r="AQH83" s="4">
        <f t="shared" si="453"/>
        <v>1186047799</v>
      </c>
      <c r="AQI83" s="4">
        <f t="shared" si="454"/>
        <v>694483203</v>
      </c>
      <c r="AQJ83" s="5" t="e">
        <f t="shared" si="455"/>
        <v>#VALUE!</v>
      </c>
      <c r="AQK83" s="4">
        <f t="shared" si="456"/>
        <v>1475368300</v>
      </c>
      <c r="AQL83" s="6" t="s">
        <v>613</v>
      </c>
      <c r="AQM83" s="7">
        <f t="shared" si="457"/>
        <v>0.25002140221835178</v>
      </c>
      <c r="AQN83" s="7">
        <f t="shared" si="458"/>
        <v>0.23987714185332318</v>
      </c>
      <c r="AQO83" s="7">
        <f t="shared" si="459"/>
        <v>0.32527396358832211</v>
      </c>
      <c r="AQP83" s="7">
        <f t="shared" si="460"/>
        <v>0.43552458439584107</v>
      </c>
      <c r="AQQ83" s="7">
        <f t="shared" si="461"/>
        <v>0.33884438915792792</v>
      </c>
      <c r="AQR83" s="20" t="e">
        <f t="shared" si="462"/>
        <v>#VALUE!</v>
      </c>
      <c r="AQS83" s="7">
        <f t="shared" si="463"/>
        <v>0.42442821916321094</v>
      </c>
      <c r="AQT83" s="6" t="s">
        <v>613</v>
      </c>
      <c r="AQU83" s="9">
        <f t="shared" si="321"/>
        <v>5.4579628165195619E-2</v>
      </c>
      <c r="AQV83" s="9">
        <f t="shared" si="321"/>
        <v>5.1101322136409076E-2</v>
      </c>
      <c r="AQW83" s="9">
        <f t="shared" si="316"/>
        <v>0.13607950345385744</v>
      </c>
      <c r="AQX83" s="9">
        <f t="shared" si="316"/>
        <v>0.17326541084596481</v>
      </c>
      <c r="AQY83" s="9">
        <f t="shared" si="316"/>
        <v>-6.5400388983039903E-2</v>
      </c>
      <c r="AQZ83" s="10" t="e">
        <f t="shared" si="316"/>
        <v>#VALUE!</v>
      </c>
      <c r="ARA83" s="9">
        <f t="shared" si="316"/>
        <v>1.2056042583375969E-2</v>
      </c>
      <c r="ARB83" s="6" t="s">
        <v>613</v>
      </c>
      <c r="ARC83" s="17">
        <f t="shared" si="322"/>
        <v>4.371874141609397E-2</v>
      </c>
      <c r="ARD83" s="17">
        <f t="shared" si="322"/>
        <v>4.1937933273600778E-2</v>
      </c>
      <c r="ARE83" s="17">
        <f t="shared" si="317"/>
        <v>7.2532902875663247E-2</v>
      </c>
      <c r="ARF83" s="17">
        <f t="shared" si="317"/>
        <v>7.8754366059829259E-2</v>
      </c>
      <c r="ARG83" s="17">
        <f t="shared" si="317"/>
        <v>-3.9841010869792713E-3</v>
      </c>
      <c r="ARH83" s="21" t="e">
        <f t="shared" si="317"/>
        <v>#VALUE!</v>
      </c>
      <c r="ARI83" s="17">
        <f t="shared" si="317"/>
        <v>1.3919140701798737E-2</v>
      </c>
      <c r="ARJ83" s="6" t="s">
        <v>613</v>
      </c>
    </row>
    <row r="84" spans="1:1020 1026:1154" collapsed="1" x14ac:dyDescent="0.15">
      <c r="A84" s="26" t="s">
        <v>156</v>
      </c>
      <c r="B84" s="34">
        <v>41514</v>
      </c>
      <c r="C84" s="34">
        <v>41514</v>
      </c>
      <c r="D84" s="35">
        <v>0</v>
      </c>
      <c r="E84" s="26" t="s">
        <v>157</v>
      </c>
      <c r="F84" s="26" t="s">
        <v>48</v>
      </c>
      <c r="G84" s="26" t="s">
        <v>105</v>
      </c>
      <c r="H84" s="26" t="s">
        <v>23</v>
      </c>
      <c r="I84" s="26" t="s">
        <v>158</v>
      </c>
      <c r="J84" s="26" t="e">
        <v>#N/A</v>
      </c>
      <c r="K84" s="23" t="s">
        <v>426</v>
      </c>
      <c r="L84" s="26" t="s">
        <v>48</v>
      </c>
      <c r="M84" s="26" t="s">
        <v>105</v>
      </c>
      <c r="N84" s="26" t="s">
        <v>23</v>
      </c>
      <c r="O84" s="26"/>
      <c r="P84" s="26"/>
      <c r="Q84" s="26" t="s">
        <v>25</v>
      </c>
      <c r="R84" s="26" t="s">
        <v>128</v>
      </c>
      <c r="S84" s="35"/>
      <c r="T84" s="26" t="s">
        <v>91</v>
      </c>
      <c r="U84" s="26"/>
      <c r="V84" s="36">
        <v>2013</v>
      </c>
      <c r="W84" s="3">
        <f t="shared" si="323"/>
        <v>1</v>
      </c>
      <c r="AI84" s="4">
        <v>880758192028</v>
      </c>
      <c r="AJ84" s="4">
        <v>604631431575</v>
      </c>
      <c r="AK84" s="4">
        <v>395765357674</v>
      </c>
      <c r="AL84" s="4">
        <v>380922797961</v>
      </c>
      <c r="AM84" s="4">
        <v>330112649648</v>
      </c>
      <c r="AN84" s="5" t="s">
        <v>613</v>
      </c>
      <c r="AO84" s="4">
        <v>190542526876</v>
      </c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6" t="s">
        <v>613</v>
      </c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>
        <v>313435443635</v>
      </c>
      <c r="BO84" s="4">
        <v>312500942506</v>
      </c>
      <c r="BP84" s="4">
        <v>292379983633</v>
      </c>
      <c r="BQ84" s="4">
        <v>361037582121</v>
      </c>
      <c r="BR84" s="4">
        <v>417394181485</v>
      </c>
      <c r="BS84" s="5" t="s">
        <v>613</v>
      </c>
      <c r="BT84" s="4">
        <v>415535703598</v>
      </c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6" t="s">
        <v>613</v>
      </c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>
        <v>1755617491627</v>
      </c>
      <c r="CT84" s="4">
        <v>1375474126299</v>
      </c>
      <c r="CU84" s="4">
        <v>1065230632164</v>
      </c>
      <c r="CV84" s="4">
        <v>1098709688896</v>
      </c>
      <c r="CW84" s="4">
        <v>1033717376562</v>
      </c>
      <c r="CX84" s="5" t="s">
        <v>613</v>
      </c>
      <c r="CY84" s="4">
        <v>784840712087</v>
      </c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6" t="s">
        <v>613</v>
      </c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>
        <v>3499442919104</v>
      </c>
      <c r="DY84" s="4">
        <v>3072770100716</v>
      </c>
      <c r="DZ84" s="4">
        <v>2785010567539</v>
      </c>
      <c r="EA84" s="4">
        <v>2785588591010</v>
      </c>
      <c r="EB84" s="4">
        <v>1369050370236</v>
      </c>
      <c r="EC84" s="5" t="s">
        <v>613</v>
      </c>
      <c r="ED84" s="4">
        <v>1127435986503</v>
      </c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6" t="s">
        <v>613</v>
      </c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>
        <v>596352431726</v>
      </c>
      <c r="FD84" s="4">
        <v>412679100578</v>
      </c>
      <c r="FE84" s="4">
        <v>306333526939</v>
      </c>
      <c r="FF84" s="4">
        <v>407735985924</v>
      </c>
      <c r="FG84" s="4">
        <v>428490196249</v>
      </c>
      <c r="FH84" s="5" t="s">
        <v>613</v>
      </c>
      <c r="FI84" s="4">
        <v>397255205069</v>
      </c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6" t="s">
        <v>613</v>
      </c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>
        <v>3616149164</v>
      </c>
      <c r="GI84" s="4">
        <v>3727201724</v>
      </c>
      <c r="GJ84" s="4">
        <f>3569579389</f>
        <v>3569579389</v>
      </c>
      <c r="GK84" s="4">
        <v>3560816129</v>
      </c>
      <c r="GL84" s="4">
        <f>52071670226+118988359838</f>
        <v>171060030064</v>
      </c>
      <c r="GM84" s="5" t="s">
        <v>613</v>
      </c>
      <c r="GN84" s="4">
        <f>53000000000</f>
        <v>53000000000</v>
      </c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6" t="s">
        <v>613</v>
      </c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>
        <v>2504384974530</v>
      </c>
      <c r="HN84" s="4">
        <v>2229683274343</v>
      </c>
      <c r="HO84" s="4">
        <v>2113893378558</v>
      </c>
      <c r="HP84" s="4">
        <v>2018200568551</v>
      </c>
      <c r="HQ84" s="4">
        <v>818016492904</v>
      </c>
      <c r="HR84" s="5" t="s">
        <v>613</v>
      </c>
      <c r="HS84" s="4">
        <v>597883635026</v>
      </c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6" t="s">
        <v>613</v>
      </c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>
        <v>2627259457929</v>
      </c>
      <c r="IS84" s="4">
        <v>2037971306298</v>
      </c>
      <c r="IT84" s="4">
        <v>1861766349154</v>
      </c>
      <c r="IU84" s="4">
        <v>2006005639940</v>
      </c>
      <c r="IV84" s="4">
        <v>1706334823408</v>
      </c>
      <c r="IW84" s="5" t="s">
        <v>613</v>
      </c>
      <c r="IX84" s="4">
        <v>1592011061869</v>
      </c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6" t="s">
        <v>613</v>
      </c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>
        <v>749650512543</v>
      </c>
      <c r="JX84" s="4">
        <v>551093935637</v>
      </c>
      <c r="JY84" s="4">
        <v>465492854919</v>
      </c>
      <c r="JZ84" s="4">
        <v>543680475951</v>
      </c>
      <c r="KA84" s="4">
        <v>443693392485</v>
      </c>
      <c r="KB84" s="5" t="s">
        <v>613</v>
      </c>
      <c r="KC84" s="4">
        <v>458513313481</v>
      </c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6" t="s">
        <v>613</v>
      </c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>
        <f t="shared" si="474"/>
        <v>294310737716</v>
      </c>
      <c r="LC84" s="4">
        <f t="shared" si="471"/>
        <v>236665287360</v>
      </c>
      <c r="LD84" s="4">
        <f t="shared" si="471"/>
        <v>148344113961</v>
      </c>
      <c r="LE84" s="4">
        <f t="shared" si="471"/>
        <v>183649300002</v>
      </c>
      <c r="LF84" s="4">
        <f t="shared" si="471"/>
        <v>149645541180</v>
      </c>
      <c r="LG84" s="5" t="s">
        <v>613</v>
      </c>
      <c r="LH84" s="4">
        <f t="shared" si="471"/>
        <v>59279058841</v>
      </c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6" t="s">
        <v>613</v>
      </c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R84" s="4">
        <v>404200635385</v>
      </c>
      <c r="MS84" s="4">
        <v>328638760042</v>
      </c>
      <c r="MT84" s="4">
        <v>221393656548</v>
      </c>
      <c r="MU84" s="4">
        <v>251394924262</v>
      </c>
      <c r="MV84" s="4">
        <v>215078371663</v>
      </c>
      <c r="MW84" s="5" t="s">
        <v>613</v>
      </c>
      <c r="MX84" s="4">
        <v>63972471786</v>
      </c>
      <c r="NK84" s="6" t="s">
        <v>613</v>
      </c>
      <c r="NW84" s="4">
        <v>294310737716</v>
      </c>
      <c r="NX84" s="4">
        <v>236665287360</v>
      </c>
      <c r="NY84" s="4">
        <v>148344113961</v>
      </c>
      <c r="NZ84" s="4">
        <v>183649300002</v>
      </c>
      <c r="OA84" s="4">
        <v>149645541180</v>
      </c>
      <c r="OB84" s="5" t="s">
        <v>613</v>
      </c>
      <c r="OC84" s="4">
        <v>59279058841</v>
      </c>
      <c r="OP84" s="6" t="s">
        <v>613</v>
      </c>
      <c r="OQ84" s="4">
        <f>MR84+1500000</f>
        <v>404202135385</v>
      </c>
      <c r="OR84" s="4">
        <f>MS84+74000000</f>
        <v>328712760042</v>
      </c>
      <c r="OS84" s="4">
        <f>MT84+1354013790</f>
        <v>222747670338</v>
      </c>
      <c r="OT84" s="4">
        <f>MU84+1391361146</f>
        <v>252786285408</v>
      </c>
      <c r="OU84" s="4">
        <f>MV84+2024255395</f>
        <v>217102627058</v>
      </c>
      <c r="OV84" s="5" t="s">
        <v>613</v>
      </c>
      <c r="OW84" s="4">
        <f>MX84+6377830911</f>
        <v>70350302697</v>
      </c>
      <c r="OX84" s="4"/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6" t="s">
        <v>613</v>
      </c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>
        <v>-1500000</v>
      </c>
      <c r="PW84" s="4">
        <v>-74000000</v>
      </c>
      <c r="PX84" s="4">
        <v>-1354013790</v>
      </c>
      <c r="PY84" s="4">
        <v>-1391361146</v>
      </c>
      <c r="PZ84" s="4">
        <v>-2024255395</v>
      </c>
      <c r="QA84" s="5" t="s">
        <v>613</v>
      </c>
      <c r="QB84" s="4">
        <v>-6377830911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6" t="s">
        <v>613</v>
      </c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5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6" t="s">
        <v>613</v>
      </c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5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6" t="s">
        <v>613</v>
      </c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  <c r="TO84" s="4"/>
      <c r="TP84" s="5"/>
      <c r="TQ84" s="4"/>
      <c r="UD84" s="6" t="s">
        <v>613</v>
      </c>
      <c r="UU84" s="11"/>
      <c r="UW84" s="6" t="s">
        <v>613</v>
      </c>
      <c r="VN84" s="11"/>
      <c r="VP84" s="6" t="s">
        <v>613</v>
      </c>
      <c r="WG84" s="53"/>
      <c r="WI84" s="54" t="s">
        <v>613</v>
      </c>
      <c r="WZ84" s="11"/>
      <c r="XB84" s="6" t="s">
        <v>613</v>
      </c>
      <c r="XS84" s="11"/>
      <c r="XU84" s="6" t="s">
        <v>613</v>
      </c>
      <c r="XV84" s="59">
        <f t="shared" si="318"/>
        <v>1500000</v>
      </c>
      <c r="XW84" s="59">
        <f t="shared" si="318"/>
        <v>74000000</v>
      </c>
      <c r="XX84" s="59">
        <f t="shared" si="313"/>
        <v>1354013790</v>
      </c>
      <c r="XY84" s="59">
        <f t="shared" si="313"/>
        <v>1391361146</v>
      </c>
      <c r="XZ84" s="59">
        <f t="shared" si="313"/>
        <v>2024255395</v>
      </c>
      <c r="YA84" s="59" t="e">
        <f t="shared" si="313"/>
        <v>#VALUE!</v>
      </c>
      <c r="YB84" s="59">
        <f t="shared" si="313"/>
        <v>6377830911</v>
      </c>
      <c r="YC84" s="6" t="s">
        <v>613</v>
      </c>
      <c r="YD84" s="4"/>
      <c r="YE84" s="4"/>
      <c r="YF84" s="4"/>
      <c r="YG84" s="4"/>
      <c r="YH84" s="4"/>
      <c r="YI84" s="4"/>
      <c r="YJ84" s="4"/>
      <c r="YK84" s="4"/>
      <c r="YL84" s="4"/>
      <c r="YM84" s="4"/>
      <c r="YN84" s="4"/>
      <c r="YO84" s="4"/>
      <c r="YP84" s="4"/>
      <c r="YQ84" s="4"/>
      <c r="YR84" s="4"/>
      <c r="YS84" s="4"/>
      <c r="YT84" s="5"/>
      <c r="YU84" s="4"/>
      <c r="YV84" s="4"/>
      <c r="YW84" s="4"/>
      <c r="YX84" s="4"/>
      <c r="YY84" s="4"/>
      <c r="YZ84" s="4"/>
      <c r="ZA84" s="4"/>
      <c r="ZB84" s="4"/>
      <c r="ZC84" s="4"/>
      <c r="ZD84" s="4"/>
      <c r="ZE84" s="4"/>
      <c r="ZF84" s="4"/>
      <c r="ZG84" s="4"/>
      <c r="ZH84" s="6" t="s">
        <v>613</v>
      </c>
      <c r="ZI84" s="4"/>
      <c r="ZJ84" s="4"/>
      <c r="ZK84" s="4"/>
      <c r="ZL84" s="4"/>
      <c r="ZM84" s="4"/>
      <c r="ZN84" s="4"/>
      <c r="ZO84" s="4"/>
      <c r="ZP84" s="4"/>
      <c r="ZQ84" s="4"/>
      <c r="ZR84" s="4"/>
      <c r="ZS84" s="4"/>
      <c r="ZT84" s="4"/>
      <c r="ZU84" s="4"/>
      <c r="ZV84" s="4"/>
      <c r="ZW84" s="4"/>
      <c r="ZX84" s="4"/>
      <c r="ZY84" s="5"/>
      <c r="ZZ84" s="4"/>
      <c r="AAA84" s="4"/>
      <c r="AAB84" s="4"/>
      <c r="AAC84" s="4"/>
      <c r="AAD84" s="4"/>
      <c r="AAE84" s="4"/>
      <c r="AAF84" s="4"/>
      <c r="AAG84" s="4"/>
      <c r="AAH84" s="4"/>
      <c r="AAI84" s="4"/>
      <c r="AAJ84" s="4"/>
      <c r="AAK84" s="4"/>
      <c r="AAL84" s="4"/>
      <c r="AAM84" s="6" t="s">
        <v>613</v>
      </c>
      <c r="AAN84" s="4"/>
      <c r="AAO84" s="4"/>
      <c r="AAP84" s="4"/>
      <c r="AAQ84" s="4"/>
      <c r="AAR84" s="4"/>
      <c r="AAS84" s="4"/>
      <c r="AAT84" s="4"/>
      <c r="AAU84" s="4"/>
      <c r="AAV84" s="4"/>
      <c r="AAW84" s="4"/>
      <c r="AAX84" s="4"/>
      <c r="AAY84" s="4"/>
      <c r="AAZ84" s="4"/>
      <c r="ABA84" s="4"/>
      <c r="ABB84" s="4"/>
      <c r="ABC84" s="4"/>
      <c r="ABD84" s="5"/>
      <c r="ABE84" s="4"/>
      <c r="ABR84" s="6" t="s">
        <v>613</v>
      </c>
      <c r="ACI84" s="11"/>
      <c r="ACK84" s="6" t="s">
        <v>613</v>
      </c>
      <c r="ADB84" s="11"/>
      <c r="ADD84" s="6" t="s">
        <v>613</v>
      </c>
      <c r="ADU84" s="53"/>
      <c r="ADW84" s="54" t="s">
        <v>613</v>
      </c>
      <c r="AEN84" s="11"/>
      <c r="AEP84" s="6" t="s">
        <v>613</v>
      </c>
      <c r="AFG84" s="11"/>
      <c r="AFI84" s="6" t="s">
        <v>613</v>
      </c>
      <c r="AFJ84" s="7">
        <f t="shared" si="324"/>
        <v>8.4102168407809194E-2</v>
      </c>
      <c r="AFK84" s="7">
        <f t="shared" si="325"/>
        <v>7.7020173850576565E-2</v>
      </c>
      <c r="AFL84" s="7">
        <f t="shared" si="326"/>
        <v>5.3265188897321E-2</v>
      </c>
      <c r="AFM84" s="7">
        <f t="shared" si="327"/>
        <v>6.5928364509639362E-2</v>
      </c>
      <c r="AFN84" s="7">
        <f t="shared" si="328"/>
        <v>0.10930608868262734</v>
      </c>
      <c r="AFO84" s="8" t="e">
        <f t="shared" si="329"/>
        <v>#VALUE!</v>
      </c>
      <c r="AFP84" s="7">
        <f t="shared" si="330"/>
        <v>5.2578647081212591E-2</v>
      </c>
      <c r="AFQ84" s="6" t="s">
        <v>613</v>
      </c>
      <c r="AFR84" s="7">
        <f t="shared" si="331"/>
        <v>0.11751816941452203</v>
      </c>
      <c r="AFS84" s="7">
        <f t="shared" si="332"/>
        <v>0.10614300698368738</v>
      </c>
      <c r="AFT84" s="7">
        <f t="shared" si="333"/>
        <v>7.0175778715099377E-2</v>
      </c>
      <c r="AFU84" s="7">
        <f t="shared" si="334"/>
        <v>9.0996555478058364E-2</v>
      </c>
      <c r="AFV84" s="7">
        <f t="shared" si="335"/>
        <v>0.18293707092475697</v>
      </c>
      <c r="AFW84" s="8" t="e">
        <f t="shared" si="336"/>
        <v>#VALUE!</v>
      </c>
      <c r="AFX84" s="7">
        <f t="shared" si="337"/>
        <v>9.9148154202986588E-2</v>
      </c>
      <c r="AFY84" s="6" t="s">
        <v>613</v>
      </c>
      <c r="AFZ84" s="1">
        <f t="shared" si="338"/>
        <v>2508001123694</v>
      </c>
      <c r="AGA84" s="1">
        <f t="shared" si="339"/>
        <v>2233410476067</v>
      </c>
      <c r="AGB84" s="1">
        <f t="shared" si="340"/>
        <v>2117462957947</v>
      </c>
      <c r="AGC84" s="1">
        <f t="shared" si="341"/>
        <v>2021761384680</v>
      </c>
      <c r="AGD84" s="1">
        <f t="shared" si="342"/>
        <v>989076522968</v>
      </c>
      <c r="AGE84" s="2" t="e">
        <f t="shared" si="343"/>
        <v>#VALUE!</v>
      </c>
      <c r="AGF84" s="1">
        <f t="shared" si="344"/>
        <v>650883635026</v>
      </c>
      <c r="AGG84" s="6" t="s">
        <v>613</v>
      </c>
      <c r="AGH84" s="7">
        <f t="shared" si="345"/>
        <v>0.29890357921325417</v>
      </c>
      <c r="AGI84" s="7">
        <f t="shared" si="346"/>
        <v>0.246749955524283</v>
      </c>
      <c r="AGJ84" s="7">
        <f t="shared" si="347"/>
        <v>0.21983518208522601</v>
      </c>
      <c r="AGK84" s="7">
        <f t="shared" si="348"/>
        <v>0.26891426459658718</v>
      </c>
      <c r="AGL84" s="7">
        <f t="shared" si="349"/>
        <v>0.4485935943091382</v>
      </c>
      <c r="AGM84" s="8" t="e">
        <f t="shared" si="350"/>
        <v>#VALUE!</v>
      </c>
      <c r="AGN84" s="7">
        <f t="shared" si="351"/>
        <v>0.70444744468446252</v>
      </c>
      <c r="AGO84" s="6" t="s">
        <v>613</v>
      </c>
      <c r="AGP84" s="7">
        <f t="shared" si="352"/>
        <v>0.11202195383778253</v>
      </c>
      <c r="AGQ84" s="7">
        <f t="shared" si="353"/>
        <v>0.11612788002884369</v>
      </c>
      <c r="AGR84" s="7">
        <f t="shared" si="354"/>
        <v>7.9679232589206825E-2</v>
      </c>
      <c r="AGS84" s="7">
        <f t="shared" si="355"/>
        <v>9.1549742605655376E-2</v>
      </c>
      <c r="AGT84" s="7">
        <f t="shared" si="356"/>
        <v>8.7699986618756595E-2</v>
      </c>
      <c r="AGU84" s="8" t="e">
        <f t="shared" si="357"/>
        <v>#VALUE!</v>
      </c>
      <c r="AGV84" s="7">
        <f t="shared" si="358"/>
        <v>3.7235330997893425E-2</v>
      </c>
      <c r="AGW84" s="6" t="s">
        <v>613</v>
      </c>
      <c r="AGX84" s="7">
        <f t="shared" si="359"/>
        <v>0.15384934067517717</v>
      </c>
      <c r="AGY84" s="7">
        <f t="shared" si="360"/>
        <v>0.16129410606821093</v>
      </c>
      <c r="AGZ84" s="7">
        <f t="shared" si="361"/>
        <v>0.11964319284168937</v>
      </c>
      <c r="AHA84" s="7">
        <f t="shared" si="362"/>
        <v>0.12601474311685429</v>
      </c>
      <c r="AHB84" s="7">
        <f t="shared" si="363"/>
        <v>0.12723330971138999</v>
      </c>
      <c r="AHC84" s="8" t="e">
        <f t="shared" si="364"/>
        <v>#VALUE!</v>
      </c>
      <c r="AHD84" s="7">
        <f t="shared" si="365"/>
        <v>4.4189581581430513E-2</v>
      </c>
      <c r="AHE84" s="6" t="s">
        <v>613</v>
      </c>
      <c r="AHF84" s="15">
        <f t="shared" si="464"/>
        <v>8.3821390059143432</v>
      </c>
      <c r="AHG84" s="15">
        <f t="shared" si="465"/>
        <v>6.5214885112190375</v>
      </c>
      <c r="AHH84" s="15">
        <f t="shared" si="466"/>
        <v>6.3676258751382884</v>
      </c>
      <c r="AHI84" s="15">
        <f t="shared" si="467"/>
        <v>5.5562238926907526</v>
      </c>
      <c r="AHJ84" s="15">
        <f t="shared" si="468"/>
        <v>4.0880656681346697</v>
      </c>
      <c r="AHK84" s="16" t="e">
        <f t="shared" si="469"/>
        <v>#VALUE!</v>
      </c>
      <c r="AHL84" s="15">
        <f t="shared" si="470"/>
        <v>3.8312256879114117</v>
      </c>
      <c r="AHM84" s="6" t="s">
        <v>613</v>
      </c>
      <c r="AHN84" s="12">
        <f t="shared" si="366"/>
        <v>43.544971008290375</v>
      </c>
      <c r="AHO84" s="12">
        <f t="shared" si="367"/>
        <v>55.968817452040852</v>
      </c>
      <c r="AHP84" s="12">
        <f t="shared" si="368"/>
        <v>57.321206860645397</v>
      </c>
      <c r="AHQ84" s="12">
        <f t="shared" si="369"/>
        <v>65.692097195751913</v>
      </c>
      <c r="AHR84" s="12">
        <f t="shared" si="370"/>
        <v>89.28428005574203</v>
      </c>
      <c r="AHS84" s="13" t="e">
        <f t="shared" si="371"/>
        <v>#VALUE!</v>
      </c>
      <c r="AHT84" s="12">
        <f t="shared" si="372"/>
        <v>95.269772582616852</v>
      </c>
      <c r="AHU84" s="6" t="s">
        <v>613</v>
      </c>
      <c r="AHV84" s="15">
        <f t="shared" si="373"/>
        <v>0.75076505565682594</v>
      </c>
      <c r="AHW84" s="15">
        <f t="shared" si="374"/>
        <v>0.66323585543322072</v>
      </c>
      <c r="AHX84" s="15">
        <f t="shared" si="375"/>
        <v>0.66849525486690231</v>
      </c>
      <c r="AHY84" s="15">
        <f t="shared" si="376"/>
        <v>0.72013708212836325</v>
      </c>
      <c r="AHZ84" s="15">
        <f t="shared" si="377"/>
        <v>1.2463638011462341</v>
      </c>
      <c r="AIA84" s="16" t="e">
        <f t="shared" si="378"/>
        <v>#VALUE!</v>
      </c>
      <c r="AIB84" s="15">
        <f t="shared" si="379"/>
        <v>1.4120633729343566</v>
      </c>
      <c r="AIC84" s="6" t="s">
        <v>613</v>
      </c>
      <c r="AID84" s="4">
        <f t="shared" si="380"/>
        <v>1159265059901</v>
      </c>
      <c r="AIE84" s="4">
        <f t="shared" si="381"/>
        <v>962795025721</v>
      </c>
      <c r="AIF84" s="4">
        <f t="shared" si="382"/>
        <v>758897105225</v>
      </c>
      <c r="AIG84" s="4">
        <f t="shared" si="383"/>
        <v>690973702972</v>
      </c>
      <c r="AIH84" s="4">
        <f t="shared" si="384"/>
        <v>605227180313</v>
      </c>
      <c r="AII84" s="14" t="e">
        <f t="shared" si="385"/>
        <v>#VALUE!</v>
      </c>
      <c r="AIJ84" s="4">
        <f t="shared" si="386"/>
        <v>387585507018</v>
      </c>
      <c r="AIK84" s="6" t="s">
        <v>613</v>
      </c>
      <c r="AIL84" s="15">
        <f t="shared" si="387"/>
        <v>2.2663147099019487</v>
      </c>
      <c r="AIM84" s="15">
        <f t="shared" si="388"/>
        <v>2.1167239670477547</v>
      </c>
      <c r="AIN84" s="15">
        <f t="shared" si="389"/>
        <v>2.4532526693483936</v>
      </c>
      <c r="AIO84" s="15">
        <f t="shared" si="390"/>
        <v>2.9031577197682275</v>
      </c>
      <c r="AIP84" s="15">
        <f t="shared" si="391"/>
        <v>2.8193294665410598</v>
      </c>
      <c r="AIQ84" s="16" t="e">
        <f t="shared" si="392"/>
        <v>#VALUE!</v>
      </c>
      <c r="AIR84" s="15">
        <f t="shared" si="393"/>
        <v>4.1075092670971953</v>
      </c>
      <c r="AIS84" s="6" t="s">
        <v>613</v>
      </c>
      <c r="AIT84" s="15">
        <f t="shared" si="394"/>
        <v>2.943926105148567</v>
      </c>
      <c r="AIU84" s="15">
        <f t="shared" si="395"/>
        <v>3.3330355823023394</v>
      </c>
      <c r="AIV84" s="15">
        <f t="shared" si="396"/>
        <v>3.4773556874697515</v>
      </c>
      <c r="AIW84" s="15">
        <f t="shared" si="397"/>
        <v>2.6946596003934618</v>
      </c>
      <c r="AIX84" s="15">
        <f t="shared" si="398"/>
        <v>2.4124644755262881</v>
      </c>
      <c r="AIY84" s="16" t="e">
        <f t="shared" si="399"/>
        <v>#VALUE!</v>
      </c>
      <c r="AIZ84" s="15">
        <f t="shared" si="400"/>
        <v>1.9756587253543463</v>
      </c>
      <c r="AJA84" s="6" t="s">
        <v>613</v>
      </c>
      <c r="AJB84" s="15">
        <f t="shared" si="401"/>
        <v>2.002496463721446</v>
      </c>
      <c r="AJC84" s="15">
        <f t="shared" si="402"/>
        <v>2.2223862870604805</v>
      </c>
      <c r="AJD84" s="15">
        <f t="shared" si="403"/>
        <v>2.2463925127073341</v>
      </c>
      <c r="AJE84" s="15">
        <f t="shared" si="404"/>
        <v>1.8197078641478994</v>
      </c>
      <c r="AJF84" s="15">
        <f t="shared" si="405"/>
        <v>1.7445132646596568</v>
      </c>
      <c r="AJG84" s="16" t="e">
        <f t="shared" si="406"/>
        <v>#VALUE!</v>
      </c>
      <c r="AJH84" s="15">
        <f t="shared" si="407"/>
        <v>1.5256646678014683</v>
      </c>
      <c r="AJI84" s="6" t="s">
        <v>613</v>
      </c>
      <c r="AJJ84" s="15">
        <f t="shared" si="319"/>
        <v>499767.00836199999</v>
      </c>
      <c r="AJK84" s="15">
        <f t="shared" si="319"/>
        <v>7447.2153464459461</v>
      </c>
      <c r="AJL84" s="15">
        <f t="shared" si="314"/>
        <v>343.78738116027608</v>
      </c>
      <c r="AJM84" s="15">
        <f t="shared" si="314"/>
        <v>390.7543900546724</v>
      </c>
      <c r="AJN84" s="15">
        <f t="shared" si="314"/>
        <v>219.1884450850136</v>
      </c>
      <c r="AJO84" s="16" t="e">
        <f t="shared" si="314"/>
        <v>#VALUE!</v>
      </c>
      <c r="AJP84" s="15">
        <f t="shared" si="314"/>
        <v>71.891732452516251</v>
      </c>
      <c r="AJQ84" s="6" t="s">
        <v>613</v>
      </c>
      <c r="AKC84" s="22">
        <f t="shared" si="475"/>
        <v>499767.00836199999</v>
      </c>
      <c r="AKD84" s="22">
        <f t="shared" si="473"/>
        <v>7447.2153464459461</v>
      </c>
      <c r="AKE84" s="22">
        <f t="shared" si="473"/>
        <v>343.78738116027608</v>
      </c>
      <c r="AKF84" s="22">
        <f t="shared" si="473"/>
        <v>390.7543900546724</v>
      </c>
      <c r="AKG84" s="22">
        <f t="shared" si="473"/>
        <v>219.1884450850136</v>
      </c>
      <c r="AKH84" s="22" t="e">
        <f t="shared" si="473"/>
        <v>#VALUE!</v>
      </c>
      <c r="AKI84" s="22">
        <f t="shared" si="473"/>
        <v>71.891732452516251</v>
      </c>
      <c r="AKJ84" s="6" t="s">
        <v>613</v>
      </c>
      <c r="AKK84" s="15">
        <f t="shared" si="408"/>
        <v>1.3973262715971786</v>
      </c>
      <c r="AKL84" s="15">
        <f t="shared" si="409"/>
        <v>1.3781195455311583</v>
      </c>
      <c r="AKM84" s="15">
        <f t="shared" si="410"/>
        <v>1.3174792048588586</v>
      </c>
      <c r="AKN84" s="15">
        <f t="shared" si="411"/>
        <v>1.3802337757787666</v>
      </c>
      <c r="AKO84" s="15">
        <f t="shared" si="412"/>
        <v>1.6736219649750603</v>
      </c>
      <c r="AKP84" s="16" t="e">
        <f t="shared" si="413"/>
        <v>#VALUE!</v>
      </c>
      <c r="AKQ84" s="15">
        <f t="shared" si="414"/>
        <v>1.8857114001020809</v>
      </c>
      <c r="AKR84" s="6" t="s">
        <v>613</v>
      </c>
      <c r="AKS84" s="15">
        <f t="shared" si="415"/>
        <v>1.4439270322960812E-3</v>
      </c>
      <c r="AKT84" s="15">
        <f t="shared" si="416"/>
        <v>1.671628328062989E-3</v>
      </c>
      <c r="AKU84" s="15">
        <f t="shared" si="417"/>
        <v>1.688627924760804E-3</v>
      </c>
      <c r="AKV84" s="15">
        <f t="shared" si="418"/>
        <v>1.7643519601010448E-3</v>
      </c>
      <c r="AKW84" s="15">
        <f t="shared" si="419"/>
        <v>0.20911562486561638</v>
      </c>
      <c r="AKX84" s="16" t="e">
        <f t="shared" si="420"/>
        <v>#VALUE!</v>
      </c>
      <c r="AKY84" s="15">
        <f t="shared" si="421"/>
        <v>8.8646012192147058E-2</v>
      </c>
      <c r="AKZ84" s="6" t="s">
        <v>613</v>
      </c>
      <c r="ALA84" s="7">
        <f t="shared" si="422"/>
        <v>1.4418451131608045E-3</v>
      </c>
      <c r="ALB84" s="7">
        <f t="shared" si="423"/>
        <v>1.6688386501005146E-3</v>
      </c>
      <c r="ALC84" s="7">
        <f t="shared" si="424"/>
        <v>1.6857812674375703E-3</v>
      </c>
      <c r="ALD84" s="7">
        <f t="shared" si="425"/>
        <v>1.7612445049065956E-3</v>
      </c>
      <c r="ALE84" s="7">
        <f t="shared" si="426"/>
        <v>0.17294923708297782</v>
      </c>
      <c r="ALF84" s="8" t="e">
        <f t="shared" si="427"/>
        <v>#VALUE!</v>
      </c>
      <c r="ALG84" s="7">
        <f t="shared" si="428"/>
        <v>8.1427765498948021E-2</v>
      </c>
      <c r="ALH84" s="6" t="s">
        <v>613</v>
      </c>
      <c r="ALI84" s="7">
        <f t="shared" si="320"/>
        <v>4.1480589764742348E-4</v>
      </c>
      <c r="ALJ84" s="7">
        <f t="shared" si="320"/>
        <v>1.9854036749206012E-2</v>
      </c>
      <c r="ALK84" s="7">
        <f t="shared" si="315"/>
        <v>0.37932026226185722</v>
      </c>
      <c r="ALL84" s="7">
        <f t="shared" si="315"/>
        <v>0.39074220504352247</v>
      </c>
      <c r="ALM84" s="7">
        <f t="shared" si="315"/>
        <v>1.1833596628286864E-2</v>
      </c>
      <c r="ALN84" s="20" t="e">
        <f t="shared" si="315"/>
        <v>#VALUE!</v>
      </c>
      <c r="ALO84" s="7">
        <f t="shared" si="315"/>
        <v>0.12033643228301887</v>
      </c>
      <c r="ALP84" s="6" t="s">
        <v>613</v>
      </c>
      <c r="ALQ84" s="17">
        <f t="shared" si="429"/>
        <v>1.4418451131608045E-3</v>
      </c>
      <c r="ALR84" s="17">
        <f t="shared" si="430"/>
        <v>1.6688386501005146E-3</v>
      </c>
      <c r="ALS84" s="17">
        <f t="shared" si="431"/>
        <v>1.6857812674375703E-3</v>
      </c>
      <c r="ALT84" s="17">
        <f t="shared" si="432"/>
        <v>1.7612445049065956E-3</v>
      </c>
      <c r="ALU84" s="17">
        <f t="shared" si="433"/>
        <v>0.17294923708297782</v>
      </c>
      <c r="ALV84" s="21" t="e">
        <f t="shared" si="434"/>
        <v>#VALUE!</v>
      </c>
      <c r="ALW84" s="17">
        <f t="shared" si="435"/>
        <v>8.1427765498948021E-2</v>
      </c>
      <c r="ALX84" s="6" t="s">
        <v>613</v>
      </c>
      <c r="ALY84" s="17">
        <f t="shared" si="436"/>
        <v>0.99855815488683919</v>
      </c>
      <c r="ALZ84" s="17">
        <f t="shared" si="437"/>
        <v>0.99833116134989952</v>
      </c>
      <c r="AMA84" s="17">
        <f t="shared" si="438"/>
        <v>0.99831421873256243</v>
      </c>
      <c r="AMB84" s="17">
        <f t="shared" si="439"/>
        <v>0.99823875549509344</v>
      </c>
      <c r="AMC84" s="17">
        <f t="shared" si="440"/>
        <v>0.82705076291702218</v>
      </c>
      <c r="AMD84" s="21" t="e">
        <f t="shared" si="441"/>
        <v>#VALUE!</v>
      </c>
      <c r="AME84" s="17">
        <f t="shared" si="442"/>
        <v>0.91857223450105197</v>
      </c>
      <c r="AMF84" s="6" t="s">
        <v>613</v>
      </c>
      <c r="AMO84" s="18">
        <v>4.5713591950970072</v>
      </c>
      <c r="AMP84" s="18">
        <v>6.1982279139587186</v>
      </c>
      <c r="AMQ84" s="18">
        <v>6.218300505319057</v>
      </c>
      <c r="AMR84" s="18">
        <v>6.0281565269948612</v>
      </c>
      <c r="AMS84" s="18">
        <v>6.8453170762465918</v>
      </c>
      <c r="AMT84" s="18">
        <v>7.4264531209904705</v>
      </c>
      <c r="AMU84" s="18">
        <v>7.1765482946952046</v>
      </c>
      <c r="AMV84" s="19">
        <v>5.8431999502304244</v>
      </c>
      <c r="AMW84" s="18">
        <v>4.5730186003318511</v>
      </c>
      <c r="AMX84" s="18">
        <v>10.072101709964384</v>
      </c>
      <c r="AMY84" s="18">
        <v>8.1036149396627639</v>
      </c>
      <c r="ANH84" s="6" t="s">
        <v>613</v>
      </c>
      <c r="ANI84" s="7">
        <f t="shared" si="443"/>
        <v>6.218300505319057E-2</v>
      </c>
      <c r="ANJ84" s="7">
        <f t="shared" si="444"/>
        <v>6.0281565269948614E-2</v>
      </c>
      <c r="ANK84" s="7">
        <f t="shared" si="445"/>
        <v>6.8453170762465917E-2</v>
      </c>
      <c r="ANL84" s="7">
        <f t="shared" si="446"/>
        <v>7.4264531209904699E-2</v>
      </c>
      <c r="ANM84" s="7">
        <f t="shared" si="447"/>
        <v>7.176548294695205E-2</v>
      </c>
      <c r="ANN84" s="20">
        <f t="shared" si="448"/>
        <v>5.8431999502304245E-2</v>
      </c>
      <c r="ANO84" s="7">
        <f t="shared" si="449"/>
        <v>4.5730186003318511E-2</v>
      </c>
      <c r="ANP84" s="6" t="s">
        <v>613</v>
      </c>
      <c r="ANY84" s="7">
        <v>-1.5137246404285265E-2</v>
      </c>
      <c r="ANZ84" s="7">
        <v>2.5564672332883953E-2</v>
      </c>
      <c r="AOA84" s="7">
        <v>-1.0702546631930043E-2</v>
      </c>
      <c r="AOB84" s="7">
        <v>0.20954451611318192</v>
      </c>
      <c r="AOC84" s="7">
        <v>0.18215498634196114</v>
      </c>
      <c r="AOD84" s="7">
        <v>-0.11152965043334617</v>
      </c>
      <c r="AOE84" s="7">
        <v>0.2194132077705182</v>
      </c>
      <c r="AOF84" s="20">
        <v>5.1688907023796915E-3</v>
      </c>
      <c r="AOG84" s="7">
        <v>0.14404568362117454</v>
      </c>
      <c r="AOH84" s="7">
        <v>0.18054832872882143</v>
      </c>
      <c r="AOI84" s="7">
        <v>0.45513802777357104</v>
      </c>
      <c r="AOR84" s="6" t="s">
        <v>613</v>
      </c>
      <c r="API84" s="11"/>
      <c r="APW84" s="22">
        <v>0.43733723705409311</v>
      </c>
      <c r="APX84" s="22">
        <v>0.3310189971039359</v>
      </c>
      <c r="APY84" s="22">
        <v>0.33590343484235163</v>
      </c>
      <c r="APZ84" s="22">
        <v>0.10443942084803798</v>
      </c>
      <c r="AQA84" s="22">
        <v>0.56775834318043461</v>
      </c>
      <c r="AQB84" s="39" t="s">
        <v>613</v>
      </c>
      <c r="AQC84" s="22">
        <v>0.98231274156351245</v>
      </c>
      <c r="AQD84" s="6" t="s">
        <v>613</v>
      </c>
      <c r="AQE84" s="4">
        <f t="shared" si="450"/>
        <v>455339774827</v>
      </c>
      <c r="AQF84" s="4">
        <f t="shared" si="451"/>
        <v>314428648277</v>
      </c>
      <c r="AQG84" s="4">
        <f t="shared" si="452"/>
        <v>317148740958</v>
      </c>
      <c r="AQH84" s="4">
        <f t="shared" si="453"/>
        <v>360031175949</v>
      </c>
      <c r="AQI84" s="4">
        <f t="shared" si="454"/>
        <v>294047851305</v>
      </c>
      <c r="AQJ84" s="5" t="e">
        <f t="shared" si="455"/>
        <v>#VALUE!</v>
      </c>
      <c r="AQK84" s="4">
        <f t="shared" si="456"/>
        <v>399234254640</v>
      </c>
      <c r="AQL84" s="6" t="s">
        <v>613</v>
      </c>
      <c r="AQM84" s="7">
        <f t="shared" si="457"/>
        <v>0.60740273928763799</v>
      </c>
      <c r="AQN84" s="7">
        <f t="shared" si="458"/>
        <v>0.57055363513219814</v>
      </c>
      <c r="AQO84" s="7">
        <f t="shared" si="459"/>
        <v>0.68131817192594024</v>
      </c>
      <c r="AQP84" s="7">
        <f t="shared" si="460"/>
        <v>0.6622109711025348</v>
      </c>
      <c r="AQQ84" s="7">
        <f t="shared" si="461"/>
        <v>0.66272758685479161</v>
      </c>
      <c r="AQR84" s="20" t="e">
        <f t="shared" si="462"/>
        <v>#VALUE!</v>
      </c>
      <c r="AQS84" s="7">
        <f t="shared" si="463"/>
        <v>0.87071463990661979</v>
      </c>
      <c r="AQT84" s="6" t="s">
        <v>613</v>
      </c>
      <c r="AQU84" s="9">
        <f t="shared" si="321"/>
        <v>3.0307439258056616E-2</v>
      </c>
      <c r="AQV84" s="9">
        <f t="shared" si="321"/>
        <v>0.1096904375628498</v>
      </c>
      <c r="AQW84" s="9">
        <f t="shared" si="316"/>
        <v>0.10664600116342998</v>
      </c>
      <c r="AQX84" s="9">
        <f t="shared" si="316"/>
        <v>5.4860294482148408E-2</v>
      </c>
      <c r="AQY84" s="9">
        <f t="shared" si="316"/>
        <v>0.15559371056714069</v>
      </c>
      <c r="AQZ84" s="10" t="e">
        <f t="shared" si="316"/>
        <v>#VALUE!</v>
      </c>
      <c r="ARA84" s="9">
        <f t="shared" si="316"/>
        <v>0.14230675200649565</v>
      </c>
      <c r="ARB84" s="6" t="s">
        <v>613</v>
      </c>
      <c r="ARC84" s="17">
        <f t="shared" si="322"/>
        <v>3.0263975431738876E-2</v>
      </c>
      <c r="ARD84" s="17">
        <f t="shared" si="322"/>
        <v>0.10952161084647549</v>
      </c>
      <c r="ARE84" s="17">
        <f t="shared" si="317"/>
        <v>0.10667000074366902</v>
      </c>
      <c r="ARF84" s="17">
        <f t="shared" si="317"/>
        <v>5.4996135986986897E-2</v>
      </c>
      <c r="ARG84" s="17">
        <f t="shared" si="317"/>
        <v>0.12937416263199114</v>
      </c>
      <c r="ARH84" s="21" t="e">
        <f t="shared" si="317"/>
        <v>#VALUE!</v>
      </c>
      <c r="ARI84" s="17">
        <f t="shared" si="317"/>
        <v>0.13198586309655616</v>
      </c>
      <c r="ARJ84" s="6" t="s">
        <v>613</v>
      </c>
    </row>
    <row r="85" spans="1:1020 1026:1154" collapsed="1" x14ac:dyDescent="0.15">
      <c r="A85" s="26" t="s">
        <v>255</v>
      </c>
      <c r="B85" s="34">
        <v>40570</v>
      </c>
      <c r="C85" s="34">
        <v>40570</v>
      </c>
      <c r="D85" s="35">
        <v>0.611726889824872</v>
      </c>
      <c r="E85" s="26" t="s">
        <v>256</v>
      </c>
      <c r="F85" s="26" t="s">
        <v>48</v>
      </c>
      <c r="G85" s="26" t="s">
        <v>49</v>
      </c>
      <c r="H85" s="26" t="s">
        <v>23</v>
      </c>
      <c r="I85" s="26" t="s">
        <v>257</v>
      </c>
      <c r="J85" s="26" t="e">
        <v>#N/A</v>
      </c>
      <c r="K85" s="23" t="s">
        <v>426</v>
      </c>
      <c r="L85" s="26" t="s">
        <v>48</v>
      </c>
      <c r="M85" s="26" t="s">
        <v>49</v>
      </c>
      <c r="N85" s="26" t="s">
        <v>23</v>
      </c>
      <c r="O85" s="26"/>
      <c r="P85" s="26"/>
      <c r="Q85" s="26" t="s">
        <v>25</v>
      </c>
      <c r="R85" s="26" t="s">
        <v>258</v>
      </c>
      <c r="S85" s="35" t="s">
        <v>259</v>
      </c>
      <c r="T85" s="26" t="s">
        <v>91</v>
      </c>
      <c r="U85" s="26" t="s">
        <v>23</v>
      </c>
      <c r="V85" s="36">
        <v>2011</v>
      </c>
      <c r="W85" s="3">
        <f t="shared" si="323"/>
        <v>1</v>
      </c>
      <c r="AI85" s="4">
        <v>6975116807074</v>
      </c>
      <c r="AJ85" s="4">
        <v>2930498090526</v>
      </c>
      <c r="AK85" s="4">
        <v>1027024807574</v>
      </c>
      <c r="AL85" s="4">
        <v>1510031837262</v>
      </c>
      <c r="AM85" s="4">
        <v>2225787686673</v>
      </c>
      <c r="AN85" s="5" t="s">
        <v>613</v>
      </c>
      <c r="AO85" s="4">
        <v>2247855011821</v>
      </c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6" t="s">
        <v>613</v>
      </c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>
        <v>807758024270</v>
      </c>
      <c r="BO85" s="4">
        <v>494012877203</v>
      </c>
      <c r="BP85" s="4">
        <v>590673744960</v>
      </c>
      <c r="BQ85" s="4">
        <v>354572699201</v>
      </c>
      <c r="BR85" s="4">
        <f>77934021145+256711897938</f>
        <v>334645919083</v>
      </c>
      <c r="BS85" s="5" t="s">
        <v>613</v>
      </c>
      <c r="BT85" s="4">
        <v>277542294248</v>
      </c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6" t="s">
        <v>613</v>
      </c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>
        <v>8081134208499</v>
      </c>
      <c r="CT85" s="4">
        <v>4023889898712</v>
      </c>
      <c r="CU85" s="4">
        <v>2038420123071</v>
      </c>
      <c r="CV85" s="4">
        <v>2491772260278</v>
      </c>
      <c r="CW85" s="4">
        <v>3160720502947</v>
      </c>
      <c r="CX85" s="5" t="s">
        <v>613</v>
      </c>
      <c r="CY85" s="4">
        <v>2912845451682</v>
      </c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6" t="s">
        <v>613</v>
      </c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>
        <v>27991218333510</v>
      </c>
      <c r="DY85" s="4">
        <v>20270762888619</v>
      </c>
      <c r="DZ85" s="4">
        <v>15307837771581</v>
      </c>
      <c r="EA85" s="4">
        <v>13377609693967</v>
      </c>
      <c r="EB85" s="4">
        <v>10769887620088</v>
      </c>
      <c r="EC85" s="5" t="s">
        <v>613</v>
      </c>
      <c r="ED85" s="4">
        <v>9149163241142</v>
      </c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6" t="s">
        <v>613</v>
      </c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>
        <v>3155875540428</v>
      </c>
      <c r="FD85" s="4">
        <v>2287802947088</v>
      </c>
      <c r="FE85" s="4">
        <v>1385168913993</v>
      </c>
      <c r="FF85" s="4">
        <v>891824587772</v>
      </c>
      <c r="FG85" s="4">
        <v>668643275253</v>
      </c>
      <c r="FH85" s="5" t="s">
        <v>613</v>
      </c>
      <c r="FI85" s="4">
        <v>526888259030</v>
      </c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6" t="s">
        <v>613</v>
      </c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>
        <f>2745261894922+1993380472723</f>
        <v>4738642367645</v>
      </c>
      <c r="GI85" s="4">
        <v>1197640648209</v>
      </c>
      <c r="GJ85" s="4">
        <v>423000000000</v>
      </c>
      <c r="GK85" s="4">
        <v>423000000000</v>
      </c>
      <c r="GL85" s="4">
        <v>423000000000</v>
      </c>
      <c r="GM85" s="5" t="s">
        <v>613</v>
      </c>
      <c r="GN85" s="4">
        <v>423000000000</v>
      </c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6" t="s">
        <v>613</v>
      </c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59">
        <v>19927616816764</v>
      </c>
      <c r="HN85" s="4">
        <v>16235769265317</v>
      </c>
      <c r="HO85" s="4">
        <v>13195945691466</v>
      </c>
      <c r="HP85" s="4">
        <v>12125964230599</v>
      </c>
      <c r="HQ85" s="4">
        <v>9799667535690</v>
      </c>
      <c r="HR85" s="5" t="s">
        <v>613</v>
      </c>
      <c r="HS85" s="4">
        <v>8301740746882</v>
      </c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6" t="s">
        <v>613</v>
      </c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>
        <v>6645802493559</v>
      </c>
      <c r="IS85" s="4">
        <v>5644146062286</v>
      </c>
      <c r="IT85" s="4">
        <v>4871149138263</v>
      </c>
      <c r="IU85" s="4">
        <v>4205916426802</v>
      </c>
      <c r="IV85" s="4">
        <v>3997060241123</v>
      </c>
      <c r="IW85" s="5" t="s">
        <v>613</v>
      </c>
      <c r="IX85" s="4">
        <v>3106370373558</v>
      </c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6" t="s">
        <v>613</v>
      </c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>
        <v>2070537562007</v>
      </c>
      <c r="JX85" s="4">
        <v>2277918648249</v>
      </c>
      <c r="JY85" s="4">
        <v>1435921315117</v>
      </c>
      <c r="JZ85" s="4">
        <v>1406750608631</v>
      </c>
      <c r="KA85" s="4">
        <f>3997060241123-2528741115861</f>
        <v>1468319125262</v>
      </c>
      <c r="KB85" s="5" t="s">
        <v>613</v>
      </c>
      <c r="KC85" s="4">
        <v>1238339912</v>
      </c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6" t="s">
        <v>613</v>
      </c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>
        <f t="shared" si="474"/>
        <v>1687323032275</v>
      </c>
      <c r="LC85" s="4">
        <f t="shared" si="471"/>
        <v>1126769871452</v>
      </c>
      <c r="LD85" s="4">
        <f t="shared" si="471"/>
        <v>1098072618623</v>
      </c>
      <c r="LE85" s="4">
        <f t="shared" si="471"/>
        <v>1032748714842</v>
      </c>
      <c r="LF85" s="4">
        <f t="shared" si="471"/>
        <v>1219267960506</v>
      </c>
      <c r="LG85" s="5" t="s">
        <v>613</v>
      </c>
      <c r="LH85" s="4">
        <f t="shared" si="471"/>
        <v>1035606925256</v>
      </c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6" t="s">
        <v>613</v>
      </c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R85" s="25">
        <v>2266194631830</v>
      </c>
      <c r="MS85" s="25">
        <v>1474501895771</v>
      </c>
      <c r="MT85" s="25">
        <v>1552598415367</v>
      </c>
      <c r="MU85" s="25">
        <v>1499343462554</v>
      </c>
      <c r="MV85" s="25">
        <v>1642184490250</v>
      </c>
      <c r="MW85" s="5" t="s">
        <v>613</v>
      </c>
      <c r="MX85" s="25">
        <v>1379589681044</v>
      </c>
      <c r="NK85" s="6" t="s">
        <v>613</v>
      </c>
      <c r="NW85" s="25">
        <v>1687323032275</v>
      </c>
      <c r="NX85" s="25">
        <v>1126769871452</v>
      </c>
      <c r="NY85" s="25">
        <v>1098072618623</v>
      </c>
      <c r="NZ85" s="25">
        <v>1032748714842</v>
      </c>
      <c r="OA85" s="25">
        <v>1219267960506</v>
      </c>
      <c r="OB85" s="5" t="s">
        <v>613</v>
      </c>
      <c r="OC85" s="25">
        <v>1035606925256</v>
      </c>
      <c r="OP85" s="6" t="s">
        <v>613</v>
      </c>
      <c r="OQ85" s="59">
        <v>3742884199630</v>
      </c>
      <c r="OR85" s="59">
        <v>3403426211016</v>
      </c>
      <c r="OS85" s="59">
        <v>2063875291792</v>
      </c>
      <c r="OT85" s="59">
        <v>1832768188790</v>
      </c>
      <c r="OU85" s="59">
        <v>2004525595485</v>
      </c>
      <c r="OV85" s="5" t="s">
        <v>613</v>
      </c>
      <c r="OW85" s="59">
        <v>1688353659211</v>
      </c>
      <c r="OX85" s="4"/>
      <c r="OY85" s="4"/>
      <c r="OZ85" s="4"/>
      <c r="PA85" s="4"/>
      <c r="PB85" s="4"/>
      <c r="PC85" s="4"/>
      <c r="PD85" s="4"/>
      <c r="PE85" s="4"/>
      <c r="PF85" s="4"/>
      <c r="PG85" s="4"/>
      <c r="PH85" s="4"/>
      <c r="PI85" s="4"/>
      <c r="PJ85" s="6" t="s">
        <v>613</v>
      </c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>
        <v>-14976394652</v>
      </c>
      <c r="PW85" s="4">
        <v>-1262308685</v>
      </c>
      <c r="PX85" s="4">
        <v>-1262308685</v>
      </c>
      <c r="PY85" s="4">
        <v>-22224424034</v>
      </c>
      <c r="PZ85" s="4">
        <v>-22224424034</v>
      </c>
      <c r="QA85" s="5" t="s">
        <v>613</v>
      </c>
      <c r="QB85" s="4">
        <v>-4591160295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6" t="s">
        <v>613</v>
      </c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5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6" t="s">
        <v>613</v>
      </c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5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6" t="s">
        <v>613</v>
      </c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  <c r="TN85" s="4"/>
      <c r="TO85" s="4"/>
      <c r="TP85" s="5"/>
      <c r="TQ85" s="4"/>
      <c r="UD85" s="6" t="s">
        <v>613</v>
      </c>
      <c r="UU85" s="11"/>
      <c r="UW85" s="6" t="s">
        <v>613</v>
      </c>
      <c r="VN85" s="11"/>
      <c r="VP85" s="6" t="s">
        <v>613</v>
      </c>
      <c r="WG85" s="53"/>
      <c r="WI85" s="54" t="s">
        <v>613</v>
      </c>
      <c r="WZ85" s="11"/>
      <c r="XB85" s="6" t="s">
        <v>613</v>
      </c>
      <c r="XS85" s="11"/>
      <c r="XU85" s="6" t="s">
        <v>613</v>
      </c>
      <c r="XV85" s="59">
        <f>PV85*-1</f>
        <v>14976394652</v>
      </c>
      <c r="XW85" s="59">
        <f t="shared" ref="XW85:YB86" si="476">PW85*-1</f>
        <v>1262308685</v>
      </c>
      <c r="XX85" s="59">
        <f t="shared" si="476"/>
        <v>1262308685</v>
      </c>
      <c r="XY85" s="59">
        <f t="shared" si="476"/>
        <v>22224424034</v>
      </c>
      <c r="XZ85" s="59">
        <f t="shared" si="476"/>
        <v>22224424034</v>
      </c>
      <c r="YA85" s="59" t="e">
        <f t="shared" si="476"/>
        <v>#VALUE!</v>
      </c>
      <c r="YB85" s="59">
        <f t="shared" si="476"/>
        <v>4591160295</v>
      </c>
      <c r="YC85" s="6" t="s">
        <v>613</v>
      </c>
      <c r="YD85" s="4"/>
      <c r="YE85" s="4"/>
      <c r="YF85" s="4"/>
      <c r="YG85" s="4"/>
      <c r="YH85" s="4"/>
      <c r="YI85" s="4"/>
      <c r="YJ85" s="4"/>
      <c r="YK85" s="4"/>
      <c r="YL85" s="4"/>
      <c r="YM85" s="4"/>
      <c r="YN85" s="4"/>
      <c r="YO85" s="4"/>
      <c r="YP85" s="4"/>
      <c r="YQ85" s="4"/>
      <c r="YR85" s="4"/>
      <c r="YS85" s="4"/>
      <c r="YT85" s="5"/>
      <c r="YU85" s="4"/>
      <c r="YV85" s="4"/>
      <c r="YW85" s="4"/>
      <c r="YX85" s="4"/>
      <c r="YY85" s="4"/>
      <c r="YZ85" s="4"/>
      <c r="ZA85" s="4"/>
      <c r="ZB85" s="4"/>
      <c r="ZC85" s="4"/>
      <c r="ZD85" s="4"/>
      <c r="ZE85" s="4"/>
      <c r="ZF85" s="4"/>
      <c r="ZG85" s="4"/>
      <c r="ZH85" s="6" t="s">
        <v>613</v>
      </c>
      <c r="ZI85" s="4"/>
      <c r="ZJ85" s="4"/>
      <c r="ZK85" s="4"/>
      <c r="ZL85" s="4"/>
      <c r="ZM85" s="4"/>
      <c r="ZN85" s="4"/>
      <c r="ZO85" s="4"/>
      <c r="ZP85" s="4"/>
      <c r="ZQ85" s="4"/>
      <c r="ZR85" s="4"/>
      <c r="ZS85" s="4"/>
      <c r="ZT85" s="4"/>
      <c r="ZU85" s="4"/>
      <c r="ZV85" s="4"/>
      <c r="ZW85" s="4"/>
      <c r="ZX85" s="4"/>
      <c r="ZY85" s="5"/>
      <c r="ZZ85" s="4"/>
      <c r="AAA85" s="4"/>
      <c r="AAB85" s="4"/>
      <c r="AAC85" s="4"/>
      <c r="AAD85" s="4"/>
      <c r="AAE85" s="4"/>
      <c r="AAF85" s="4"/>
      <c r="AAG85" s="4"/>
      <c r="AAH85" s="4"/>
      <c r="AAI85" s="4"/>
      <c r="AAJ85" s="4"/>
      <c r="AAK85" s="4"/>
      <c r="AAL85" s="4"/>
      <c r="AAM85" s="6" t="s">
        <v>613</v>
      </c>
      <c r="AAN85" s="4"/>
      <c r="AAO85" s="4"/>
      <c r="AAP85" s="4"/>
      <c r="AAQ85" s="4"/>
      <c r="AAR85" s="4"/>
      <c r="AAS85" s="4"/>
      <c r="AAT85" s="4"/>
      <c r="AAU85" s="4"/>
      <c r="AAV85" s="4"/>
      <c r="AAW85" s="4"/>
      <c r="AAX85" s="4"/>
      <c r="AAY85" s="4"/>
      <c r="AAZ85" s="4"/>
      <c r="ABA85" s="4"/>
      <c r="ABB85" s="4"/>
      <c r="ABC85" s="4"/>
      <c r="ABD85" s="5"/>
      <c r="ABE85" s="4"/>
      <c r="ABR85" s="6" t="s">
        <v>613</v>
      </c>
      <c r="ACI85" s="11"/>
      <c r="ACK85" s="6" t="s">
        <v>613</v>
      </c>
      <c r="ADB85" s="11"/>
      <c r="ADD85" s="6" t="s">
        <v>613</v>
      </c>
      <c r="ADU85" s="53"/>
      <c r="ADW85" s="54" t="s">
        <v>613</v>
      </c>
      <c r="AEN85" s="11"/>
      <c r="AEP85" s="6" t="s">
        <v>613</v>
      </c>
      <c r="AFG85" s="11"/>
      <c r="AFI85" s="6" t="s">
        <v>613</v>
      </c>
      <c r="AFJ85" s="7">
        <f t="shared" si="324"/>
        <v>6.0280442679231376E-2</v>
      </c>
      <c r="AFK85" s="7">
        <f t="shared" si="325"/>
        <v>5.5585962780148934E-2</v>
      </c>
      <c r="AFL85" s="7">
        <f t="shared" si="326"/>
        <v>7.1732705494277696E-2</v>
      </c>
      <c r="AFM85" s="7">
        <f t="shared" si="327"/>
        <v>7.7199794168590991E-2</v>
      </c>
      <c r="AFN85" s="7">
        <f t="shared" si="328"/>
        <v>0.11321083408816827</v>
      </c>
      <c r="AFO85" s="8" t="e">
        <f t="shared" si="329"/>
        <v>#VALUE!</v>
      </c>
      <c r="AFP85" s="7">
        <f t="shared" si="330"/>
        <v>0.11319143597734467</v>
      </c>
      <c r="AFQ85" s="6" t="s">
        <v>613</v>
      </c>
      <c r="AFR85" s="7">
        <f t="shared" si="331"/>
        <v>8.4672595212466575E-2</v>
      </c>
      <c r="AFS85" s="7">
        <f t="shared" si="332"/>
        <v>6.9400460984563025E-2</v>
      </c>
      <c r="AFT85" s="7">
        <f t="shared" si="333"/>
        <v>8.3212877977600255E-2</v>
      </c>
      <c r="AFU85" s="7">
        <f t="shared" si="334"/>
        <v>8.5168378794647337E-2</v>
      </c>
      <c r="AFV85" s="7">
        <f t="shared" si="335"/>
        <v>0.1244193189274508</v>
      </c>
      <c r="AFW85" s="8" t="e">
        <f t="shared" si="336"/>
        <v>#VALUE!</v>
      </c>
      <c r="AFX85" s="7">
        <f t="shared" si="337"/>
        <v>0.12474575596027343</v>
      </c>
      <c r="AFY85" s="6" t="s">
        <v>613</v>
      </c>
      <c r="AFZ85" s="1">
        <f t="shared" si="338"/>
        <v>24666259184409</v>
      </c>
      <c r="AGA85" s="1">
        <f t="shared" si="339"/>
        <v>17433409913526</v>
      </c>
      <c r="AGB85" s="1">
        <f t="shared" si="340"/>
        <v>13618945691466</v>
      </c>
      <c r="AGC85" s="1">
        <f t="shared" si="341"/>
        <v>12548964230599</v>
      </c>
      <c r="AGD85" s="1">
        <f t="shared" si="342"/>
        <v>10222667535690</v>
      </c>
      <c r="AGE85" s="2" t="e">
        <f t="shared" si="343"/>
        <v>#VALUE!</v>
      </c>
      <c r="AGF85" s="1">
        <f t="shared" si="344"/>
        <v>8724740746882</v>
      </c>
      <c r="AGG85" s="6" t="s">
        <v>613</v>
      </c>
      <c r="AGH85" s="7">
        <f t="shared" si="345"/>
        <v>8.3942098659035472E-2</v>
      </c>
      <c r="AGI85" s="7">
        <f t="shared" si="346"/>
        <v>0.13066397563919144</v>
      </c>
      <c r="AGJ85" s="7">
        <f t="shared" si="347"/>
        <v>0.10543557097938845</v>
      </c>
      <c r="AGK85" s="7">
        <f t="shared" si="348"/>
        <v>0.11210093381259495</v>
      </c>
      <c r="AGL85" s="7">
        <f t="shared" si="349"/>
        <v>0.1436336572754337</v>
      </c>
      <c r="AGM85" s="8" t="e">
        <f t="shared" si="350"/>
        <v>#VALUE!</v>
      </c>
      <c r="AGN85" s="7">
        <f t="shared" si="351"/>
        <v>1.4193429328459428E-4</v>
      </c>
      <c r="AGO85" s="6" t="s">
        <v>613</v>
      </c>
      <c r="AGP85" s="7">
        <f t="shared" si="352"/>
        <v>0.25389304510784438</v>
      </c>
      <c r="AGQ85" s="7">
        <f t="shared" si="353"/>
        <v>0.19963513683337139</v>
      </c>
      <c r="AGR85" s="7">
        <f t="shared" si="354"/>
        <v>0.2254237321533869</v>
      </c>
      <c r="AGS85" s="7">
        <f t="shared" si="355"/>
        <v>0.24554665619622362</v>
      </c>
      <c r="AGT85" s="7">
        <f t="shared" si="356"/>
        <v>0.30504117700348665</v>
      </c>
      <c r="AGU85" s="8" t="e">
        <f t="shared" si="357"/>
        <v>#VALUE!</v>
      </c>
      <c r="AGV85" s="7">
        <f t="shared" si="358"/>
        <v>0.33338166436020572</v>
      </c>
      <c r="AGW85" s="6" t="s">
        <v>613</v>
      </c>
      <c r="AGX85" s="7">
        <f t="shared" si="359"/>
        <v>0.56319522033005653</v>
      </c>
      <c r="AGY85" s="7">
        <f t="shared" si="360"/>
        <v>0.60300108704797406</v>
      </c>
      <c r="AGZ85" s="7">
        <f t="shared" si="361"/>
        <v>0.42369371850683185</v>
      </c>
      <c r="AHA85" s="7">
        <f t="shared" si="362"/>
        <v>0.4357595355701252</v>
      </c>
      <c r="AHB85" s="7">
        <f t="shared" si="363"/>
        <v>0.50149997111922828</v>
      </c>
      <c r="AHC85" s="8" t="e">
        <f t="shared" si="364"/>
        <v>#VALUE!</v>
      </c>
      <c r="AHD85" s="7">
        <f t="shared" si="365"/>
        <v>0.54351331495515764</v>
      </c>
      <c r="AHE85" s="6" t="s">
        <v>613</v>
      </c>
      <c r="AHF85" s="15">
        <f t="shared" si="464"/>
        <v>8.2274670060567345</v>
      </c>
      <c r="AHG85" s="15">
        <f t="shared" si="465"/>
        <v>11.425099066732839</v>
      </c>
      <c r="AHH85" s="15">
        <f t="shared" si="466"/>
        <v>8.246767661211809</v>
      </c>
      <c r="AHI85" s="15">
        <f t="shared" si="467"/>
        <v>11.861929686858808</v>
      </c>
      <c r="AHJ85" s="15">
        <f t="shared" si="468"/>
        <v>11.944147569693314</v>
      </c>
      <c r="AHK85" s="16" t="e">
        <f t="shared" si="469"/>
        <v>#VALUE!</v>
      </c>
      <c r="AHL85" s="15">
        <f t="shared" si="470"/>
        <v>11.192421616225019</v>
      </c>
      <c r="AHM85" s="6" t="s">
        <v>613</v>
      </c>
      <c r="AHN85" s="12">
        <f t="shared" si="366"/>
        <v>44.363593282270408</v>
      </c>
      <c r="AHO85" s="12">
        <f t="shared" si="367"/>
        <v>31.947206572833391</v>
      </c>
      <c r="AHP85" s="12">
        <f t="shared" si="368"/>
        <v>44.25976515826391</v>
      </c>
      <c r="AHQ85" s="12">
        <f t="shared" si="369"/>
        <v>30.770710131958026</v>
      </c>
      <c r="AHR85" s="12">
        <f t="shared" si="370"/>
        <v>30.558899065023187</v>
      </c>
      <c r="AHS85" s="13" t="e">
        <f t="shared" si="371"/>
        <v>#VALUE!</v>
      </c>
      <c r="AHT85" s="12">
        <f t="shared" si="372"/>
        <v>32.611351905371414</v>
      </c>
      <c r="AHU85" s="6" t="s">
        <v>613</v>
      </c>
      <c r="AHV85" s="15">
        <f t="shared" si="373"/>
        <v>0.23742455274277588</v>
      </c>
      <c r="AHW85" s="15">
        <f t="shared" si="374"/>
        <v>0.27843777233736478</v>
      </c>
      <c r="AHX85" s="15">
        <f t="shared" si="375"/>
        <v>0.31821274898185087</v>
      </c>
      <c r="AHY85" s="15">
        <f t="shared" si="376"/>
        <v>0.31439969643446641</v>
      </c>
      <c r="AHZ85" s="15">
        <f t="shared" si="377"/>
        <v>0.37113295719703532</v>
      </c>
      <c r="AIA85" s="16" t="e">
        <f t="shared" si="378"/>
        <v>#VALUE!</v>
      </c>
      <c r="AIB85" s="15">
        <f t="shared" si="379"/>
        <v>0.33952507914486202</v>
      </c>
      <c r="AIC85" s="6" t="s">
        <v>613</v>
      </c>
      <c r="AID85" s="4">
        <f t="shared" si="380"/>
        <v>4925258668071</v>
      </c>
      <c r="AIE85" s="4">
        <f t="shared" si="381"/>
        <v>1736086951624</v>
      </c>
      <c r="AIF85" s="4">
        <f t="shared" si="382"/>
        <v>653251209078</v>
      </c>
      <c r="AIG85" s="4">
        <f t="shared" si="383"/>
        <v>1599947672506</v>
      </c>
      <c r="AIH85" s="4">
        <f t="shared" si="384"/>
        <v>2492077227694</v>
      </c>
      <c r="AII85" s="14" t="e">
        <f t="shared" si="385"/>
        <v>#VALUE!</v>
      </c>
      <c r="AIJ85" s="4">
        <f t="shared" si="386"/>
        <v>2385957192652</v>
      </c>
      <c r="AIK85" s="6" t="s">
        <v>613</v>
      </c>
      <c r="AIL85" s="15">
        <f t="shared" si="387"/>
        <v>1.3493306527516571</v>
      </c>
      <c r="AIM85" s="15">
        <f t="shared" si="388"/>
        <v>3.2510733733735266</v>
      </c>
      <c r="AIN85" s="15">
        <f t="shared" si="389"/>
        <v>7.4567778376379117</v>
      </c>
      <c r="AIO85" s="15">
        <f t="shared" si="390"/>
        <v>2.6287837402921235</v>
      </c>
      <c r="AIP85" s="15">
        <f t="shared" si="391"/>
        <v>1.6039070526002959</v>
      </c>
      <c r="AIQ85" s="16" t="e">
        <f t="shared" si="392"/>
        <v>#VALUE!</v>
      </c>
      <c r="AIR85" s="15">
        <f t="shared" si="393"/>
        <v>1.3019388541943027</v>
      </c>
      <c r="AIS85" s="6" t="s">
        <v>613</v>
      </c>
      <c r="AIT85" s="15">
        <f t="shared" si="394"/>
        <v>2.5606631519451608</v>
      </c>
      <c r="AIU85" s="15">
        <f t="shared" si="395"/>
        <v>1.7588446172052341</v>
      </c>
      <c r="AIV85" s="15">
        <f t="shared" si="396"/>
        <v>1.4716040061820945</v>
      </c>
      <c r="AIW85" s="15">
        <f t="shared" si="397"/>
        <v>2.7940161041119844</v>
      </c>
      <c r="AIX85" s="15">
        <f t="shared" si="398"/>
        <v>4.7270654172825601</v>
      </c>
      <c r="AIY85" s="16" t="e">
        <f t="shared" si="399"/>
        <v>#VALUE!</v>
      </c>
      <c r="AIZ85" s="15">
        <f t="shared" si="400"/>
        <v>5.5283931683058212</v>
      </c>
      <c r="AJA85" s="6" t="s">
        <v>613</v>
      </c>
      <c r="AJB85" s="15">
        <f t="shared" si="401"/>
        <v>2.4661539188229478</v>
      </c>
      <c r="AJC85" s="15">
        <f t="shared" si="402"/>
        <v>1.4968557375484826</v>
      </c>
      <c r="AJD85" s="15">
        <f t="shared" si="403"/>
        <v>1.1678709623006853</v>
      </c>
      <c r="AJE85" s="15">
        <f t="shared" si="404"/>
        <v>2.0907749820188819</v>
      </c>
      <c r="AJF85" s="15">
        <f t="shared" si="405"/>
        <v>3.8292968770039417</v>
      </c>
      <c r="AJG85" s="16" t="e">
        <f t="shared" si="406"/>
        <v>#VALUE!</v>
      </c>
      <c r="AJH85" s="15">
        <f t="shared" si="407"/>
        <v>4.7930415278530791</v>
      </c>
      <c r="AJI85" s="6" t="s">
        <v>613</v>
      </c>
      <c r="AJJ85" s="15">
        <f t="shared" si="319"/>
        <v>138.25340545032267</v>
      </c>
      <c r="AJK85" s="15">
        <f t="shared" si="319"/>
        <v>1804.5654563875555</v>
      </c>
      <c r="AJL85" s="15">
        <f t="shared" si="314"/>
        <v>1137.5357962596922</v>
      </c>
      <c r="AJM85" s="15">
        <f t="shared" si="314"/>
        <v>63.29750577467766</v>
      </c>
      <c r="AJN85" s="15">
        <f t="shared" si="314"/>
        <v>66.067814536641947</v>
      </c>
      <c r="AJO85" s="16" t="e">
        <f t="shared" si="314"/>
        <v>#VALUE!</v>
      </c>
      <c r="AJP85" s="15">
        <f t="shared" si="314"/>
        <v>0.26972264796518064</v>
      </c>
      <c r="AJQ85" s="6" t="s">
        <v>613</v>
      </c>
      <c r="AKC85" s="22">
        <f t="shared" si="475"/>
        <v>138.25340545032267</v>
      </c>
      <c r="AKD85" s="22">
        <f t="shared" si="473"/>
        <v>1804.5654563875555</v>
      </c>
      <c r="AKE85" s="22">
        <f t="shared" si="473"/>
        <v>1137.5357962596922</v>
      </c>
      <c r="AKF85" s="22">
        <f t="shared" si="473"/>
        <v>63.29750577467766</v>
      </c>
      <c r="AKG85" s="22">
        <f t="shared" si="473"/>
        <v>66.067814536641947</v>
      </c>
      <c r="AKH85" s="22" t="e">
        <f t="shared" si="473"/>
        <v>#VALUE!</v>
      </c>
      <c r="AKI85" s="22">
        <f t="shared" si="473"/>
        <v>0.26972264796518064</v>
      </c>
      <c r="AKJ85" s="6" t="s">
        <v>613</v>
      </c>
      <c r="AKK85" s="15">
        <f t="shared" si="408"/>
        <v>1.4046445488635921</v>
      </c>
      <c r="AKL85" s="15">
        <f t="shared" si="409"/>
        <v>1.2485249425120613</v>
      </c>
      <c r="AKM85" s="15">
        <f t="shared" si="410"/>
        <v>1.1600409799716582</v>
      </c>
      <c r="AKN85" s="15">
        <f t="shared" si="411"/>
        <v>1.1032202833164857</v>
      </c>
      <c r="AKO85" s="15">
        <f t="shared" si="412"/>
        <v>1.099005408179869</v>
      </c>
      <c r="AKP85" s="16" t="e">
        <f t="shared" si="413"/>
        <v>#VALUE!</v>
      </c>
      <c r="AKQ85" s="15">
        <f t="shared" si="414"/>
        <v>1.102077687089696</v>
      </c>
      <c r="AKR85" s="6" t="s">
        <v>613</v>
      </c>
      <c r="AKS85" s="15">
        <f t="shared" si="415"/>
        <v>0.23779272811280888</v>
      </c>
      <c r="AKT85" s="15">
        <f t="shared" si="416"/>
        <v>7.3765562237165502E-2</v>
      </c>
      <c r="AKU85" s="15">
        <f t="shared" si="417"/>
        <v>3.2055300157347567E-2</v>
      </c>
      <c r="AKV85" s="15">
        <f t="shared" si="418"/>
        <v>3.4883823830899142E-2</v>
      </c>
      <c r="AKW85" s="15">
        <f t="shared" si="419"/>
        <v>4.3164729666537234E-2</v>
      </c>
      <c r="AKX85" s="16" t="e">
        <f t="shared" si="420"/>
        <v>#VALUE!</v>
      </c>
      <c r="AKY85" s="15">
        <f t="shared" si="421"/>
        <v>5.0953169087925562E-2</v>
      </c>
      <c r="AKZ85" s="6" t="s">
        <v>613</v>
      </c>
      <c r="ALA85" s="7">
        <f t="shared" si="422"/>
        <v>0.19211029658847464</v>
      </c>
      <c r="ALB85" s="7">
        <f t="shared" si="423"/>
        <v>6.8698014567981372E-2</v>
      </c>
      <c r="ALC85" s="7">
        <f t="shared" si="424"/>
        <v>3.1059673016029667E-2</v>
      </c>
      <c r="ALD85" s="7">
        <f t="shared" si="425"/>
        <v>3.370796124899058E-2</v>
      </c>
      <c r="ALE85" s="7">
        <f t="shared" si="426"/>
        <v>4.1378632193915785E-2</v>
      </c>
      <c r="ALF85" s="8" t="e">
        <f t="shared" si="427"/>
        <v>#VALUE!</v>
      </c>
      <c r="ALG85" s="7">
        <f t="shared" si="428"/>
        <v>4.8482815968046891E-2</v>
      </c>
      <c r="ALH85" s="6" t="s">
        <v>613</v>
      </c>
      <c r="ALI85" s="7">
        <f t="shared" si="320"/>
        <v>3.1604821571379602E-3</v>
      </c>
      <c r="ALJ85" s="7">
        <f t="shared" si="320"/>
        <v>1.0539961940066974E-3</v>
      </c>
      <c r="ALK85" s="7">
        <f t="shared" si="315"/>
        <v>2.9841812884160756E-3</v>
      </c>
      <c r="ALL85" s="7">
        <f t="shared" si="315"/>
        <v>5.2540009536643027E-2</v>
      </c>
      <c r="ALM85" s="7">
        <f t="shared" si="315"/>
        <v>5.2540009536643027E-2</v>
      </c>
      <c r="ALN85" s="20" t="e">
        <f t="shared" si="315"/>
        <v>#VALUE!</v>
      </c>
      <c r="ALO85" s="7">
        <f t="shared" si="315"/>
        <v>1.0853806843971631E-2</v>
      </c>
      <c r="ALP85" s="6" t="s">
        <v>613</v>
      </c>
      <c r="ALQ85" s="17">
        <f t="shared" si="429"/>
        <v>0.19211029658847464</v>
      </c>
      <c r="ALR85" s="17">
        <f t="shared" si="430"/>
        <v>6.8698014567981372E-2</v>
      </c>
      <c r="ALS85" s="17">
        <f t="shared" si="431"/>
        <v>3.1059673016029667E-2</v>
      </c>
      <c r="ALT85" s="17">
        <f t="shared" si="432"/>
        <v>3.370796124899058E-2</v>
      </c>
      <c r="ALU85" s="17">
        <f t="shared" si="433"/>
        <v>4.1378632193915785E-2</v>
      </c>
      <c r="ALV85" s="21" t="e">
        <f t="shared" si="434"/>
        <v>#VALUE!</v>
      </c>
      <c r="ALW85" s="17">
        <f t="shared" si="435"/>
        <v>4.8482815968046891E-2</v>
      </c>
      <c r="ALX85" s="6" t="s">
        <v>613</v>
      </c>
      <c r="ALY85" s="17">
        <f t="shared" si="436"/>
        <v>0.80788970341152533</v>
      </c>
      <c r="ALZ85" s="17">
        <f t="shared" si="437"/>
        <v>0.93130198543201859</v>
      </c>
      <c r="AMA85" s="17">
        <f t="shared" si="438"/>
        <v>0.96894032698397037</v>
      </c>
      <c r="AMB85" s="17">
        <f t="shared" si="439"/>
        <v>0.96629203875100944</v>
      </c>
      <c r="AMC85" s="17">
        <f t="shared" si="440"/>
        <v>0.9586213678060842</v>
      </c>
      <c r="AMD85" s="21" t="e">
        <f t="shared" si="441"/>
        <v>#VALUE!</v>
      </c>
      <c r="AME85" s="17">
        <f t="shared" si="442"/>
        <v>0.95151718403195307</v>
      </c>
      <c r="AMF85" s="6" t="s">
        <v>613</v>
      </c>
      <c r="AMM85" s="18">
        <v>4.5713591950970072</v>
      </c>
      <c r="AMN85" s="18">
        <v>6.1982279139587186</v>
      </c>
      <c r="AMO85" s="18">
        <v>6.218300505319057</v>
      </c>
      <c r="AMP85" s="18">
        <v>6.0281565269948612</v>
      </c>
      <c r="AMQ85" s="18">
        <v>6.8453170762465918</v>
      </c>
      <c r="AMR85" s="18">
        <v>7.4264531209904705</v>
      </c>
      <c r="AMS85" s="18">
        <v>7.1765482946952046</v>
      </c>
      <c r="AMT85" s="18">
        <v>5.8431999502304244</v>
      </c>
      <c r="AMU85" s="18">
        <v>4.5730186003318511</v>
      </c>
      <c r="AMV85" s="19">
        <v>5.7790687746391765</v>
      </c>
      <c r="AMW85" s="18">
        <v>6.1667526536031421</v>
      </c>
      <c r="AMX85" s="18">
        <v>10.072101709964384</v>
      </c>
      <c r="AMY85" s="18">
        <v>8.1036149396627639</v>
      </c>
      <c r="ANH85" s="6" t="s">
        <v>613</v>
      </c>
      <c r="ANI85" s="7">
        <f t="shared" si="443"/>
        <v>6.8453170762465917E-2</v>
      </c>
      <c r="ANJ85" s="7">
        <f t="shared" si="444"/>
        <v>7.4264531209904699E-2</v>
      </c>
      <c r="ANK85" s="7">
        <f t="shared" si="445"/>
        <v>7.176548294695205E-2</v>
      </c>
      <c r="ANL85" s="7">
        <f t="shared" si="446"/>
        <v>5.8431999502304245E-2</v>
      </c>
      <c r="ANM85" s="7">
        <f t="shared" si="447"/>
        <v>4.5730186003318511E-2</v>
      </c>
      <c r="ANN85" s="20">
        <f t="shared" si="448"/>
        <v>5.7790687746391761E-2</v>
      </c>
      <c r="ANO85" s="7">
        <f t="shared" si="449"/>
        <v>6.1667526536031421E-2</v>
      </c>
      <c r="ANP85" s="6" t="s">
        <v>613</v>
      </c>
      <c r="ANW85" s="7">
        <v>-1.5137246404285265E-2</v>
      </c>
      <c r="ANX85" s="7">
        <v>2.5564672332883953E-2</v>
      </c>
      <c r="ANY85" s="7">
        <v>-1.0702546631930043E-2</v>
      </c>
      <c r="ANZ85" s="7">
        <v>0.20954451611318192</v>
      </c>
      <c r="AOA85" s="7">
        <v>0.18215498634196114</v>
      </c>
      <c r="AOB85" s="7">
        <v>-0.11152965043334617</v>
      </c>
      <c r="AOC85" s="7">
        <v>0.2194132077705182</v>
      </c>
      <c r="AOD85" s="7">
        <v>5.1688907023796915E-3</v>
      </c>
      <c r="AOE85" s="7">
        <v>0.14404568362117454</v>
      </c>
      <c r="AOF85" s="20">
        <v>5.3476746432414846E-2</v>
      </c>
      <c r="AOG85" s="7">
        <v>0.46856062067014981</v>
      </c>
      <c r="AOH85" s="7">
        <v>0.18054832872882143</v>
      </c>
      <c r="AOI85" s="7">
        <v>0.45513802777357104</v>
      </c>
      <c r="AOR85" s="6" t="s">
        <v>613</v>
      </c>
      <c r="API85" s="11"/>
      <c r="APW85" s="22">
        <v>0.20327120927202144</v>
      </c>
      <c r="APX85" s="22">
        <v>0.15204224514422912</v>
      </c>
      <c r="APY85" s="22">
        <v>0.50781481778098614</v>
      </c>
      <c r="APZ85" s="22">
        <v>0.92181676738678686</v>
      </c>
      <c r="AQA85" s="22">
        <v>0.75171848201963354</v>
      </c>
      <c r="AQB85" s="39" t="s">
        <v>613</v>
      </c>
      <c r="AQC85" s="22">
        <v>0.87069564589504334</v>
      </c>
      <c r="AQD85" s="6" t="s">
        <v>613</v>
      </c>
      <c r="AQE85" s="4">
        <f t="shared" si="450"/>
        <v>383214529732</v>
      </c>
      <c r="AQF85" s="4">
        <f t="shared" si="451"/>
        <v>1151148776797</v>
      </c>
      <c r="AQG85" s="4">
        <f t="shared" si="452"/>
        <v>337848696494</v>
      </c>
      <c r="AQH85" s="4">
        <f t="shared" si="453"/>
        <v>374001893789</v>
      </c>
      <c r="AQI85" s="4">
        <f t="shared" si="454"/>
        <v>249051164756</v>
      </c>
      <c r="AQJ85" s="5" t="e">
        <f t="shared" si="455"/>
        <v>#VALUE!</v>
      </c>
      <c r="AQK85" s="4">
        <f t="shared" si="456"/>
        <v>-1034368585344</v>
      </c>
      <c r="AQL85" s="6" t="s">
        <v>613</v>
      </c>
      <c r="AQM85" s="7">
        <f t="shared" si="457"/>
        <v>0.18507972845493562</v>
      </c>
      <c r="AQN85" s="7">
        <f t="shared" si="458"/>
        <v>0.50535113608287541</v>
      </c>
      <c r="AQO85" s="7">
        <f t="shared" si="459"/>
        <v>0.23528357225233601</v>
      </c>
      <c r="AQP85" s="7">
        <f t="shared" si="460"/>
        <v>0.26586225838065597</v>
      </c>
      <c r="AQQ85" s="7">
        <f t="shared" si="461"/>
        <v>0.16961650942982881</v>
      </c>
      <c r="AQR85" s="20" t="e">
        <f t="shared" si="462"/>
        <v>#VALUE!</v>
      </c>
      <c r="AQS85" s="7">
        <f t="shared" si="463"/>
        <v>-835.28647935882725</v>
      </c>
      <c r="AQT85" s="6" t="s">
        <v>613</v>
      </c>
      <c r="AQU85" s="9">
        <f t="shared" si="321"/>
        <v>9.1565476311734284E-2</v>
      </c>
      <c r="AQV85" s="9">
        <f t="shared" si="321"/>
        <v>4.6015966698130115E-2</v>
      </c>
      <c r="AQW85" s="9">
        <f t="shared" si="316"/>
        <v>0.14674318542400849</v>
      </c>
      <c r="AQX85" s="9">
        <f t="shared" si="316"/>
        <v>9.3331727273870749E-3</v>
      </c>
      <c r="AQY85" s="9">
        <f t="shared" si="316"/>
        <v>0.11963576263161813</v>
      </c>
      <c r="AQZ85" s="10" t="e">
        <f t="shared" si="316"/>
        <v>#VALUE!</v>
      </c>
      <c r="ARA85" s="9">
        <f t="shared" si="316"/>
        <v>0.41594757194337029</v>
      </c>
      <c r="ARB85" s="6" t="s">
        <v>613</v>
      </c>
      <c r="ARC85" s="17">
        <f t="shared" si="322"/>
        <v>7.4469593441325352E-2</v>
      </c>
      <c r="ARD85" s="17">
        <f t="shared" si="322"/>
        <v>4.2890577408391091E-2</v>
      </c>
      <c r="ARE85" s="17">
        <f t="shared" si="317"/>
        <v>0.14225626987045439</v>
      </c>
      <c r="ARF85" s="17">
        <f t="shared" si="317"/>
        <v>1.0318740633881645E-2</v>
      </c>
      <c r="ARG85" s="17">
        <f t="shared" si="317"/>
        <v>0.11649068012984821</v>
      </c>
      <c r="ARH85" s="21" t="e">
        <f t="shared" si="317"/>
        <v>#VALUE!</v>
      </c>
      <c r="ARI85" s="17">
        <f t="shared" si="317"/>
        <v>0.83585454254932312</v>
      </c>
      <c r="ARJ85" s="6" t="s">
        <v>613</v>
      </c>
    </row>
    <row r="86" spans="1:1020 1026:1154" collapsed="1" x14ac:dyDescent="0.15">
      <c r="A86" s="26" t="s">
        <v>287</v>
      </c>
      <c r="B86" s="34">
        <v>40401</v>
      </c>
      <c r="C86" s="34">
        <v>40401</v>
      </c>
      <c r="D86" s="35">
        <v>0</v>
      </c>
      <c r="E86" s="26" t="s">
        <v>288</v>
      </c>
      <c r="F86" s="26" t="s">
        <v>21</v>
      </c>
      <c r="G86" s="26" t="s">
        <v>22</v>
      </c>
      <c r="H86" s="26" t="s">
        <v>23</v>
      </c>
      <c r="I86" s="26" t="s">
        <v>289</v>
      </c>
      <c r="J86" s="26" t="e">
        <v>#N/A</v>
      </c>
      <c r="K86" s="23" t="s">
        <v>426</v>
      </c>
      <c r="L86" s="26" t="s">
        <v>69</v>
      </c>
      <c r="M86" s="26" t="s">
        <v>172</v>
      </c>
      <c r="N86" s="26" t="s">
        <v>23</v>
      </c>
      <c r="O86" s="26"/>
      <c r="P86" s="26"/>
      <c r="Q86" s="26" t="s">
        <v>25</v>
      </c>
      <c r="R86" s="26" t="s">
        <v>290</v>
      </c>
      <c r="S86" s="35"/>
      <c r="T86" s="26" t="s">
        <v>91</v>
      </c>
      <c r="U86" s="26"/>
      <c r="V86" s="3">
        <v>2010</v>
      </c>
      <c r="W86" s="3">
        <f t="shared" si="323"/>
        <v>0</v>
      </c>
      <c r="AI86" s="4">
        <v>65771382723</v>
      </c>
      <c r="AJ86" s="4">
        <v>54918594486</v>
      </c>
      <c r="AK86" s="4">
        <v>73862813885</v>
      </c>
      <c r="AL86" s="4">
        <v>63713148489</v>
      </c>
      <c r="AM86" s="4">
        <v>63713148489</v>
      </c>
      <c r="AN86" s="5" t="s">
        <v>613</v>
      </c>
      <c r="AO86" s="4">
        <v>63713148489</v>
      </c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6" t="s">
        <v>613</v>
      </c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>
        <v>17050459930</v>
      </c>
      <c r="BO86" s="4">
        <v>13465856340</v>
      </c>
      <c r="BP86" s="4">
        <v>22623386364</v>
      </c>
      <c r="BQ86" s="4">
        <v>18985863676</v>
      </c>
      <c r="BR86" s="4">
        <v>18985863676</v>
      </c>
      <c r="BS86" s="5" t="s">
        <v>613</v>
      </c>
      <c r="BT86" s="4">
        <v>18985863676</v>
      </c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6" t="s">
        <v>613</v>
      </c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>
        <v>127671545392</v>
      </c>
      <c r="CT86" s="4">
        <v>97648358600</v>
      </c>
      <c r="CU86" s="4">
        <v>128154720000</v>
      </c>
      <c r="CV86" s="4">
        <v>113150660000</v>
      </c>
      <c r="CW86" s="4">
        <v>113150660000</v>
      </c>
      <c r="CX86" s="5" t="s">
        <v>613</v>
      </c>
      <c r="CY86" s="4">
        <v>113150660000</v>
      </c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6" t="s">
        <v>613</v>
      </c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>
        <v>340948584089</v>
      </c>
      <c r="DY86" s="4">
        <v>295976354290</v>
      </c>
      <c r="DZ86" s="4">
        <v>288743990000</v>
      </c>
      <c r="EA86" s="4">
        <v>255146500000</v>
      </c>
      <c r="EB86" s="4">
        <v>235734370000</v>
      </c>
      <c r="EC86" s="5" t="s">
        <v>613</v>
      </c>
      <c r="ED86" s="4">
        <v>225146280000</v>
      </c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6" t="s">
        <v>613</v>
      </c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>
        <v>104825899814</v>
      </c>
      <c r="FD86" s="4">
        <v>77913849817</v>
      </c>
      <c r="FE86" s="4">
        <v>86479570000</v>
      </c>
      <c r="FF86" s="4">
        <v>78889160000</v>
      </c>
      <c r="FG86" s="4">
        <v>78889160000</v>
      </c>
      <c r="FH86" s="5" t="s">
        <v>613</v>
      </c>
      <c r="FI86" s="4">
        <v>78889160000</v>
      </c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6" t="s">
        <v>613</v>
      </c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>
        <v>1</v>
      </c>
      <c r="GI86" s="4">
        <v>1</v>
      </c>
      <c r="GJ86" s="4">
        <v>1</v>
      </c>
      <c r="GK86" s="4">
        <v>1</v>
      </c>
      <c r="GL86" s="4">
        <v>1</v>
      </c>
      <c r="GM86" s="5" t="s">
        <v>613</v>
      </c>
      <c r="GN86" s="4">
        <v>1</v>
      </c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6" t="s">
        <v>613</v>
      </c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>
        <v>205554771725</v>
      </c>
      <c r="HN86" s="4">
        <v>187937510301</v>
      </c>
      <c r="HO86" s="4">
        <v>178795240000</v>
      </c>
      <c r="HP86" s="4">
        <v>150954930000</v>
      </c>
      <c r="HQ86" s="4">
        <v>127357020000</v>
      </c>
      <c r="HR86" s="5" t="s">
        <v>613</v>
      </c>
      <c r="HS86" s="4">
        <v>105930470000</v>
      </c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6" t="s">
        <v>613</v>
      </c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>
        <v>290360668302</v>
      </c>
      <c r="IS86" s="4">
        <v>300016545980</v>
      </c>
      <c r="IT86" s="4">
        <v>307950990000</v>
      </c>
      <c r="IU86" s="4">
        <v>270175630000</v>
      </c>
      <c r="IV86" s="4">
        <v>278588800000</v>
      </c>
      <c r="IW86" s="5" t="s">
        <v>613</v>
      </c>
      <c r="IX86" s="4">
        <v>419145250000</v>
      </c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6" t="s">
        <v>613</v>
      </c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>
        <v>10923392061</v>
      </c>
      <c r="JX86" s="4">
        <v>9303470479</v>
      </c>
      <c r="JY86" s="4">
        <v>23493130000</v>
      </c>
      <c r="JZ86" s="4">
        <v>10929620000</v>
      </c>
      <c r="KA86" s="4">
        <v>14343130000</v>
      </c>
      <c r="KB86" s="5" t="s">
        <v>613</v>
      </c>
      <c r="KC86" s="4">
        <v>23710320000</v>
      </c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6" t="s">
        <v>613</v>
      </c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>
        <f t="shared" si="474"/>
        <v>17467833722</v>
      </c>
      <c r="LC86" s="4">
        <f t="shared" si="471"/>
        <v>15476250638</v>
      </c>
      <c r="LD86" s="4">
        <f t="shared" si="471"/>
        <v>27807550000</v>
      </c>
      <c r="LE86" s="4">
        <f t="shared" si="471"/>
        <v>2578770000</v>
      </c>
      <c r="LF86" s="4">
        <f t="shared" si="471"/>
        <v>2578770000</v>
      </c>
      <c r="LG86" s="5" t="s">
        <v>613</v>
      </c>
      <c r="LH86" s="4">
        <f>OC86</f>
        <v>2578770000</v>
      </c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6" t="s">
        <v>613</v>
      </c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R86" s="25">
        <v>20150876006</v>
      </c>
      <c r="MS86" s="25">
        <v>22657663666</v>
      </c>
      <c r="MT86" s="25">
        <v>32735260000</v>
      </c>
      <c r="MU86" s="25">
        <v>29059350000</v>
      </c>
      <c r="MV86" s="25">
        <v>29059350000</v>
      </c>
      <c r="MW86" s="5" t="s">
        <v>613</v>
      </c>
      <c r="MX86" s="25">
        <v>29059350000</v>
      </c>
      <c r="NK86" s="6" t="s">
        <v>613</v>
      </c>
      <c r="NW86" s="25">
        <v>17467833722</v>
      </c>
      <c r="NX86" s="25">
        <v>15476250638</v>
      </c>
      <c r="NY86" s="25">
        <v>27807550000</v>
      </c>
      <c r="NZ86" s="25">
        <v>2578770000</v>
      </c>
      <c r="OA86" s="25">
        <v>2578770000</v>
      </c>
      <c r="OB86" s="5" t="s">
        <v>613</v>
      </c>
      <c r="OC86" s="25">
        <v>2578770000</v>
      </c>
      <c r="OP86" s="6" t="s">
        <v>613</v>
      </c>
      <c r="OQ86" s="59">
        <v>26464750000</v>
      </c>
      <c r="OR86" s="59">
        <v>27741180000</v>
      </c>
      <c r="OS86" s="59">
        <v>37840760000</v>
      </c>
      <c r="OT86" s="59">
        <v>36787270000</v>
      </c>
      <c r="OU86" s="59">
        <v>28550990000</v>
      </c>
      <c r="OV86" s="5" t="s">
        <v>613</v>
      </c>
      <c r="OW86" s="59">
        <v>23761820000</v>
      </c>
      <c r="OX86" s="4"/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6" t="s">
        <v>613</v>
      </c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>
        <v>-1</v>
      </c>
      <c r="PW86" s="4">
        <v>-1</v>
      </c>
      <c r="PX86" s="4">
        <v>-1</v>
      </c>
      <c r="PY86" s="4">
        <v>-1</v>
      </c>
      <c r="PZ86" s="4">
        <v>-1</v>
      </c>
      <c r="QA86" s="5" t="s">
        <v>613</v>
      </c>
      <c r="QB86" s="4">
        <v>-1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6" t="s">
        <v>613</v>
      </c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5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6" t="s">
        <v>613</v>
      </c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5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6" t="s">
        <v>613</v>
      </c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  <c r="TO86" s="4"/>
      <c r="TP86" s="5"/>
      <c r="TQ86" s="4"/>
      <c r="UD86" s="6" t="s">
        <v>613</v>
      </c>
      <c r="UU86" s="11"/>
      <c r="UW86" s="6" t="s">
        <v>613</v>
      </c>
      <c r="VN86" s="11"/>
      <c r="VP86" s="6" t="s">
        <v>613</v>
      </c>
      <c r="WG86" s="53"/>
      <c r="WI86" s="54" t="s">
        <v>613</v>
      </c>
      <c r="WZ86" s="11"/>
      <c r="XB86" s="6" t="s">
        <v>613</v>
      </c>
      <c r="XS86" s="11"/>
      <c r="XU86" s="6" t="s">
        <v>613</v>
      </c>
      <c r="XV86" s="59">
        <f t="shared" ref="XV86" si="477">PV86*-1</f>
        <v>1</v>
      </c>
      <c r="XW86" s="59">
        <f t="shared" si="476"/>
        <v>1</v>
      </c>
      <c r="XX86" s="59">
        <f t="shared" si="476"/>
        <v>1</v>
      </c>
      <c r="XY86" s="59">
        <f t="shared" si="476"/>
        <v>1</v>
      </c>
      <c r="XZ86" s="59">
        <f t="shared" si="476"/>
        <v>1</v>
      </c>
      <c r="YA86" s="59" t="e">
        <f t="shared" si="476"/>
        <v>#VALUE!</v>
      </c>
      <c r="YB86" s="59">
        <f t="shared" si="476"/>
        <v>1</v>
      </c>
      <c r="YC86" s="6" t="s">
        <v>613</v>
      </c>
      <c r="YD86" s="4"/>
      <c r="YE86" s="4"/>
      <c r="YF86" s="4"/>
      <c r="YG86" s="4"/>
      <c r="YH86" s="4"/>
      <c r="YI86" s="4"/>
      <c r="YJ86" s="4"/>
      <c r="YK86" s="4"/>
      <c r="YL86" s="4"/>
      <c r="YM86" s="4"/>
      <c r="YN86" s="4"/>
      <c r="YO86" s="4"/>
      <c r="YP86" s="4"/>
      <c r="YQ86" s="4"/>
      <c r="YR86" s="4"/>
      <c r="YS86" s="4"/>
      <c r="YT86" s="5"/>
      <c r="YU86" s="4"/>
      <c r="YV86" s="4"/>
      <c r="YW86" s="4"/>
      <c r="YX86" s="4"/>
      <c r="YY86" s="4"/>
      <c r="YZ86" s="4"/>
      <c r="ZA86" s="4"/>
      <c r="ZB86" s="4"/>
      <c r="ZC86" s="4"/>
      <c r="ZD86" s="4"/>
      <c r="ZE86" s="4"/>
      <c r="ZF86" s="4"/>
      <c r="ZG86" s="4"/>
      <c r="ZH86" s="6" t="s">
        <v>613</v>
      </c>
      <c r="ZI86" s="4"/>
      <c r="ZJ86" s="4"/>
      <c r="ZK86" s="4"/>
      <c r="ZL86" s="4"/>
      <c r="ZM86" s="4"/>
      <c r="ZN86" s="4"/>
      <c r="ZO86" s="4"/>
      <c r="ZP86" s="4"/>
      <c r="ZQ86" s="4"/>
      <c r="ZR86" s="4"/>
      <c r="ZS86" s="4"/>
      <c r="ZT86" s="4"/>
      <c r="ZU86" s="4"/>
      <c r="ZV86" s="4"/>
      <c r="ZW86" s="4"/>
      <c r="ZX86" s="4"/>
      <c r="ZY86" s="5"/>
      <c r="ZZ86" s="4"/>
      <c r="AAA86" s="4"/>
      <c r="AAB86" s="4"/>
      <c r="AAC86" s="4"/>
      <c r="AAD86" s="4"/>
      <c r="AAE86" s="4"/>
      <c r="AAF86" s="4"/>
      <c r="AAG86" s="4"/>
      <c r="AAH86" s="4"/>
      <c r="AAI86" s="4"/>
      <c r="AAJ86" s="4"/>
      <c r="AAK86" s="4"/>
      <c r="AAL86" s="4"/>
      <c r="AAM86" s="6" t="s">
        <v>613</v>
      </c>
      <c r="AAN86" s="4"/>
      <c r="AAO86" s="4"/>
      <c r="AAP86" s="4"/>
      <c r="AAQ86" s="4"/>
      <c r="AAR86" s="4"/>
      <c r="AAS86" s="4"/>
      <c r="AAT86" s="4"/>
      <c r="AAU86" s="4"/>
      <c r="AAV86" s="4"/>
      <c r="AAW86" s="4"/>
      <c r="AAX86" s="4"/>
      <c r="AAY86" s="4"/>
      <c r="AAZ86" s="4"/>
      <c r="ABA86" s="4"/>
      <c r="ABB86" s="4"/>
      <c r="ABC86" s="4"/>
      <c r="ABD86" s="5"/>
      <c r="ABE86" s="4"/>
      <c r="ABR86" s="6" t="s">
        <v>613</v>
      </c>
      <c r="ACI86" s="11"/>
      <c r="ACK86" s="6" t="s">
        <v>613</v>
      </c>
      <c r="ADB86" s="11"/>
      <c r="ADD86" s="6" t="s">
        <v>613</v>
      </c>
      <c r="ADU86" s="53"/>
      <c r="ADW86" s="54" t="s">
        <v>613</v>
      </c>
      <c r="AEN86" s="11"/>
      <c r="AEP86" s="6" t="s">
        <v>613</v>
      </c>
      <c r="AFG86" s="11"/>
      <c r="AFI86" s="6" t="s">
        <v>613</v>
      </c>
      <c r="AFJ86" s="7">
        <f t="shared" si="324"/>
        <v>5.1233043740813014E-2</v>
      </c>
      <c r="AFK86" s="7">
        <f t="shared" si="325"/>
        <v>5.2288807581014549E-2</v>
      </c>
      <c r="AFL86" s="7">
        <f t="shared" si="326"/>
        <v>9.6305207945626845E-2</v>
      </c>
      <c r="AFM86" s="7">
        <f t="shared" si="327"/>
        <v>1.0107016949086113E-2</v>
      </c>
      <c r="AFN86" s="7">
        <f t="shared" si="328"/>
        <v>1.0939304268613864E-2</v>
      </c>
      <c r="AFO86" s="8" t="e">
        <f t="shared" si="329"/>
        <v>#VALUE!</v>
      </c>
      <c r="AFP86" s="7">
        <f t="shared" si="330"/>
        <v>1.1453753533036388E-2</v>
      </c>
      <c r="AFQ86" s="6" t="s">
        <v>613</v>
      </c>
      <c r="AFR86" s="7">
        <f t="shared" si="331"/>
        <v>8.4978974583811748E-2</v>
      </c>
      <c r="AFS86" s="7">
        <f t="shared" si="332"/>
        <v>8.2347853886184277E-2</v>
      </c>
      <c r="AFT86" s="7">
        <f t="shared" si="333"/>
        <v>0.15552735072812901</v>
      </c>
      <c r="AFU86" s="7">
        <f t="shared" si="334"/>
        <v>1.7083045913107973E-2</v>
      </c>
      <c r="AFV86" s="7">
        <f t="shared" si="335"/>
        <v>2.0248353800991888E-2</v>
      </c>
      <c r="AFW86" s="8" t="e">
        <f t="shared" si="336"/>
        <v>#VALUE!</v>
      </c>
      <c r="AFX86" s="7">
        <f t="shared" si="337"/>
        <v>2.434398714553046E-2</v>
      </c>
      <c r="AFY86" s="6" t="s">
        <v>613</v>
      </c>
      <c r="AFZ86" s="1">
        <f t="shared" si="338"/>
        <v>205554771726</v>
      </c>
      <c r="AGA86" s="1">
        <f t="shared" si="339"/>
        <v>187937510302</v>
      </c>
      <c r="AGB86" s="1">
        <f t="shared" si="340"/>
        <v>178795240001</v>
      </c>
      <c r="AGC86" s="1">
        <f t="shared" si="341"/>
        <v>150954930001</v>
      </c>
      <c r="AGD86" s="1">
        <f t="shared" si="342"/>
        <v>127357020001</v>
      </c>
      <c r="AGE86" s="2" t="e">
        <f t="shared" si="343"/>
        <v>#VALUE!</v>
      </c>
      <c r="AGF86" s="1">
        <f t="shared" si="344"/>
        <v>105930470001</v>
      </c>
      <c r="AGG86" s="6" t="s">
        <v>613</v>
      </c>
      <c r="AGH86" s="7">
        <f t="shared" si="345"/>
        <v>5.314102888139538E-2</v>
      </c>
      <c r="AGI86" s="7">
        <f t="shared" si="346"/>
        <v>4.9502999502601126E-2</v>
      </c>
      <c r="AGJ86" s="7">
        <f t="shared" si="347"/>
        <v>0.1313968425550289</v>
      </c>
      <c r="AGK86" s="7">
        <f t="shared" si="348"/>
        <v>7.2403200080498178E-2</v>
      </c>
      <c r="AGL86" s="7">
        <f t="shared" si="349"/>
        <v>0.11262143225310531</v>
      </c>
      <c r="AGM86" s="8" t="e">
        <f t="shared" si="350"/>
        <v>#VALUE!</v>
      </c>
      <c r="AGN86" s="7">
        <f t="shared" si="351"/>
        <v>0.22382908335794385</v>
      </c>
      <c r="AGO86" s="6" t="s">
        <v>613</v>
      </c>
      <c r="AGP86" s="7">
        <f t="shared" si="352"/>
        <v>6.0159090499929402E-2</v>
      </c>
      <c r="AGQ86" s="7">
        <f t="shared" si="353"/>
        <v>5.1584657064319688E-2</v>
      </c>
      <c r="AGR86" s="7">
        <f t="shared" si="354"/>
        <v>9.0298621868369386E-2</v>
      </c>
      <c r="AGS86" s="7">
        <f t="shared" si="355"/>
        <v>9.5447912900212348E-3</v>
      </c>
      <c r="AGT86" s="7">
        <f t="shared" si="356"/>
        <v>9.2565458482178758E-3</v>
      </c>
      <c r="AGU86" s="8" t="e">
        <f t="shared" si="357"/>
        <v>#VALUE!</v>
      </c>
      <c r="AGV86" s="7">
        <f t="shared" si="358"/>
        <v>6.1524495386742423E-3</v>
      </c>
      <c r="AGW86" s="6" t="s">
        <v>613</v>
      </c>
      <c r="AGX86" s="7">
        <f t="shared" si="359"/>
        <v>9.1144403802220178E-2</v>
      </c>
      <c r="AGY86" s="7">
        <f t="shared" si="360"/>
        <v>9.2465500225608593E-2</v>
      </c>
      <c r="AGZ86" s="7">
        <f t="shared" si="361"/>
        <v>0.12287916333699722</v>
      </c>
      <c r="AHA86" s="7">
        <f t="shared" si="362"/>
        <v>0.13616057821351243</v>
      </c>
      <c r="AHB86" s="7">
        <f t="shared" si="363"/>
        <v>0.10248434251484626</v>
      </c>
      <c r="AHC86" s="8" t="e">
        <f t="shared" si="364"/>
        <v>#VALUE!</v>
      </c>
      <c r="AHD86" s="7">
        <f t="shared" si="365"/>
        <v>5.6691135113662867E-2</v>
      </c>
      <c r="AHE86" s="6" t="s">
        <v>613</v>
      </c>
      <c r="AHF86" s="15">
        <f t="shared" si="464"/>
        <v>17.029491843273696</v>
      </c>
      <c r="AHG86" s="15">
        <f t="shared" si="465"/>
        <v>22.27979702180604</v>
      </c>
      <c r="AHH86" s="15">
        <f t="shared" si="466"/>
        <v>13.612064305723671</v>
      </c>
      <c r="AHI86" s="15">
        <f t="shared" si="467"/>
        <v>14.23035762874083</v>
      </c>
      <c r="AHJ86" s="15">
        <f t="shared" si="468"/>
        <v>14.673485744668211</v>
      </c>
      <c r="AHK86" s="16" t="e">
        <f t="shared" si="469"/>
        <v>#VALUE!</v>
      </c>
      <c r="AHL86" s="15">
        <f t="shared" si="470"/>
        <v>22.076701758363559</v>
      </c>
      <c r="AHM86" s="6" t="s">
        <v>613</v>
      </c>
      <c r="AHN86" s="12">
        <f t="shared" si="366"/>
        <v>21.433405257137345</v>
      </c>
      <c r="AHO86" s="12">
        <f t="shared" si="367"/>
        <v>16.382554995575649</v>
      </c>
      <c r="AHP86" s="12">
        <f t="shared" si="368"/>
        <v>26.814448698021721</v>
      </c>
      <c r="AHQ86" s="12">
        <f t="shared" si="369"/>
        <v>25.649390515865548</v>
      </c>
      <c r="AHR86" s="12">
        <f t="shared" si="370"/>
        <v>24.87479841881655</v>
      </c>
      <c r="AHS86" s="13" t="e">
        <f t="shared" si="371"/>
        <v>#VALUE!</v>
      </c>
      <c r="AHT86" s="12">
        <f t="shared" si="372"/>
        <v>16.533266789352854</v>
      </c>
      <c r="AHU86" s="6" t="s">
        <v>613</v>
      </c>
      <c r="AHV86" s="15">
        <f t="shared" si="373"/>
        <v>0.85162596899421439</v>
      </c>
      <c r="AHW86" s="15">
        <f t="shared" si="374"/>
        <v>1.0136503866996125</v>
      </c>
      <c r="AHX86" s="15">
        <f t="shared" si="375"/>
        <v>1.0665191334372015</v>
      </c>
      <c r="AHY86" s="15">
        <f t="shared" si="376"/>
        <v>1.058903923824156</v>
      </c>
      <c r="AHZ86" s="15">
        <f t="shared" si="377"/>
        <v>1.1817911830167149</v>
      </c>
      <c r="AIA86" s="16" t="e">
        <f t="shared" si="378"/>
        <v>#VALUE!</v>
      </c>
      <c r="AIB86" s="15">
        <f t="shared" si="379"/>
        <v>1.8616574522128457</v>
      </c>
      <c r="AIC86" s="6" t="s">
        <v>613</v>
      </c>
      <c r="AID86" s="4">
        <f t="shared" si="380"/>
        <v>22845645578</v>
      </c>
      <c r="AIE86" s="4">
        <f t="shared" si="381"/>
        <v>19734508783</v>
      </c>
      <c r="AIF86" s="4">
        <f t="shared" si="382"/>
        <v>41675150000</v>
      </c>
      <c r="AIG86" s="4">
        <f t="shared" si="383"/>
        <v>34261500000</v>
      </c>
      <c r="AIH86" s="4">
        <f t="shared" si="384"/>
        <v>34261500000</v>
      </c>
      <c r="AII86" s="14" t="e">
        <f t="shared" si="385"/>
        <v>#VALUE!</v>
      </c>
      <c r="AIJ86" s="4">
        <f t="shared" si="386"/>
        <v>34261500000</v>
      </c>
      <c r="AIK86" s="6" t="s">
        <v>613</v>
      </c>
      <c r="AIL86" s="15">
        <f t="shared" si="387"/>
        <v>12.709672279150334</v>
      </c>
      <c r="AIM86" s="15">
        <f t="shared" si="388"/>
        <v>15.202635610491852</v>
      </c>
      <c r="AIN86" s="15">
        <f t="shared" si="389"/>
        <v>7.3893192945916208</v>
      </c>
      <c r="AIO86" s="15">
        <f t="shared" si="390"/>
        <v>7.8856918115085444</v>
      </c>
      <c r="AIP86" s="15">
        <f t="shared" si="391"/>
        <v>8.131249361528246</v>
      </c>
      <c r="AIQ86" s="16" t="e">
        <f t="shared" si="392"/>
        <v>#VALUE!</v>
      </c>
      <c r="AIR86" s="15">
        <f t="shared" si="393"/>
        <v>12.233709849247697</v>
      </c>
      <c r="AIS86" s="6" t="s">
        <v>613</v>
      </c>
      <c r="AIT86" s="15">
        <f t="shared" si="394"/>
        <v>1.2179389408393979</v>
      </c>
      <c r="AIU86" s="15">
        <f t="shared" si="395"/>
        <v>1.2532862748965863</v>
      </c>
      <c r="AIV86" s="15">
        <f t="shared" si="396"/>
        <v>1.4819074609182261</v>
      </c>
      <c r="AIW86" s="15">
        <f t="shared" si="397"/>
        <v>1.4342992117041176</v>
      </c>
      <c r="AIX86" s="15">
        <f t="shared" si="398"/>
        <v>1.4342992117041176</v>
      </c>
      <c r="AIY86" s="16" t="e">
        <f t="shared" si="399"/>
        <v>#VALUE!</v>
      </c>
      <c r="AIZ86" s="15">
        <f t="shared" si="400"/>
        <v>1.4342992117041176</v>
      </c>
      <c r="AJA86" s="6" t="s">
        <v>613</v>
      </c>
      <c r="AJB86" s="15">
        <f t="shared" si="401"/>
        <v>0.79008949887343349</v>
      </c>
      <c r="AJC86" s="15">
        <f t="shared" si="402"/>
        <v>0.87769313140882965</v>
      </c>
      <c r="AJD86" s="15">
        <f t="shared" si="403"/>
        <v>1.1157109158729628</v>
      </c>
      <c r="AJE86" s="15">
        <f t="shared" si="404"/>
        <v>1.0482937347158976</v>
      </c>
      <c r="AJF86" s="15">
        <f t="shared" si="405"/>
        <v>1.0482937347158976</v>
      </c>
      <c r="AJG86" s="16" t="e">
        <f t="shared" si="406"/>
        <v>#VALUE!</v>
      </c>
      <c r="AJH86" s="15">
        <f t="shared" si="407"/>
        <v>1.0482937347158976</v>
      </c>
      <c r="AJI86" s="6"/>
      <c r="AJJ86" s="15"/>
      <c r="AJK86" s="15"/>
      <c r="AJL86" s="15"/>
      <c r="AJM86" s="15"/>
      <c r="AJN86" s="15"/>
      <c r="AJO86" s="16" t="e">
        <f t="shared" si="314"/>
        <v>#VALUE!</v>
      </c>
      <c r="AJP86" s="15"/>
      <c r="AJQ86" s="6" t="s">
        <v>613</v>
      </c>
      <c r="AKC86" s="22">
        <f t="shared" si="475"/>
        <v>0</v>
      </c>
      <c r="AKD86" s="22">
        <f t="shared" si="473"/>
        <v>0</v>
      </c>
      <c r="AKE86" s="22">
        <f t="shared" si="473"/>
        <v>0</v>
      </c>
      <c r="AKF86" s="22">
        <f t="shared" si="473"/>
        <v>0</v>
      </c>
      <c r="AKG86" s="22">
        <f t="shared" si="473"/>
        <v>0</v>
      </c>
      <c r="AKH86" s="22" t="e">
        <f t="shared" si="473"/>
        <v>#VALUE!</v>
      </c>
      <c r="AKI86" s="22">
        <f t="shared" si="473"/>
        <v>0</v>
      </c>
      <c r="AKJ86" s="6" t="s">
        <v>613</v>
      </c>
      <c r="AKK86" s="15">
        <f t="shared" si="408"/>
        <v>1.6586751123692505</v>
      </c>
      <c r="AKL86" s="15">
        <f t="shared" si="409"/>
        <v>1.5748657828656205</v>
      </c>
      <c r="AKM86" s="15">
        <f t="shared" si="410"/>
        <v>1.6149422658008121</v>
      </c>
      <c r="AKN86" s="15">
        <f t="shared" si="411"/>
        <v>1.6902164109512687</v>
      </c>
      <c r="AKO86" s="15">
        <f t="shared" si="412"/>
        <v>1.8509727221946619</v>
      </c>
      <c r="AKP86" s="16" t="e">
        <f t="shared" si="413"/>
        <v>#VALUE!</v>
      </c>
      <c r="AKQ86" s="15">
        <f t="shared" si="414"/>
        <v>2.1254156618015574</v>
      </c>
      <c r="AKR86" s="6" t="s">
        <v>613</v>
      </c>
      <c r="AKS86" s="15">
        <f t="shared" si="415"/>
        <v>4.8648834157829378E-12</v>
      </c>
      <c r="AKT86" s="15">
        <f t="shared" si="416"/>
        <v>5.3209175666869468E-12</v>
      </c>
      <c r="AKU86" s="15">
        <f t="shared" si="417"/>
        <v>5.5929900594669076E-12</v>
      </c>
      <c r="AKV86" s="15">
        <f t="shared" si="418"/>
        <v>6.6244938141470438E-12</v>
      </c>
      <c r="AKW86" s="15">
        <f t="shared" si="419"/>
        <v>7.8519425156147652E-12</v>
      </c>
      <c r="AKX86" s="16" t="e">
        <f t="shared" si="420"/>
        <v>#VALUE!</v>
      </c>
      <c r="AKY86" s="15">
        <f t="shared" si="421"/>
        <v>9.4401544711356429E-12</v>
      </c>
      <c r="AKZ86" s="6" t="s">
        <v>613</v>
      </c>
      <c r="ALA86" s="7">
        <f t="shared" si="422"/>
        <v>4.8648834157592703E-12</v>
      </c>
      <c r="ALB86" s="7">
        <f t="shared" si="423"/>
        <v>5.3209175666586353E-12</v>
      </c>
      <c r="ALC86" s="7">
        <f t="shared" si="424"/>
        <v>5.5929900594356258E-12</v>
      </c>
      <c r="ALD86" s="7">
        <f t="shared" si="425"/>
        <v>6.6244938141031596E-12</v>
      </c>
      <c r="ALE86" s="7">
        <f t="shared" si="426"/>
        <v>7.8519425155531127E-12</v>
      </c>
      <c r="ALF86" s="8" t="e">
        <f t="shared" si="427"/>
        <v>#VALUE!</v>
      </c>
      <c r="ALG86" s="7">
        <f t="shared" si="428"/>
        <v>9.4401544710465255E-12</v>
      </c>
      <c r="ALH86" s="6" t="s">
        <v>613</v>
      </c>
      <c r="ALI86" s="7">
        <f t="shared" si="320"/>
        <v>1</v>
      </c>
      <c r="ALJ86" s="7">
        <f t="shared" si="320"/>
        <v>1</v>
      </c>
      <c r="ALK86" s="7">
        <f t="shared" si="315"/>
        <v>1</v>
      </c>
      <c r="ALL86" s="7">
        <f t="shared" si="315"/>
        <v>1</v>
      </c>
      <c r="ALM86" s="7">
        <f t="shared" si="315"/>
        <v>1</v>
      </c>
      <c r="ALN86" s="20" t="e">
        <f t="shared" si="315"/>
        <v>#VALUE!</v>
      </c>
      <c r="ALO86" s="7">
        <f t="shared" si="315"/>
        <v>1</v>
      </c>
      <c r="ALP86" s="6" t="s">
        <v>613</v>
      </c>
      <c r="ALQ86" s="17">
        <f t="shared" si="429"/>
        <v>4.8648834157592703E-12</v>
      </c>
      <c r="ALR86" s="17">
        <f t="shared" si="430"/>
        <v>5.3209175666586353E-12</v>
      </c>
      <c r="ALS86" s="17">
        <f t="shared" si="431"/>
        <v>5.5929900594356258E-12</v>
      </c>
      <c r="ALT86" s="17">
        <f t="shared" si="432"/>
        <v>6.6244938141031596E-12</v>
      </c>
      <c r="ALU86" s="17">
        <f t="shared" si="433"/>
        <v>7.8519425155531127E-12</v>
      </c>
      <c r="ALV86" s="21" t="e">
        <f t="shared" si="434"/>
        <v>#VALUE!</v>
      </c>
      <c r="ALW86" s="17">
        <f t="shared" si="435"/>
        <v>9.4401544710465255E-12</v>
      </c>
      <c r="ALX86" s="6" t="s">
        <v>613</v>
      </c>
      <c r="ALY86" s="17">
        <f t="shared" si="436"/>
        <v>0.99999999999513511</v>
      </c>
      <c r="ALZ86" s="17">
        <f t="shared" si="437"/>
        <v>0.99999999999467903</v>
      </c>
      <c r="AMA86" s="17">
        <f t="shared" si="438"/>
        <v>0.99999999999440703</v>
      </c>
      <c r="AMB86" s="17">
        <f t="shared" si="439"/>
        <v>0.99999999999337552</v>
      </c>
      <c r="AMC86" s="17">
        <f t="shared" si="440"/>
        <v>0.99999999999214806</v>
      </c>
      <c r="AMD86" s="21" t="e">
        <f t="shared" si="441"/>
        <v>#VALUE!</v>
      </c>
      <c r="AME86" s="17">
        <f t="shared" si="442"/>
        <v>0.99999999999055988</v>
      </c>
      <c r="AMF86" s="6" t="s">
        <v>613</v>
      </c>
      <c r="AML86" s="18">
        <v>4.5713591950970072</v>
      </c>
      <c r="AMM86" s="18">
        <v>6.1982279139587186</v>
      </c>
      <c r="AMN86" s="18">
        <v>6.218300505319057</v>
      </c>
      <c r="AMO86" s="18">
        <v>6.0281565269948612</v>
      </c>
      <c r="AMP86" s="18">
        <v>6.8453170762465918</v>
      </c>
      <c r="AMQ86" s="18">
        <v>7.4264531209904705</v>
      </c>
      <c r="AMR86" s="18">
        <v>7.1765482946952046</v>
      </c>
      <c r="AMS86" s="18">
        <v>5.8431999502304244</v>
      </c>
      <c r="AMT86" s="18">
        <v>4.5730186003318511</v>
      </c>
      <c r="AMU86" s="18">
        <v>5.7790687746391765</v>
      </c>
      <c r="AMV86" s="19">
        <v>6.1667526536031421</v>
      </c>
      <c r="AMW86" s="18">
        <v>8.2581800191838628</v>
      </c>
      <c r="ANH86" s="6" t="s">
        <v>613</v>
      </c>
      <c r="ANI86" s="7">
        <f t="shared" si="443"/>
        <v>7.4264531209904699E-2</v>
      </c>
      <c r="ANJ86" s="7">
        <f t="shared" si="444"/>
        <v>7.176548294695205E-2</v>
      </c>
      <c r="ANK86" s="7">
        <f t="shared" si="445"/>
        <v>5.8431999502304245E-2</v>
      </c>
      <c r="ANL86" s="7">
        <f t="shared" si="446"/>
        <v>4.5730186003318511E-2</v>
      </c>
      <c r="ANM86" s="7">
        <f t="shared" si="447"/>
        <v>5.7790687746391761E-2</v>
      </c>
      <c r="ANN86" s="20">
        <f t="shared" si="448"/>
        <v>6.1667526536031421E-2</v>
      </c>
      <c r="ANO86" s="7">
        <f t="shared" si="449"/>
        <v>8.2581800191838625E-2</v>
      </c>
      <c r="ANP86" s="6" t="s">
        <v>613</v>
      </c>
      <c r="ANV86" s="7">
        <v>-1.5137246404285265E-2</v>
      </c>
      <c r="ANW86" s="7">
        <v>2.5564672332883953E-2</v>
      </c>
      <c r="ANX86" s="7">
        <v>-1.0702546631930043E-2</v>
      </c>
      <c r="ANY86" s="7">
        <v>0.20954451611318192</v>
      </c>
      <c r="ANZ86" s="7">
        <v>0.18215498634196114</v>
      </c>
      <c r="AOA86" s="7">
        <v>-0.11152965043334617</v>
      </c>
      <c r="AOB86" s="7">
        <v>0.2194132077705182</v>
      </c>
      <c r="AOC86" s="7">
        <v>5.1688907023796915E-3</v>
      </c>
      <c r="AOD86" s="7">
        <v>0.14404568362117454</v>
      </c>
      <c r="AOE86" s="7">
        <v>5.3476746432414846E-2</v>
      </c>
      <c r="AOF86" s="20">
        <v>0.46856062067014981</v>
      </c>
      <c r="AOG86" s="7">
        <v>0.81701072071858527</v>
      </c>
      <c r="AOR86" s="6" t="s">
        <v>613</v>
      </c>
      <c r="API86" s="11"/>
      <c r="APW86" s="22">
        <v>9.6276671756070284E-2</v>
      </c>
      <c r="APX86" s="22">
        <v>3.2493124286633958E-2</v>
      </c>
      <c r="APY86" s="22">
        <v>0.42883993354706218</v>
      </c>
      <c r="APZ86" s="22">
        <v>1.5287310172839241</v>
      </c>
      <c r="AQA86" s="22">
        <v>0.29538264373510759</v>
      </c>
      <c r="AQB86" s="39" t="s">
        <v>613</v>
      </c>
      <c r="AQC86" s="22">
        <v>6.9184422007102384E-2</v>
      </c>
      <c r="AQD86" s="6" t="s">
        <v>613</v>
      </c>
      <c r="AQE86" s="4">
        <f t="shared" si="450"/>
        <v>-6544441661</v>
      </c>
      <c r="AQF86" s="4">
        <f t="shared" si="451"/>
        <v>-6172780159</v>
      </c>
      <c r="AQG86" s="4">
        <f t="shared" si="452"/>
        <v>-4314420000</v>
      </c>
      <c r="AQH86" s="4">
        <f t="shared" si="453"/>
        <v>8350850000</v>
      </c>
      <c r="AQI86" s="4">
        <f t="shared" si="454"/>
        <v>11764360000</v>
      </c>
      <c r="AQJ86" s="5" t="e">
        <f t="shared" si="455"/>
        <v>#VALUE!</v>
      </c>
      <c r="AQK86" s="4">
        <f t="shared" si="456"/>
        <v>21131550000</v>
      </c>
      <c r="AQL86" s="6" t="s">
        <v>613</v>
      </c>
      <c r="AQM86" s="7">
        <f t="shared" si="457"/>
        <v>-0.59912174024822817</v>
      </c>
      <c r="AQN86" s="7">
        <f t="shared" si="458"/>
        <v>-0.6634922067988861</v>
      </c>
      <c r="AQO86" s="7">
        <f t="shared" si="459"/>
        <v>-0.18364602758338289</v>
      </c>
      <c r="AQP86" s="7">
        <f t="shared" si="460"/>
        <v>0.76405675586159449</v>
      </c>
      <c r="AQQ86" s="7">
        <f t="shared" si="461"/>
        <v>0.82020869921697703</v>
      </c>
      <c r="AQR86" s="20" t="e">
        <f t="shared" si="462"/>
        <v>#VALUE!</v>
      </c>
      <c r="AQS86" s="7">
        <f t="shared" si="463"/>
        <v>0.89123849867905625</v>
      </c>
      <c r="AQT86" s="6" t="s">
        <v>613</v>
      </c>
      <c r="AQU86" s="9">
        <f t="shared" si="321"/>
        <v>5.6376885769649734E-2</v>
      </c>
      <c r="AQV86" s="9">
        <f t="shared" si="321"/>
        <v>7.6563018820282908E-2</v>
      </c>
      <c r="AQW86" s="9">
        <f t="shared" si="316"/>
        <v>3.5590651464034659E-2</v>
      </c>
      <c r="AQX86" s="9">
        <f t="shared" si="316"/>
        <v>0.19602813669143876</v>
      </c>
      <c r="AQY86" s="9">
        <f t="shared" si="316"/>
        <v>5.6516424356151153E-2</v>
      </c>
      <c r="AQZ86" s="10" t="e">
        <f t="shared" si="316"/>
        <v>#VALUE!</v>
      </c>
      <c r="ARA86" s="9">
        <f t="shared" si="316"/>
        <v>0.13339284056378173</v>
      </c>
      <c r="ARB86" s="6" t="s">
        <v>613</v>
      </c>
      <c r="ARC86" s="17">
        <f t="shared" si="322"/>
        <v>5.6376885777155009E-2</v>
      </c>
      <c r="ARD86" s="17">
        <f t="shared" si="322"/>
        <v>7.6563018828726834E-2</v>
      </c>
      <c r="ARE86" s="17">
        <f t="shared" si="317"/>
        <v>3.5590651470455724E-2</v>
      </c>
      <c r="ARF86" s="17">
        <f t="shared" si="317"/>
        <v>0.19602813669170319</v>
      </c>
      <c r="ARG86" s="17">
        <f t="shared" si="317"/>
        <v>5.6516424357119101E-2</v>
      </c>
      <c r="ARH86" s="21" t="e">
        <f t="shared" si="317"/>
        <v>#VALUE!</v>
      </c>
      <c r="ARI86" s="17">
        <f t="shared" si="317"/>
        <v>0.13339284056354922</v>
      </c>
      <c r="ARJ86" s="6" t="s">
        <v>613</v>
      </c>
    </row>
    <row r="87" spans="1:1020 1026:1154" collapsed="1" x14ac:dyDescent="0.15">
      <c r="A87" s="26" t="s">
        <v>291</v>
      </c>
      <c r="B87" s="34">
        <v>40282</v>
      </c>
      <c r="C87" s="34">
        <v>40282</v>
      </c>
      <c r="D87" s="35">
        <v>40.552804078659896</v>
      </c>
      <c r="E87" s="26" t="s">
        <v>292</v>
      </c>
      <c r="F87" s="26" t="s">
        <v>28</v>
      </c>
      <c r="G87" s="26" t="s">
        <v>46</v>
      </c>
      <c r="H87" s="26" t="s">
        <v>546</v>
      </c>
      <c r="I87" s="26" t="s">
        <v>293</v>
      </c>
      <c r="J87" s="26" t="e">
        <v>#N/A</v>
      </c>
      <c r="K87" s="23" t="s">
        <v>426</v>
      </c>
      <c r="L87" s="26" t="s">
        <v>21</v>
      </c>
      <c r="M87" s="26" t="s">
        <v>58</v>
      </c>
      <c r="N87" s="26" t="s">
        <v>23</v>
      </c>
      <c r="O87" s="26" t="s">
        <v>294</v>
      </c>
      <c r="P87" s="26"/>
      <c r="Q87" s="26" t="s">
        <v>25</v>
      </c>
      <c r="R87" s="26" t="s">
        <v>295</v>
      </c>
      <c r="S87" s="35" t="s">
        <v>296</v>
      </c>
      <c r="T87" s="26" t="s">
        <v>91</v>
      </c>
      <c r="U87" s="26"/>
      <c r="V87" s="3">
        <v>2010</v>
      </c>
      <c r="W87" s="3">
        <f t="shared" si="323"/>
        <v>0</v>
      </c>
      <c r="AI87" s="4">
        <v>561424093964</v>
      </c>
      <c r="AJ87" s="4">
        <v>435071080915</v>
      </c>
      <c r="AK87" s="4">
        <v>432915361866</v>
      </c>
      <c r="AL87" s="4">
        <v>587392847962</v>
      </c>
      <c r="AM87" s="4">
        <v>892256746264</v>
      </c>
      <c r="AN87" s="5" t="s">
        <v>613</v>
      </c>
      <c r="AO87" s="4">
        <v>553588639000</v>
      </c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6" t="s">
        <v>613</v>
      </c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>
        <f>462388881321+34970097228+255324457826</f>
        <v>752683436375</v>
      </c>
      <c r="BO87" s="4">
        <f>465155719137+32829146048+349662355948</f>
        <v>847647221133</v>
      </c>
      <c r="BP87" s="4">
        <f>483150968363+405142255448+29306462283</f>
        <v>917599686094</v>
      </c>
      <c r="BQ87" s="4">
        <f>462684963711+1339921428+305027078557+25904986628</f>
        <v>794956950324</v>
      </c>
      <c r="BR87" s="4">
        <f>440322267328+337828679931+27015852010</f>
        <v>805166799269</v>
      </c>
      <c r="BS87" s="5" t="s">
        <v>613</v>
      </c>
      <c r="BT87" s="4">
        <v>575217576000</v>
      </c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6" t="s">
        <v>613</v>
      </c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>
        <v>2954068560866</v>
      </c>
      <c r="CT87" s="4">
        <v>3387165944864</v>
      </c>
      <c r="CU87" s="4">
        <v>3758186993450</v>
      </c>
      <c r="CV87" s="4">
        <v>2918160622114</v>
      </c>
      <c r="CW87" s="4">
        <v>2949023890953</v>
      </c>
      <c r="CX87" s="5" t="s">
        <v>613</v>
      </c>
      <c r="CY87" s="4">
        <v>2286138064000</v>
      </c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6" t="s">
        <v>613</v>
      </c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>
        <v>6832304641083</v>
      </c>
      <c r="DY87" s="4">
        <v>7173162235898</v>
      </c>
      <c r="DZ87" s="4">
        <v>7381152984700</v>
      </c>
      <c r="EA87" s="4">
        <v>6367932814422</v>
      </c>
      <c r="EB87" s="4">
        <v>5802747399459</v>
      </c>
      <c r="EC87" s="5" t="s">
        <v>613</v>
      </c>
      <c r="ED87" s="4">
        <v>4713101420000</v>
      </c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6" t="s">
        <v>613</v>
      </c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>
        <v>2758355941843</v>
      </c>
      <c r="FD87" s="4">
        <v>3038155674538</v>
      </c>
      <c r="FE87" s="4">
        <v>2843761784121</v>
      </c>
      <c r="FF87" s="4">
        <v>2249938349416</v>
      </c>
      <c r="FG87" s="4">
        <v>2486983001725</v>
      </c>
      <c r="FH87" s="5" t="s">
        <v>613</v>
      </c>
      <c r="FI87" s="4">
        <v>3143942172000</v>
      </c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6" t="s">
        <v>613</v>
      </c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>
        <f>1544356397375+1853233286446+227768515+514651678433</f>
        <v>3912469130769</v>
      </c>
      <c r="GI87" s="4">
        <f>1806380135516+1872524370728+693093026+610070982149</f>
        <v>4289668581419</v>
      </c>
      <c r="GJ87" s="4">
        <f>1266439896495+707673318720+559112701+1893846420617</f>
        <v>3868518748533</v>
      </c>
      <c r="GK87" s="4">
        <f>933895795702+287956908371+2310697477+1913168470517</f>
        <v>3137331872067</v>
      </c>
      <c r="GL87" s="4">
        <f>977284478685+283132983821+1932490520417</f>
        <v>3192907982923</v>
      </c>
      <c r="GM87" s="5" t="s">
        <v>613</v>
      </c>
      <c r="GN87" s="4">
        <f>300683515000+339336173000</f>
        <v>640019688000</v>
      </c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6" t="s">
        <v>613</v>
      </c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>
        <v>1210677914045</v>
      </c>
      <c r="HN87" s="4">
        <v>1075983961940</v>
      </c>
      <c r="HO87" s="4">
        <v>1545171792051</v>
      </c>
      <c r="HP87" s="4">
        <v>1554446592246</v>
      </c>
      <c r="HQ87" s="4">
        <v>823429408747</v>
      </c>
      <c r="HR87" s="5" t="s">
        <v>613</v>
      </c>
      <c r="HS87" s="4">
        <v>597595348000</v>
      </c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6" t="s">
        <v>613</v>
      </c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>
        <v>5632860029013</v>
      </c>
      <c r="IS87" s="4">
        <v>4971096460471</v>
      </c>
      <c r="IT87" s="4">
        <v>4137131649044</v>
      </c>
      <c r="IU87" s="4">
        <v>4542736061481</v>
      </c>
      <c r="IV87" s="4">
        <v>4342383955351</v>
      </c>
      <c r="IW87" s="5" t="s">
        <v>613</v>
      </c>
      <c r="IX87" s="4">
        <v>3485191269000</v>
      </c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6" t="s">
        <v>613</v>
      </c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>
        <v>1256274903306</v>
      </c>
      <c r="JX87" s="4">
        <v>797061193832</v>
      </c>
      <c r="JY87" s="4">
        <v>987011230706</v>
      </c>
      <c r="JZ87" s="4">
        <v>1269193855390</v>
      </c>
      <c r="KA87" s="4">
        <v>890787062549</v>
      </c>
      <c r="KB87" s="5" t="s">
        <v>613</v>
      </c>
      <c r="KC87" s="4">
        <v>837873402000</v>
      </c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6" t="s">
        <v>613</v>
      </c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>
        <f t="shared" si="474"/>
        <v>69002874933</v>
      </c>
      <c r="LC87" s="4">
        <f t="shared" si="471"/>
        <v>-330529506066</v>
      </c>
      <c r="LD87" s="4">
        <f t="shared" si="471"/>
        <v>33242111113</v>
      </c>
      <c r="LE87" s="4">
        <f t="shared" si="471"/>
        <v>306857674587</v>
      </c>
      <c r="LF87" s="4">
        <f t="shared" si="471"/>
        <v>-21767623327</v>
      </c>
      <c r="LG87" s="5" t="s">
        <v>613</v>
      </c>
      <c r="LH87" s="4">
        <f t="shared" si="471"/>
        <v>118468902000</v>
      </c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6" t="s">
        <v>613</v>
      </c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R87" s="4">
        <v>181939503056</v>
      </c>
      <c r="MS87" s="4">
        <v>-262910765999</v>
      </c>
      <c r="MT87" s="4">
        <v>93703678788</v>
      </c>
      <c r="MU87" s="4">
        <v>435086806944</v>
      </c>
      <c r="MV87" s="4">
        <v>54427106346</v>
      </c>
      <c r="MW87" s="5" t="s">
        <v>613</v>
      </c>
      <c r="MX87" s="4">
        <v>219009595000</v>
      </c>
      <c r="NK87" s="6" t="s">
        <v>613</v>
      </c>
      <c r="NW87" s="4">
        <v>69002874933</v>
      </c>
      <c r="NX87" s="4">
        <v>-330529506066</v>
      </c>
      <c r="NY87" s="4">
        <v>33242111113</v>
      </c>
      <c r="NZ87" s="4">
        <v>306857674587</v>
      </c>
      <c r="OA87" s="4">
        <v>-21767623327</v>
      </c>
      <c r="OB87" s="5" t="s">
        <v>613</v>
      </c>
      <c r="OC87" s="4">
        <v>118468902000</v>
      </c>
      <c r="OP87" s="6" t="s">
        <v>613</v>
      </c>
      <c r="OQ87" s="4">
        <f>MR87+154958392186</f>
        <v>336897895242</v>
      </c>
      <c r="OR87" s="4">
        <f>MS87+209565250901</f>
        <v>-53345515098</v>
      </c>
      <c r="OS87" s="4">
        <f>MT87+109723174615</f>
        <v>203426853403</v>
      </c>
      <c r="OT87" s="4">
        <f>MU87+373677288657</f>
        <v>808764095601</v>
      </c>
      <c r="OU87" s="4">
        <f>MV87+327684613042</f>
        <v>382111719388</v>
      </c>
      <c r="OV87" s="5" t="s">
        <v>613</v>
      </c>
      <c r="OW87" s="4">
        <f>MX87+70348553000</f>
        <v>289358148000</v>
      </c>
      <c r="OX87" s="4"/>
      <c r="OY87" s="4"/>
      <c r="OZ87" s="4"/>
      <c r="PA87" s="4"/>
      <c r="PB87" s="4"/>
      <c r="PC87" s="4"/>
      <c r="PD87" s="4"/>
      <c r="PE87" s="4"/>
      <c r="PF87" s="4"/>
      <c r="PG87" s="4"/>
      <c r="PH87" s="4"/>
      <c r="PI87" s="4"/>
      <c r="PJ87" s="6" t="s">
        <v>613</v>
      </c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>
        <v>-154958392186</v>
      </c>
      <c r="PW87" s="4">
        <v>-209565250901</v>
      </c>
      <c r="PX87" s="4">
        <v>-109723174615</v>
      </c>
      <c r="PY87" s="4">
        <v>-373677288657</v>
      </c>
      <c r="PZ87" s="4">
        <v>-327684613042</v>
      </c>
      <c r="QA87" s="5" t="s">
        <v>613</v>
      </c>
      <c r="QB87" s="4">
        <v>-70348553000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6" t="s">
        <v>613</v>
      </c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5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6" t="s">
        <v>613</v>
      </c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5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6" t="s">
        <v>613</v>
      </c>
      <c r="SZ87" s="4"/>
      <c r="TA87" s="4"/>
      <c r="TB87" s="4"/>
      <c r="TC87" s="4"/>
      <c r="TD87" s="4"/>
      <c r="TE87" s="4"/>
      <c r="TF87" s="4"/>
      <c r="TG87" s="4"/>
      <c r="TH87" s="4"/>
      <c r="TI87" s="4"/>
      <c r="TJ87" s="4"/>
      <c r="TK87" s="4"/>
      <c r="TL87" s="4"/>
      <c r="TM87" s="4"/>
      <c r="TN87" s="4"/>
      <c r="TO87" s="4"/>
      <c r="TP87" s="5"/>
      <c r="TQ87" s="4"/>
      <c r="UD87" s="6" t="s">
        <v>613</v>
      </c>
      <c r="UU87" s="11"/>
      <c r="UW87" s="6" t="s">
        <v>613</v>
      </c>
      <c r="VN87" s="11"/>
      <c r="VP87" s="6" t="s">
        <v>613</v>
      </c>
      <c r="WG87" s="53"/>
      <c r="WI87" s="54" t="s">
        <v>613</v>
      </c>
      <c r="WZ87" s="11"/>
      <c r="XB87" s="6" t="s">
        <v>613</v>
      </c>
      <c r="XS87" s="11"/>
      <c r="XU87" s="6" t="s">
        <v>613</v>
      </c>
      <c r="XV87" s="59">
        <f t="shared" si="318"/>
        <v>154958392186</v>
      </c>
      <c r="XW87" s="59">
        <f t="shared" si="318"/>
        <v>209565250901</v>
      </c>
      <c r="XX87" s="59">
        <f t="shared" si="313"/>
        <v>109723174615</v>
      </c>
      <c r="XY87" s="59">
        <f t="shared" si="313"/>
        <v>373677288657</v>
      </c>
      <c r="XZ87" s="59">
        <f t="shared" si="313"/>
        <v>327684613042</v>
      </c>
      <c r="YA87" s="59" t="e">
        <f t="shared" si="313"/>
        <v>#VALUE!</v>
      </c>
      <c r="YB87" s="59">
        <f t="shared" si="313"/>
        <v>70348553000</v>
      </c>
      <c r="YC87" s="6" t="s">
        <v>613</v>
      </c>
      <c r="YD87" s="4"/>
      <c r="YE87" s="4"/>
      <c r="YF87" s="4"/>
      <c r="YG87" s="4"/>
      <c r="YH87" s="4"/>
      <c r="YI87" s="4"/>
      <c r="YJ87" s="4"/>
      <c r="YK87" s="4"/>
      <c r="YL87" s="4"/>
      <c r="YM87" s="4"/>
      <c r="YN87" s="4"/>
      <c r="YO87" s="4"/>
      <c r="YP87" s="4"/>
      <c r="YQ87" s="4"/>
      <c r="YR87" s="4"/>
      <c r="YS87" s="4"/>
      <c r="YT87" s="5"/>
      <c r="YU87" s="4"/>
      <c r="YV87" s="4"/>
      <c r="YW87" s="4"/>
      <c r="YX87" s="4"/>
      <c r="YY87" s="4"/>
      <c r="YZ87" s="4"/>
      <c r="ZA87" s="4"/>
      <c r="ZB87" s="4"/>
      <c r="ZC87" s="4"/>
      <c r="ZD87" s="4"/>
      <c r="ZE87" s="4"/>
      <c r="ZF87" s="4"/>
      <c r="ZG87" s="4"/>
      <c r="ZH87" s="6" t="s">
        <v>613</v>
      </c>
      <c r="ZI87" s="4"/>
      <c r="ZJ87" s="4"/>
      <c r="ZK87" s="4"/>
      <c r="ZL87" s="4"/>
      <c r="ZM87" s="4"/>
      <c r="ZN87" s="4"/>
      <c r="ZO87" s="4"/>
      <c r="ZP87" s="4"/>
      <c r="ZQ87" s="4"/>
      <c r="ZR87" s="4"/>
      <c r="ZS87" s="4"/>
      <c r="ZT87" s="4"/>
      <c r="ZU87" s="4"/>
      <c r="ZV87" s="4"/>
      <c r="ZW87" s="4"/>
      <c r="ZX87" s="4"/>
      <c r="ZY87" s="5"/>
      <c r="ZZ87" s="4"/>
      <c r="AAA87" s="4"/>
      <c r="AAB87" s="4"/>
      <c r="AAC87" s="4"/>
      <c r="AAD87" s="4"/>
      <c r="AAE87" s="4"/>
      <c r="AAF87" s="4"/>
      <c r="AAG87" s="4"/>
      <c r="AAH87" s="4"/>
      <c r="AAI87" s="4"/>
      <c r="AAJ87" s="4"/>
      <c r="AAK87" s="4"/>
      <c r="AAL87" s="4"/>
      <c r="AAM87" s="6" t="s">
        <v>613</v>
      </c>
      <c r="AAN87" s="4"/>
      <c r="AAO87" s="4"/>
      <c r="AAP87" s="4"/>
      <c r="AAQ87" s="4"/>
      <c r="AAR87" s="4"/>
      <c r="AAS87" s="4"/>
      <c r="AAT87" s="4"/>
      <c r="AAU87" s="4"/>
      <c r="AAV87" s="4"/>
      <c r="AAW87" s="4"/>
      <c r="AAX87" s="4"/>
      <c r="AAY87" s="4"/>
      <c r="AAZ87" s="4"/>
      <c r="ABA87" s="4"/>
      <c r="ABB87" s="4"/>
      <c r="ABC87" s="4"/>
      <c r="ABD87" s="5"/>
      <c r="ABE87" s="4"/>
      <c r="ABR87" s="6" t="s">
        <v>613</v>
      </c>
      <c r="ACI87" s="11"/>
      <c r="ACK87" s="6" t="s">
        <v>613</v>
      </c>
      <c r="ADB87" s="11"/>
      <c r="ADD87" s="6" t="s">
        <v>613</v>
      </c>
      <c r="ADU87" s="53"/>
      <c r="ADW87" s="54" t="s">
        <v>613</v>
      </c>
      <c r="AEN87" s="11"/>
      <c r="AEP87" s="6" t="s">
        <v>613</v>
      </c>
      <c r="AFG87" s="11"/>
      <c r="AFI87" s="6" t="s">
        <v>613</v>
      </c>
      <c r="AFJ87" s="7">
        <f t="shared" si="324"/>
        <v>1.0099502079881239E-2</v>
      </c>
      <c r="AFK87" s="7">
        <f t="shared" si="325"/>
        <v>-4.6078632435199815E-2</v>
      </c>
      <c r="AFL87" s="7">
        <f t="shared" si="326"/>
        <v>4.5036474900202999E-3</v>
      </c>
      <c r="AFM87" s="7">
        <f t="shared" si="327"/>
        <v>4.818795730571046E-2</v>
      </c>
      <c r="AFN87" s="7">
        <f t="shared" si="328"/>
        <v>-3.7512615712049489E-3</v>
      </c>
      <c r="AFO87" s="8" t="e">
        <f t="shared" si="329"/>
        <v>#VALUE!</v>
      </c>
      <c r="AFP87" s="7">
        <f t="shared" si="330"/>
        <v>2.5136081624995033E-2</v>
      </c>
      <c r="AFQ87" s="6" t="s">
        <v>613</v>
      </c>
      <c r="AFR87" s="7">
        <f t="shared" si="331"/>
        <v>5.6995237240641705E-2</v>
      </c>
      <c r="AFS87" s="7">
        <f t="shared" si="332"/>
        <v>-0.30718813454250288</v>
      </c>
      <c r="AFT87" s="7">
        <f t="shared" si="333"/>
        <v>2.1513537384005525E-2</v>
      </c>
      <c r="AFU87" s="7">
        <f t="shared" si="334"/>
        <v>0.19740637994106011</v>
      </c>
      <c r="AFV87" s="7">
        <f t="shared" si="335"/>
        <v>-2.6435324140442664E-2</v>
      </c>
      <c r="AFW87" s="8" t="e">
        <f t="shared" si="336"/>
        <v>#VALUE!</v>
      </c>
      <c r="AFX87" s="7">
        <f t="shared" si="337"/>
        <v>0.19824267775257179</v>
      </c>
      <c r="AFY87" s="6" t="s">
        <v>613</v>
      </c>
      <c r="AFZ87" s="1">
        <f t="shared" si="338"/>
        <v>5123147044814</v>
      </c>
      <c r="AGA87" s="1">
        <f t="shared" si="339"/>
        <v>5365652543359</v>
      </c>
      <c r="AGB87" s="1">
        <f t="shared" si="340"/>
        <v>5413690540584</v>
      </c>
      <c r="AGC87" s="1">
        <f t="shared" si="341"/>
        <v>4691778464313</v>
      </c>
      <c r="AGD87" s="1">
        <f t="shared" si="342"/>
        <v>4016337391670</v>
      </c>
      <c r="AGE87" s="2" t="e">
        <f t="shared" si="343"/>
        <v>#VALUE!</v>
      </c>
      <c r="AGF87" s="1">
        <f t="shared" si="344"/>
        <v>1237615036000</v>
      </c>
      <c r="AGG87" s="6" t="s">
        <v>613</v>
      </c>
      <c r="AGH87" s="7">
        <f t="shared" si="345"/>
        <v>0.24521546860102081</v>
      </c>
      <c r="AGI87" s="7">
        <f t="shared" si="346"/>
        <v>0.14854879017809539</v>
      </c>
      <c r="AGJ87" s="7">
        <f t="shared" si="347"/>
        <v>0.18231763033125395</v>
      </c>
      <c r="AGK87" s="7">
        <f t="shared" si="348"/>
        <v>0.27051444671649549</v>
      </c>
      <c r="AGL87" s="7">
        <f t="shared" si="349"/>
        <v>0.22179089445934452</v>
      </c>
      <c r="AGM87" s="8" t="e">
        <f t="shared" si="350"/>
        <v>#VALUE!</v>
      </c>
      <c r="AGN87" s="7">
        <f t="shared" si="351"/>
        <v>0.6770064823291303</v>
      </c>
      <c r="AGO87" s="6" t="s">
        <v>613</v>
      </c>
      <c r="AGP87" s="7">
        <f t="shared" si="352"/>
        <v>1.2250060285110762E-2</v>
      </c>
      <c r="AGQ87" s="7">
        <f t="shared" si="353"/>
        <v>-6.6490261996381195E-2</v>
      </c>
      <c r="AGR87" s="7">
        <f t="shared" si="354"/>
        <v>8.0350624376871165E-3</v>
      </c>
      <c r="AGS87" s="7">
        <f t="shared" si="355"/>
        <v>6.7549087253587825E-2</v>
      </c>
      <c r="AGT87" s="7">
        <f t="shared" si="356"/>
        <v>-5.0128278730802601E-3</v>
      </c>
      <c r="AGU87" s="8" t="e">
        <f t="shared" si="357"/>
        <v>#VALUE!</v>
      </c>
      <c r="AGV87" s="7">
        <f t="shared" si="358"/>
        <v>3.3992080450147601E-2</v>
      </c>
      <c r="AGW87" s="6" t="s">
        <v>613</v>
      </c>
      <c r="AGX87" s="7">
        <f t="shared" si="359"/>
        <v>5.9809385198061074E-2</v>
      </c>
      <c r="AGY87" s="7">
        <f t="shared" si="360"/>
        <v>-1.073113658569917E-2</v>
      </c>
      <c r="AGZ87" s="7">
        <f t="shared" si="361"/>
        <v>4.9170988660708313E-2</v>
      </c>
      <c r="AHA87" s="7">
        <f t="shared" si="362"/>
        <v>0.17803457754429405</v>
      </c>
      <c r="AHB87" s="7">
        <f t="shared" si="363"/>
        <v>8.7995838994645845E-2</v>
      </c>
      <c r="AHC87" s="8" t="e">
        <f t="shared" si="364"/>
        <v>#VALUE!</v>
      </c>
      <c r="AHD87" s="7">
        <f t="shared" si="365"/>
        <v>8.3025040999550381E-2</v>
      </c>
      <c r="AHE87" s="6" t="s">
        <v>613</v>
      </c>
      <c r="AHF87" s="15">
        <f t="shared" si="464"/>
        <v>7.4837039807085795</v>
      </c>
      <c r="AHG87" s="15">
        <f t="shared" si="465"/>
        <v>5.8645817936221496</v>
      </c>
      <c r="AHH87" s="15">
        <f t="shared" si="466"/>
        <v>4.5086454493623132</v>
      </c>
      <c r="AHI87" s="15">
        <f t="shared" si="467"/>
        <v>5.7144428508103751</v>
      </c>
      <c r="AHJ87" s="15">
        <f t="shared" si="468"/>
        <v>5.3931483008159198</v>
      </c>
      <c r="AHK87" s="16" t="e">
        <f t="shared" si="469"/>
        <v>#VALUE!</v>
      </c>
      <c r="AHL87" s="15">
        <f t="shared" si="470"/>
        <v>6.0589095577288132</v>
      </c>
      <c r="AHM87" s="6" t="s">
        <v>613</v>
      </c>
      <c r="AHN87" s="12">
        <f t="shared" si="366"/>
        <v>48.772639984276971</v>
      </c>
      <c r="AHO87" s="12">
        <f t="shared" si="367"/>
        <v>62.238026997414345</v>
      </c>
      <c r="AHP87" s="12">
        <f t="shared" si="368"/>
        <v>80.955578365920147</v>
      </c>
      <c r="AHQ87" s="12">
        <f t="shared" si="369"/>
        <v>63.873243556585521</v>
      </c>
      <c r="AHR87" s="12">
        <f t="shared" si="370"/>
        <v>67.678465275056467</v>
      </c>
      <c r="AHS87" s="13" t="e">
        <f t="shared" si="371"/>
        <v>#VALUE!</v>
      </c>
      <c r="AHT87" s="12">
        <f t="shared" si="372"/>
        <v>60.241863081518005</v>
      </c>
      <c r="AHU87" s="6" t="s">
        <v>613</v>
      </c>
      <c r="AHV87" s="15">
        <f t="shared" si="373"/>
        <v>0.82444509209122818</v>
      </c>
      <c r="AHW87" s="15">
        <f t="shared" si="374"/>
        <v>0.69301324813109766</v>
      </c>
      <c r="AHX87" s="15">
        <f t="shared" si="375"/>
        <v>0.56049937694282181</v>
      </c>
      <c r="AHY87" s="15">
        <f t="shared" si="376"/>
        <v>0.71337688287047851</v>
      </c>
      <c r="AHZ87" s="15">
        <f t="shared" si="377"/>
        <v>0.74833241160141617</v>
      </c>
      <c r="AIA87" s="16" t="e">
        <f t="shared" si="378"/>
        <v>#VALUE!</v>
      </c>
      <c r="AIB87" s="15">
        <f t="shared" si="379"/>
        <v>0.73946876131513417</v>
      </c>
      <c r="AIC87" s="6" t="s">
        <v>613</v>
      </c>
      <c r="AID87" s="4">
        <f t="shared" si="380"/>
        <v>195712619023</v>
      </c>
      <c r="AIE87" s="4">
        <f t="shared" si="381"/>
        <v>349010270326</v>
      </c>
      <c r="AIF87" s="4">
        <f t="shared" si="382"/>
        <v>914425209329</v>
      </c>
      <c r="AIG87" s="4">
        <f t="shared" si="383"/>
        <v>668222272698</v>
      </c>
      <c r="AIH87" s="4">
        <f t="shared" si="384"/>
        <v>462040889228</v>
      </c>
      <c r="AII87" s="14" t="e">
        <f t="shared" si="385"/>
        <v>#VALUE!</v>
      </c>
      <c r="AIJ87" s="4">
        <f t="shared" si="386"/>
        <v>-857804108000</v>
      </c>
      <c r="AIK87" s="6" t="s">
        <v>613</v>
      </c>
      <c r="AIL87" s="15">
        <f t="shared" si="387"/>
        <v>28.781281744285639</v>
      </c>
      <c r="AIM87" s="15">
        <f t="shared" si="388"/>
        <v>14.243410246430996</v>
      </c>
      <c r="AIN87" s="15">
        <f t="shared" si="389"/>
        <v>4.5242974568470213</v>
      </c>
      <c r="AIO87" s="15">
        <f t="shared" si="390"/>
        <v>6.7982410151331019</v>
      </c>
      <c r="AIP87" s="15">
        <f t="shared" si="391"/>
        <v>9.3982676784439203</v>
      </c>
      <c r="AIQ87" s="16" t="e">
        <f t="shared" si="392"/>
        <v>#VALUE!</v>
      </c>
      <c r="AIR87" s="15">
        <f t="shared" si="393"/>
        <v>-4.0629221013243271</v>
      </c>
      <c r="AIS87" s="6" t="s">
        <v>613</v>
      </c>
      <c r="AIT87" s="15">
        <f t="shared" si="394"/>
        <v>1.0709526337968676</v>
      </c>
      <c r="AIU87" s="15">
        <f t="shared" si="395"/>
        <v>1.114875703457517</v>
      </c>
      <c r="AIV87" s="15">
        <f t="shared" si="396"/>
        <v>1.3215547850860674</v>
      </c>
      <c r="AIW87" s="15">
        <f t="shared" si="397"/>
        <v>1.2969958145170712</v>
      </c>
      <c r="AIX87" s="15">
        <f t="shared" si="398"/>
        <v>1.1857836941014568</v>
      </c>
      <c r="AIY87" s="16" t="e">
        <f t="shared" si="399"/>
        <v>#VALUE!</v>
      </c>
      <c r="AIZ87" s="15">
        <f t="shared" si="400"/>
        <v>0.72715652481155113</v>
      </c>
      <c r="AJA87" s="6" t="s">
        <v>613</v>
      </c>
      <c r="AJB87" s="15">
        <f t="shared" si="401"/>
        <v>0.4764097013023551</v>
      </c>
      <c r="AJC87" s="15">
        <f t="shared" si="402"/>
        <v>0.42220295450892514</v>
      </c>
      <c r="AJD87" s="15">
        <f t="shared" si="403"/>
        <v>0.47490442255079429</v>
      </c>
      <c r="AJE87" s="15">
        <f t="shared" si="404"/>
        <v>0.61439452269650252</v>
      </c>
      <c r="AJF87" s="15">
        <f t="shared" si="405"/>
        <v>0.68252317943293039</v>
      </c>
      <c r="AJG87" s="16" t="e">
        <f t="shared" si="406"/>
        <v>#VALUE!</v>
      </c>
      <c r="AJH87" s="15">
        <f t="shared" si="407"/>
        <v>0.35904165956141509</v>
      </c>
      <c r="AJI87" s="6" t="s">
        <v>613</v>
      </c>
      <c r="AJJ87" s="15">
        <f t="shared" si="319"/>
        <v>8.1071756462087272</v>
      </c>
      <c r="AJK87" s="15">
        <f t="shared" si="319"/>
        <v>3.8034034287895229</v>
      </c>
      <c r="AJL87" s="15">
        <f t="shared" si="314"/>
        <v>8.9954673128011002</v>
      </c>
      <c r="AJM87" s="15">
        <f t="shared" si="314"/>
        <v>3.3964971752805626</v>
      </c>
      <c r="AJN87" s="15">
        <f t="shared" si="314"/>
        <v>2.7184281076842201</v>
      </c>
      <c r="AJO87" s="16" t="e">
        <f t="shared" si="314"/>
        <v>#VALUE!</v>
      </c>
      <c r="AJP87" s="15">
        <f t="shared" si="314"/>
        <v>11.910314658497667</v>
      </c>
      <c r="AJQ87" s="6" t="s">
        <v>613</v>
      </c>
      <c r="AKC87" s="22">
        <f t="shared" si="475"/>
        <v>8.1071756462087272</v>
      </c>
      <c r="AKD87" s="22">
        <f t="shared" si="473"/>
        <v>3.8034034287895229</v>
      </c>
      <c r="AKE87" s="22">
        <f t="shared" si="473"/>
        <v>8.9954673128011002</v>
      </c>
      <c r="AKF87" s="22">
        <f t="shared" si="473"/>
        <v>3.3964971752805626</v>
      </c>
      <c r="AKG87" s="22">
        <f t="shared" si="473"/>
        <v>2.7184281076842201</v>
      </c>
      <c r="AKH87" s="22" t="e">
        <f t="shared" si="473"/>
        <v>#VALUE!</v>
      </c>
      <c r="AKI87" s="22">
        <f t="shared" si="473"/>
        <v>11.910314658497667</v>
      </c>
      <c r="AKJ87" s="6" t="s">
        <v>613</v>
      </c>
      <c r="AKK87" s="15">
        <f t="shared" si="408"/>
        <v>5.6433710087727329</v>
      </c>
      <c r="AKL87" s="15">
        <f t="shared" si="409"/>
        <v>6.6666070216927604</v>
      </c>
      <c r="AKM87" s="15">
        <f t="shared" si="410"/>
        <v>4.7769141416324645</v>
      </c>
      <c r="AKN87" s="15">
        <f t="shared" si="411"/>
        <v>4.0965915755401126</v>
      </c>
      <c r="AKO87" s="15">
        <f t="shared" si="412"/>
        <v>7.0470490096885809</v>
      </c>
      <c r="AKP87" s="16" t="e">
        <f t="shared" si="413"/>
        <v>#VALUE!</v>
      </c>
      <c r="AKQ87" s="15">
        <f t="shared" si="414"/>
        <v>7.8867772913118461</v>
      </c>
      <c r="AKR87" s="6" t="s">
        <v>613</v>
      </c>
      <c r="AKS87" s="15">
        <f t="shared" si="415"/>
        <v>3.231635008271553</v>
      </c>
      <c r="AKT87" s="15">
        <f t="shared" si="416"/>
        <v>3.9867402611510343</v>
      </c>
      <c r="AKU87" s="15">
        <f t="shared" si="417"/>
        <v>2.5036172472434801</v>
      </c>
      <c r="AKV87" s="15">
        <f t="shared" si="418"/>
        <v>2.0182950560777448</v>
      </c>
      <c r="AKW87" s="15">
        <f t="shared" si="419"/>
        <v>3.8775734131011905</v>
      </c>
      <c r="AKX87" s="16" t="e">
        <f t="shared" si="420"/>
        <v>#VALUE!</v>
      </c>
      <c r="AKY87" s="15">
        <f t="shared" si="421"/>
        <v>1.0709917507590772</v>
      </c>
      <c r="AKZ87" s="6" t="s">
        <v>613</v>
      </c>
      <c r="ALA87" s="7">
        <f t="shared" si="422"/>
        <v>0.76368472279738076</v>
      </c>
      <c r="ALB87" s="7">
        <f t="shared" si="423"/>
        <v>0.79946820014059028</v>
      </c>
      <c r="ALC87" s="7">
        <f t="shared" si="424"/>
        <v>0.71458069491273224</v>
      </c>
      <c r="ALD87" s="7">
        <f t="shared" si="425"/>
        <v>0.66868712918362139</v>
      </c>
      <c r="ALE87" s="7">
        <f t="shared" si="426"/>
        <v>0.7949800207385922</v>
      </c>
      <c r="ALF87" s="8" t="e">
        <f t="shared" si="427"/>
        <v>#VALUE!</v>
      </c>
      <c r="ALG87" s="7">
        <f t="shared" si="428"/>
        <v>0.51713955420948843</v>
      </c>
      <c r="ALH87" s="6" t="s">
        <v>613</v>
      </c>
      <c r="ALI87" s="7">
        <f t="shared" si="320"/>
        <v>3.9606291323132502E-2</v>
      </c>
      <c r="ALJ87" s="7">
        <f t="shared" si="320"/>
        <v>4.885348294941632E-2</v>
      </c>
      <c r="ALK87" s="7">
        <f t="shared" si="315"/>
        <v>2.8363097543887737E-2</v>
      </c>
      <c r="ALL87" s="7">
        <f t="shared" si="315"/>
        <v>0.11910671356894303</v>
      </c>
      <c r="ALM87" s="7">
        <f t="shared" si="315"/>
        <v>0.1026288934083267</v>
      </c>
      <c r="ALN87" s="20" t="e">
        <f t="shared" si="315"/>
        <v>#VALUE!</v>
      </c>
      <c r="ALO87" s="7">
        <f t="shared" si="315"/>
        <v>0.10991623276438958</v>
      </c>
      <c r="ALP87" s="6" t="s">
        <v>613</v>
      </c>
      <c r="ALQ87" s="17">
        <f t="shared" si="429"/>
        <v>0.76368472279738076</v>
      </c>
      <c r="ALR87" s="17">
        <f t="shared" si="430"/>
        <v>0.79946820014059028</v>
      </c>
      <c r="ALS87" s="17">
        <f t="shared" si="431"/>
        <v>0.71458069491273224</v>
      </c>
      <c r="ALT87" s="17">
        <f t="shared" si="432"/>
        <v>0.66868712918362139</v>
      </c>
      <c r="ALU87" s="17">
        <f t="shared" si="433"/>
        <v>0.7949800207385922</v>
      </c>
      <c r="ALV87" s="21" t="e">
        <f t="shared" si="434"/>
        <v>#VALUE!</v>
      </c>
      <c r="ALW87" s="17">
        <f t="shared" si="435"/>
        <v>0.51713955420948843</v>
      </c>
      <c r="ALX87" s="6" t="s">
        <v>613</v>
      </c>
      <c r="ALY87" s="17">
        <f t="shared" si="436"/>
        <v>0.23631527720261924</v>
      </c>
      <c r="ALZ87" s="17">
        <f t="shared" si="437"/>
        <v>0.20053179985940978</v>
      </c>
      <c r="AMA87" s="17">
        <f t="shared" si="438"/>
        <v>0.28541930508726771</v>
      </c>
      <c r="AMB87" s="17">
        <f t="shared" si="439"/>
        <v>0.33131287081637856</v>
      </c>
      <c r="AMC87" s="17">
        <f t="shared" si="440"/>
        <v>0.20501997926140778</v>
      </c>
      <c r="AMD87" s="21" t="e">
        <f t="shared" si="441"/>
        <v>#VALUE!</v>
      </c>
      <c r="AME87" s="17">
        <f t="shared" si="442"/>
        <v>0.48286044579051157</v>
      </c>
      <c r="AMF87" s="6" t="s">
        <v>613</v>
      </c>
      <c r="AML87" s="18">
        <v>4.5713591950970072</v>
      </c>
      <c r="AMM87" s="18">
        <v>6.1982279139587186</v>
      </c>
      <c r="AMN87" s="18">
        <v>6.218300505319057</v>
      </c>
      <c r="AMO87" s="18">
        <v>6.0281565269948612</v>
      </c>
      <c r="AMP87" s="18">
        <v>6.8453170762465918</v>
      </c>
      <c r="AMQ87" s="18">
        <v>7.4264531209904705</v>
      </c>
      <c r="AMR87" s="18">
        <v>7.1765482946952046</v>
      </c>
      <c r="AMS87" s="18">
        <v>5.8431999502304244</v>
      </c>
      <c r="AMT87" s="18">
        <v>4.5730186003318511</v>
      </c>
      <c r="AMU87" s="18">
        <v>5.7790687746391765</v>
      </c>
      <c r="AMV87" s="19">
        <v>6.1667526536031421</v>
      </c>
      <c r="AMW87" s="18">
        <v>8.2581800191838628</v>
      </c>
      <c r="ANH87" s="6" t="s">
        <v>613</v>
      </c>
      <c r="ANI87" s="7">
        <f t="shared" si="443"/>
        <v>7.4264531209904699E-2</v>
      </c>
      <c r="ANJ87" s="7">
        <f t="shared" si="444"/>
        <v>7.176548294695205E-2</v>
      </c>
      <c r="ANK87" s="7">
        <f t="shared" si="445"/>
        <v>5.8431999502304245E-2</v>
      </c>
      <c r="ANL87" s="7">
        <f t="shared" si="446"/>
        <v>4.5730186003318511E-2</v>
      </c>
      <c r="ANM87" s="7">
        <f t="shared" si="447"/>
        <v>5.7790687746391761E-2</v>
      </c>
      <c r="ANN87" s="20">
        <f t="shared" si="448"/>
        <v>6.1667526536031421E-2</v>
      </c>
      <c r="ANO87" s="7">
        <f t="shared" si="449"/>
        <v>8.2581800191838625E-2</v>
      </c>
      <c r="ANP87" s="6" t="s">
        <v>613</v>
      </c>
      <c r="ANV87" s="7">
        <v>-1.5137246404285265E-2</v>
      </c>
      <c r="ANW87" s="7">
        <v>2.5564672332883953E-2</v>
      </c>
      <c r="ANX87" s="7">
        <v>-1.0702546631930043E-2</v>
      </c>
      <c r="ANY87" s="7">
        <v>0.20954451611318192</v>
      </c>
      <c r="ANZ87" s="7">
        <v>0.18215498634196114</v>
      </c>
      <c r="AOA87" s="7">
        <v>-0.11152965043334617</v>
      </c>
      <c r="AOB87" s="7">
        <v>0.2194132077705182</v>
      </c>
      <c r="AOC87" s="7">
        <v>5.1688907023796915E-3</v>
      </c>
      <c r="AOD87" s="7">
        <v>0.14404568362117454</v>
      </c>
      <c r="AOE87" s="7">
        <v>5.3476746432414846E-2</v>
      </c>
      <c r="AOF87" s="20">
        <v>0.46856062067014981</v>
      </c>
      <c r="AOG87" s="7">
        <v>0.81701072071858527</v>
      </c>
      <c r="AOR87" s="6" t="s">
        <v>613</v>
      </c>
      <c r="API87" s="11"/>
      <c r="APW87" s="22">
        <v>0.14835267047539871</v>
      </c>
      <c r="APX87" s="22">
        <v>0.1747889807395348</v>
      </c>
      <c r="APY87" s="22">
        <v>0.3057548677539127</v>
      </c>
      <c r="APZ87" s="22">
        <v>0.24218159648745274</v>
      </c>
      <c r="AQA87" s="22">
        <v>0.25654588827858288</v>
      </c>
      <c r="AQB87" s="39">
        <v>0.24512356276955224</v>
      </c>
      <c r="AQC87" s="22">
        <v>0.22347571067689767</v>
      </c>
      <c r="AQD87" s="6" t="s">
        <v>613</v>
      </c>
      <c r="AQE87" s="4">
        <f t="shared" si="450"/>
        <v>1187272028373</v>
      </c>
      <c r="AQF87" s="4">
        <f t="shared" si="451"/>
        <v>1127590699898</v>
      </c>
      <c r="AQG87" s="4">
        <f t="shared" si="452"/>
        <v>953769119593</v>
      </c>
      <c r="AQH87" s="4">
        <f t="shared" si="453"/>
        <v>962336180803</v>
      </c>
      <c r="AQI87" s="4">
        <f t="shared" si="454"/>
        <v>912554685876</v>
      </c>
      <c r="AQJ87" s="5" t="e">
        <f t="shared" si="455"/>
        <v>#VALUE!</v>
      </c>
      <c r="AQK87" s="4">
        <f t="shared" si="456"/>
        <v>719404500000</v>
      </c>
      <c r="AQL87" s="6" t="s">
        <v>613</v>
      </c>
      <c r="AQM87" s="7">
        <f t="shared" si="457"/>
        <v>0.94507342720019893</v>
      </c>
      <c r="AQN87" s="7">
        <f t="shared" si="458"/>
        <v>1.4146852319793994</v>
      </c>
      <c r="AQO87" s="7">
        <f t="shared" si="459"/>
        <v>0.96632043275817414</v>
      </c>
      <c r="AQP87" s="7">
        <f t="shared" si="460"/>
        <v>0.75822631563819831</v>
      </c>
      <c r="AQQ87" s="7">
        <f t="shared" si="461"/>
        <v>1.024436393659234</v>
      </c>
      <c r="AQR87" s="20" t="e">
        <f t="shared" si="462"/>
        <v>#VALUE!</v>
      </c>
      <c r="AQS87" s="7">
        <f t="shared" si="463"/>
        <v>0.8586076348560352</v>
      </c>
      <c r="AQT87" s="6" t="s">
        <v>613</v>
      </c>
      <c r="AQU87" s="9">
        <f t="shared" si="321"/>
        <v>4.6701468204337127E-2</v>
      </c>
      <c r="AQV87" s="9">
        <f t="shared" si="321"/>
        <v>9.7572678277374481E-2</v>
      </c>
      <c r="AQW87" s="9">
        <f t="shared" si="316"/>
        <v>4.214654471502105E-2</v>
      </c>
      <c r="AQX87" s="9">
        <f t="shared" si="316"/>
        <v>6.9540390175869243E-2</v>
      </c>
      <c r="AQY87" s="9">
        <f t="shared" si="316"/>
        <v>5.6683963840015873E-2</v>
      </c>
      <c r="AQZ87" s="10">
        <f t="shared" si="316"/>
        <v>0.16140661143651333</v>
      </c>
      <c r="ARA87" s="9">
        <f t="shared" si="316"/>
        <v>0.24670882514822012</v>
      </c>
      <c r="ARB87" s="6" t="s">
        <v>613</v>
      </c>
      <c r="ARC87" s="17">
        <f t="shared" si="322"/>
        <v>1.2697619051098693E-2</v>
      </c>
      <c r="ARD87" s="17">
        <f t="shared" si="322"/>
        <v>3.3701441006770451E-3</v>
      </c>
      <c r="ARE87" s="17">
        <f t="shared" si="317"/>
        <v>1.2712045608738348E-2</v>
      </c>
      <c r="ARF87" s="17">
        <f t="shared" si="317"/>
        <v>4.2295721949080919E-2</v>
      </c>
      <c r="ARG87" s="17">
        <f t="shared" si="317"/>
        <v>9.6276305646160812E-3</v>
      </c>
      <c r="ARH87" s="21" t="e">
        <f t="shared" si="317"/>
        <v>#VALUE!</v>
      </c>
      <c r="ARI87" s="17">
        <f t="shared" si="317"/>
        <v>0.12716296258075466</v>
      </c>
      <c r="ARJ87" s="6" t="s">
        <v>613</v>
      </c>
    </row>
    <row r="88" spans="1:1020 1026:1154" x14ac:dyDescent="0.15">
      <c r="CX88" s="4"/>
      <c r="EC88" s="4"/>
      <c r="FH88" s="4"/>
      <c r="GM88" s="4"/>
      <c r="HR88" s="4"/>
      <c r="IW88" s="4"/>
      <c r="KB88" s="4"/>
      <c r="LG88" s="4"/>
      <c r="OV88" s="4"/>
      <c r="QA88" s="4"/>
    </row>
  </sheetData>
  <autoFilter ref="A2:ARJ87" xr:uid="{00000000-0001-0000-0000-000000000000}"/>
  <mergeCells count="30">
    <mergeCell ref="FW1:GP1"/>
    <mergeCell ref="X1:AQ1"/>
    <mergeCell ref="BC1:BV1"/>
    <mergeCell ref="CH1:DA1"/>
    <mergeCell ref="DM1:EF1"/>
    <mergeCell ref="ER1:FK1"/>
    <mergeCell ref="UX1:VO1"/>
    <mergeCell ref="HB1:HU1"/>
    <mergeCell ref="IG1:IZ1"/>
    <mergeCell ref="JL1:KE1"/>
    <mergeCell ref="KQ1:LJ1"/>
    <mergeCell ref="MG1:MZ1"/>
    <mergeCell ref="NL1:OE1"/>
    <mergeCell ref="PK1:QD1"/>
    <mergeCell ref="QP1:RI1"/>
    <mergeCell ref="RU1:SN1"/>
    <mergeCell ref="SZ1:TS1"/>
    <mergeCell ref="UE1:UV1"/>
    <mergeCell ref="AOS1:APL1"/>
    <mergeCell ref="VQ1:WH1"/>
    <mergeCell ref="WJ1:XA1"/>
    <mergeCell ref="XC1:XT1"/>
    <mergeCell ref="YD1:YW1"/>
    <mergeCell ref="ZI1:AAB1"/>
    <mergeCell ref="AAN1:ABG1"/>
    <mergeCell ref="ABS1:ACJ1"/>
    <mergeCell ref="ACL1:ADC1"/>
    <mergeCell ref="ADE1:ADV1"/>
    <mergeCell ref="ADX1:AEO1"/>
    <mergeCell ref="AEQ1:AFH1"/>
  </mergeCells>
  <phoneticPr fontId="2" type="noConversion"/>
  <conditionalFormatting sqref="I1:J1048576">
    <cfRule type="duplicateValues" dxfId="156" priority="205"/>
  </conditionalFormatting>
  <conditionalFormatting sqref="AI83:AM83">
    <cfRule type="containsBlanks" dxfId="155" priority="13">
      <formula>LEN(TRIM(AI83))=0</formula>
    </cfRule>
  </conditionalFormatting>
  <conditionalFormatting sqref="AI85:AM86 AO85:AO86">
    <cfRule type="containsBlanks" dxfId="154" priority="134">
      <formula>LEN(TRIM(AI85))=0</formula>
    </cfRule>
  </conditionalFormatting>
  <conditionalFormatting sqref="AI3:CF81 CH3:DK81 DM3:EP81 ER3:FU81 FW3:GZ81 HB3:IE81 IG3:JJ81 JL3:KO81 KQ3:LT81 PK3:QN81 AI82:BR82 CH82:CW82 DM82:EB82 ER82:FG82 FW82:GL82 HB82:HQ82 IG82:IV82 LV82:MV82 OC82:OU82 BT82:CF84 CY82:DK84 ED82:EP84 FI82:FU84 GN82:GZ84 HS82:IE84 IX82:JJ84 KC82:KO84 OW82:PI84 QB82:QN84 KQ82:LF87 LH82:LT87 AO83:BM83 CH83:CR83 DM83:DW83 ER83:FB83 FW83:GG83 HB83:HL83 IG83:IQ83 JL83:JV83 LV83:MQ83 PK83:PU83 AI84:AM84 AO84:BR84 CH84:CW84 DM84:EB84 ER84:FG84 FW84:GL84 HB84:HQ84 IG84:IV84 JL84:KA84 LV84:MV84 OC84:OU84 PK84:PZ84 AP85:BM86 BU85:CF86 CH85:CR86 CZ85:DK86 DM85:DW86 EE85:EP86 ER85:FB86 FJ85:FU86 FW85:GG86 GO85:GZ86 HB85:HL86 HT85:IE86 IG85:IQ86 IY85:JJ86 JL85:JV86 KD85:KO86 LV85:MQ86 OX85:PI86 PK85:PU86 QC85:QN86 AI87:AM87 AO87:BR87 BT87:CF87 CH87:CW87 CY87:DK87 DM87:EB87 ED87:EP87 ER87:FG87 FI87:FU87 FW87:GL87 GN87:GZ87 HB87:HQ87 HS87:IE87 IG87:IV87 IX87:JJ87 JL87:KA87 KC87:KO87 LV87:MV87 OW87:PI87 PK87:PZ87 QB87:QN87">
    <cfRule type="containsBlanks" dxfId="153" priority="203">
      <formula>LEN(TRIM(AI3))=0</formula>
    </cfRule>
  </conditionalFormatting>
  <conditionalFormatting sqref="AI82:KB82">
    <cfRule type="cellIs" dxfId="152" priority="58" operator="equal">
      <formula>0</formula>
    </cfRule>
  </conditionalFormatting>
  <conditionalFormatting sqref="AI3:QN81 AI82:BR82 BT82:CW82 CY82:EB82 ED82:FG82 FI82:GL82 GN82:HQ82 HS82:IV82 LH82:MV82 MX82:OA82 OC82:OU82 KC82:LF84 QB82:QN84 AO83:BM83 BT83:CR83 CY83:DW83 ED83:FB83 FI83:GG83 GN83:HL83 HS83:IQ83 IX83:JV83 LH83:MQ83 MX83:NV83 OC83:OP83 OW83:PU83 AI84:AM84 AO84:BR84 BT84:CW84 CY84:EB84 ED84:FG84 FI84:GL84 GN84:HQ84 HS84:IV84 IX84:KA84 LH84:MV84 MX84:OA84 OC84:OU84 OW84:PZ84 AP85:BM86 BU85:CR86 CZ85:DW86 EE85:FB86 FJ85:GG86 GO85:HL86 HT85:IQ86 IY85:JV86 KD85:LF86 LH85:MQ86 MY85:NV86 OD85:OP86 OX85:PU86 QC85:QN86 AI87:AM87 AO87:BR87 BT87:CW87 CY87:EB87 ED87:FG87 FI87:GL87 GN87:HQ87 HS87:IV87 IX87:KA87 KC87:LF87 LH87:MV87 MX87:OA87 OC87:OU87 OW87:PZ87 QB87:QN87">
    <cfRule type="containsBlanks" dxfId="151" priority="151">
      <formula>LEN(TRIM(AI3))=0</formula>
    </cfRule>
  </conditionalFormatting>
  <conditionalFormatting sqref="AI3:QN81 KC82:LF84 QB82:QN84 AO83:BM83 BT83:CR83 CY83:DW83 ED83:FB83 FI83:GG83 GN83:HL83 HS83:IQ83 IX83:JV83 LH83:MQ83 MX83:NV83 OC83:OP83 OW83:PU83 AI84:AM84 AO84:BR84 BT84:CW84 CY84:EB84 ED84:FG84 FI84:GL84 GN84:HQ84 HS84:IV84 IX84:KA84 LH84:MV84 MX84:OA84 OC84:OU84 OW84:PZ84 AP85:BM86 BU85:CR86 CZ85:DW86 EE85:FB86 FJ85:GG86 GO85:HL86 HT85:IQ86 IY85:JV86 KD85:LF86 LH85:MQ86 MY85:NV86 OD85:OP86 OX85:PU86 QC85:QN86 AI87:AM87 AO87:BR87 BT87:CW87 CY87:EB87 ED87:FG87 FI87:GL87 GN87:HQ87 HS87:IV87 IX87:KA87 KC87:LF87 LH87:MV87 MX87:OA87 OC87:OU87 OW87:PZ87 QB87:QN87 AI82:BR82 BT82:CW82 CY82:EB82 ED82:FG82 FI82:GL82 GN82:HQ82 HS82:IV82 LH82:MV82 MX82:OA82 OC82:OU82">
    <cfRule type="containsErrors" dxfId="150" priority="150">
      <formula>ISERROR(AI3)</formula>
    </cfRule>
  </conditionalFormatting>
  <conditionalFormatting sqref="AI3:QN81 KC82:LF84 QB82:QN84 AO83:BM83 BT83:CR83 CY83:DW83 ED83:FB83 FI83:GG83 GN83:HL83 HS83:IQ83 IX83:JV83 LH83:MQ83 MX83:NV83 OC83:OP83 OW83:PU83 AI84:AM84 AO84:BR84 BT84:CW84 CY84:EB84 ED84:FG84 FI84:GL84 GN84:HQ84 HS84:IV84 IX84:KA84 LH84:MV84 MX84:OA84 OC84:OU84 OW84:PZ84 AP85:BM86 BU85:CR86 CZ85:DW86 EE85:FB86 FJ85:GG86 GO85:HL86 HT85:IQ86 IY85:JV86 KD85:LF86 LH85:MQ86 MY85:NV86 OD85:OP86 OX85:PU86 QC85:QN86 AI87:AM87 AO87:BR87 BT87:CW87 CY87:EB87 ED87:FG87 FI87:GL87 GN87:HQ87 HS87:IV87 IX87:KA87 KC87:LF87 LH87:MV87 MX87:OA87 OC87:OU87 OW87:PZ87 QB87:QN87">
    <cfRule type="cellIs" dxfId="149" priority="149" operator="equal">
      <formula>0</formula>
    </cfRule>
  </conditionalFormatting>
  <conditionalFormatting sqref="AN83:AN87">
    <cfRule type="cellIs" dxfId="148" priority="130" operator="equal">
      <formula>0</formula>
    </cfRule>
    <cfRule type="containsErrors" dxfId="147" priority="131">
      <formula>ISERROR(AN83)</formula>
    </cfRule>
    <cfRule type="containsBlanks" dxfId="146" priority="132">
      <formula>LEN(TRIM(AN83))=0</formula>
    </cfRule>
    <cfRule type="containsBlanks" dxfId="145" priority="133">
      <formula>LEN(TRIM(AN83))=0</formula>
    </cfRule>
  </conditionalFormatting>
  <conditionalFormatting sqref="BN83:BR83">
    <cfRule type="containsBlanks" dxfId="144" priority="12">
      <formula>LEN(TRIM(BN83))=0</formula>
    </cfRule>
  </conditionalFormatting>
  <conditionalFormatting sqref="BN85:BR86 BT85:BT86">
    <cfRule type="containsBlanks" dxfId="143" priority="129">
      <formula>LEN(TRIM(BN85))=0</formula>
    </cfRule>
  </conditionalFormatting>
  <conditionalFormatting sqref="BS82:BS87">
    <cfRule type="containsErrors" dxfId="142" priority="111">
      <formula>ISERROR(BS82)</formula>
    </cfRule>
    <cfRule type="containsBlanks" dxfId="141" priority="112">
      <formula>LEN(TRIM(BS82))=0</formula>
    </cfRule>
    <cfRule type="containsBlanks" dxfId="140" priority="113">
      <formula>LEN(TRIM(BS82))=0</formula>
    </cfRule>
  </conditionalFormatting>
  <conditionalFormatting sqref="BS83:BS87">
    <cfRule type="cellIs" dxfId="139" priority="110" operator="equal">
      <formula>0</formula>
    </cfRule>
  </conditionalFormatting>
  <conditionalFormatting sqref="CG3:CG87">
    <cfRule type="containsBlanks" dxfId="138" priority="202">
      <formula>LEN(TRIM(CG3))=0</formula>
    </cfRule>
  </conditionalFormatting>
  <conditionalFormatting sqref="CS83:CW83">
    <cfRule type="containsBlanks" dxfId="137" priority="11">
      <formula>LEN(TRIM(CS83))=0</formula>
    </cfRule>
  </conditionalFormatting>
  <conditionalFormatting sqref="CS85:CW86 CY85:CY86">
    <cfRule type="containsBlanks" dxfId="136" priority="128">
      <formula>LEN(TRIM(CS85))=0</formula>
    </cfRule>
  </conditionalFormatting>
  <conditionalFormatting sqref="CX82:CX87">
    <cfRule type="containsBlanks" dxfId="135" priority="105">
      <formula>LEN(TRIM(CX82))=0</formula>
    </cfRule>
    <cfRule type="containsBlanks" dxfId="134" priority="104">
      <formula>LEN(TRIM(CX82))=0</formula>
    </cfRule>
    <cfRule type="containsErrors" dxfId="133" priority="103">
      <formula>ISERROR(CX82)</formula>
    </cfRule>
  </conditionalFormatting>
  <conditionalFormatting sqref="CX83:CX87">
    <cfRule type="cellIs" dxfId="132" priority="102" operator="equal">
      <formula>0</formula>
    </cfRule>
  </conditionalFormatting>
  <conditionalFormatting sqref="DL3:DL87">
    <cfRule type="containsBlanks" dxfId="131" priority="201">
      <formula>LEN(TRIM(DL3))=0</formula>
    </cfRule>
  </conditionalFormatting>
  <conditionalFormatting sqref="DX83:EB83">
    <cfRule type="containsBlanks" dxfId="130" priority="10">
      <formula>LEN(TRIM(DX83))=0</formula>
    </cfRule>
  </conditionalFormatting>
  <conditionalFormatting sqref="DX85:EB86 ED85:ED86">
    <cfRule type="containsBlanks" dxfId="129" priority="127">
      <formula>LEN(TRIM(DX85))=0</formula>
    </cfRule>
  </conditionalFormatting>
  <conditionalFormatting sqref="EC82:EC87">
    <cfRule type="containsBlanks" dxfId="128" priority="97">
      <formula>LEN(TRIM(EC82))=0</formula>
    </cfRule>
    <cfRule type="containsErrors" dxfId="127" priority="95">
      <formula>ISERROR(EC82)</formula>
    </cfRule>
    <cfRule type="containsBlanks" dxfId="126" priority="96">
      <formula>LEN(TRIM(EC82))=0</formula>
    </cfRule>
  </conditionalFormatting>
  <conditionalFormatting sqref="EC83:EC87">
    <cfRule type="cellIs" dxfId="125" priority="94" operator="equal">
      <formula>0</formula>
    </cfRule>
  </conditionalFormatting>
  <conditionalFormatting sqref="EQ3:EQ87">
    <cfRule type="containsBlanks" dxfId="124" priority="200">
      <formula>LEN(TRIM(EQ3))=0</formula>
    </cfRule>
  </conditionalFormatting>
  <conditionalFormatting sqref="FC83:FG83">
    <cfRule type="containsBlanks" dxfId="123" priority="9">
      <formula>LEN(TRIM(FC83))=0</formula>
    </cfRule>
  </conditionalFormatting>
  <conditionalFormatting sqref="FC85:FG86 FI85:FI86">
    <cfRule type="containsBlanks" dxfId="122" priority="126">
      <formula>LEN(TRIM(FC85))=0</formula>
    </cfRule>
  </conditionalFormatting>
  <conditionalFormatting sqref="FH82:FH87">
    <cfRule type="containsErrors" dxfId="121" priority="87">
      <formula>ISERROR(FH82)</formula>
    </cfRule>
    <cfRule type="containsBlanks" dxfId="120" priority="88">
      <formula>LEN(TRIM(FH82))=0</formula>
    </cfRule>
    <cfRule type="containsBlanks" dxfId="119" priority="89">
      <formula>LEN(TRIM(FH82))=0</formula>
    </cfRule>
  </conditionalFormatting>
  <conditionalFormatting sqref="FH83:FH87">
    <cfRule type="cellIs" dxfId="118" priority="86" operator="equal">
      <formula>0</formula>
    </cfRule>
  </conditionalFormatting>
  <conditionalFormatting sqref="FV3:FV87">
    <cfRule type="containsBlanks" dxfId="117" priority="199">
      <formula>LEN(TRIM(FV3))=0</formula>
    </cfRule>
  </conditionalFormatting>
  <conditionalFormatting sqref="GH83:GL83">
    <cfRule type="containsBlanks" dxfId="116" priority="8">
      <formula>LEN(TRIM(GH83))=0</formula>
    </cfRule>
  </conditionalFormatting>
  <conditionalFormatting sqref="GH85:GL86 GN85:GN86">
    <cfRule type="containsBlanks" dxfId="115" priority="125">
      <formula>LEN(TRIM(GH85))=0</formula>
    </cfRule>
  </conditionalFormatting>
  <conditionalFormatting sqref="GM82:GM87">
    <cfRule type="containsErrors" dxfId="114" priority="79">
      <formula>ISERROR(GM82)</formula>
    </cfRule>
    <cfRule type="containsBlanks" dxfId="113" priority="81">
      <formula>LEN(TRIM(GM82))=0</formula>
    </cfRule>
    <cfRule type="containsBlanks" dxfId="112" priority="80">
      <formula>LEN(TRIM(GM82))=0</formula>
    </cfRule>
  </conditionalFormatting>
  <conditionalFormatting sqref="GM83:GM87">
    <cfRule type="cellIs" dxfId="111" priority="78" operator="equal">
      <formula>0</formula>
    </cfRule>
  </conditionalFormatting>
  <conditionalFormatting sqref="HA3:HA87">
    <cfRule type="containsBlanks" dxfId="110" priority="198">
      <formula>LEN(TRIM(HA3))=0</formula>
    </cfRule>
  </conditionalFormatting>
  <conditionalFormatting sqref="HM83:HQ83">
    <cfRule type="containsBlanks" dxfId="109" priority="7">
      <formula>LEN(TRIM(HM83))=0</formula>
    </cfRule>
  </conditionalFormatting>
  <conditionalFormatting sqref="HN85:HQ85 HS85:HS86 HM86:HQ86">
    <cfRule type="containsBlanks" dxfId="108" priority="124">
      <formula>LEN(TRIM(HM85))=0</formula>
    </cfRule>
  </conditionalFormatting>
  <conditionalFormatting sqref="HR82:HR87">
    <cfRule type="containsBlanks" dxfId="107" priority="73">
      <formula>LEN(TRIM(HR82))=0</formula>
    </cfRule>
    <cfRule type="containsErrors" dxfId="106" priority="71">
      <formula>ISERROR(HR82)</formula>
    </cfRule>
    <cfRule type="containsBlanks" dxfId="105" priority="72">
      <formula>LEN(TRIM(HR82))=0</formula>
    </cfRule>
  </conditionalFormatting>
  <conditionalFormatting sqref="HR83:HR87">
    <cfRule type="cellIs" dxfId="104" priority="70" operator="equal">
      <formula>0</formula>
    </cfRule>
  </conditionalFormatting>
  <conditionalFormatting sqref="IF3:IF87">
    <cfRule type="containsBlanks" dxfId="103" priority="197">
      <formula>LEN(TRIM(IF3))=0</formula>
    </cfRule>
  </conditionalFormatting>
  <conditionalFormatting sqref="IR83:IV83">
    <cfRule type="containsBlanks" dxfId="102" priority="6">
      <formula>LEN(TRIM(IR83))=0</formula>
    </cfRule>
  </conditionalFormatting>
  <conditionalFormatting sqref="IR85:IV86 IX85:IX86">
    <cfRule type="containsBlanks" dxfId="101" priority="123">
      <formula>LEN(TRIM(IR85))=0</formula>
    </cfRule>
  </conditionalFormatting>
  <conditionalFormatting sqref="IW82:IW87">
    <cfRule type="containsBlanks" dxfId="100" priority="65">
      <formula>LEN(TRIM(IW82))=0</formula>
    </cfRule>
    <cfRule type="containsErrors" dxfId="99" priority="63">
      <formula>ISERROR(IW82)</formula>
    </cfRule>
    <cfRule type="containsBlanks" dxfId="98" priority="64">
      <formula>LEN(TRIM(IW82))=0</formula>
    </cfRule>
  </conditionalFormatting>
  <conditionalFormatting sqref="IW83:IW87">
    <cfRule type="cellIs" dxfId="97" priority="62" operator="equal">
      <formula>0</formula>
    </cfRule>
  </conditionalFormatting>
  <conditionalFormatting sqref="IX82:KB82">
    <cfRule type="containsErrors" dxfId="96" priority="59">
      <formula>ISERROR(IX82)</formula>
    </cfRule>
    <cfRule type="containsBlanks" dxfId="95" priority="60">
      <formula>LEN(TRIM(IX82))=0</formula>
    </cfRule>
  </conditionalFormatting>
  <conditionalFormatting sqref="JK3:JK87">
    <cfRule type="containsBlanks" dxfId="94" priority="196">
      <formula>LEN(TRIM(JK3))=0</formula>
    </cfRule>
  </conditionalFormatting>
  <conditionalFormatting sqref="JL82:KB82">
    <cfRule type="containsBlanks" dxfId="93" priority="61">
      <formula>LEN(TRIM(JL82))=0</formula>
    </cfRule>
  </conditionalFormatting>
  <conditionalFormatting sqref="JW83:KA83">
    <cfRule type="containsBlanks" dxfId="92" priority="5">
      <formula>LEN(TRIM(JW83))=0</formula>
    </cfRule>
  </conditionalFormatting>
  <conditionalFormatting sqref="JW85:KA86 KC85:KC86">
    <cfRule type="containsBlanks" dxfId="91" priority="122">
      <formula>LEN(TRIM(JW85))=0</formula>
    </cfRule>
  </conditionalFormatting>
  <conditionalFormatting sqref="KB83:KB87">
    <cfRule type="containsBlanks" dxfId="90" priority="56">
      <formula>LEN(TRIM(KB83))=0</formula>
    </cfRule>
    <cfRule type="containsErrors" dxfId="89" priority="55">
      <formula>ISERROR(KB83)</formula>
    </cfRule>
    <cfRule type="cellIs" dxfId="88" priority="54" operator="equal">
      <formula>0</formula>
    </cfRule>
    <cfRule type="containsBlanks" dxfId="87" priority="57">
      <formula>LEN(TRIM(KB83))=0</formula>
    </cfRule>
  </conditionalFormatting>
  <conditionalFormatting sqref="KP3:KP87">
    <cfRule type="containsBlanks" dxfId="86" priority="195">
      <formula>LEN(TRIM(KP3))=0</formula>
    </cfRule>
  </conditionalFormatting>
  <conditionalFormatting sqref="LG82:LG87">
    <cfRule type="containsErrors" dxfId="85" priority="47">
      <formula>ISERROR(LG82)</formula>
    </cfRule>
    <cfRule type="containsBlanks" dxfId="84" priority="48">
      <formula>LEN(TRIM(LG82))=0</formula>
    </cfRule>
    <cfRule type="containsBlanks" dxfId="83" priority="49">
      <formula>LEN(TRIM(LG82))=0</formula>
    </cfRule>
  </conditionalFormatting>
  <conditionalFormatting sqref="LG83:LG87">
    <cfRule type="cellIs" dxfId="82" priority="46" operator="equal">
      <formula>0</formula>
    </cfRule>
  </conditionalFormatting>
  <conditionalFormatting sqref="LG82:QA82">
    <cfRule type="cellIs" dxfId="81" priority="18" operator="equal">
      <formula>0</formula>
    </cfRule>
  </conditionalFormatting>
  <conditionalFormatting sqref="LU3:LU87">
    <cfRule type="containsBlanks" dxfId="80" priority="194">
      <formula>LEN(TRIM(LU3))=0</formula>
    </cfRule>
  </conditionalFormatting>
  <conditionalFormatting sqref="LV3:PI81 MX82:OA82 OC82:OP84 MX83:NV83 MX84:OA84 MY85:NV86 OD85:OP86 MX87:OA87 OC87:OU87">
    <cfRule type="containsBlanks" dxfId="79" priority="157">
      <formula>LEN(TRIM(LV3))=0</formula>
    </cfRule>
  </conditionalFormatting>
  <conditionalFormatting sqref="MR83:MV83">
    <cfRule type="containsBlanks" dxfId="78" priority="4">
      <formula>LEN(TRIM(MR83))=0</formula>
    </cfRule>
  </conditionalFormatting>
  <conditionalFormatting sqref="MR85:MV86 MX85:MX86">
    <cfRule type="containsBlanks" dxfId="77" priority="121">
      <formula>LEN(TRIM(MR85))=0</formula>
    </cfRule>
  </conditionalFormatting>
  <conditionalFormatting sqref="MW82:MW87">
    <cfRule type="containsErrors" dxfId="76" priority="39">
      <formula>ISERROR(MW82)</formula>
    </cfRule>
    <cfRule type="containsBlanks" dxfId="75" priority="41">
      <formula>LEN(TRIM(MW82))=0</formula>
    </cfRule>
    <cfRule type="containsBlanks" dxfId="74" priority="40">
      <formula>LEN(TRIM(MW82))=0</formula>
    </cfRule>
  </conditionalFormatting>
  <conditionalFormatting sqref="MW83:MW87">
    <cfRule type="cellIs" dxfId="73" priority="38" operator="equal">
      <formula>0</formula>
    </cfRule>
  </conditionalFormatting>
  <conditionalFormatting sqref="NW83:OA83">
    <cfRule type="containsBlanks" dxfId="72" priority="3">
      <formula>LEN(TRIM(NW83))=0</formula>
    </cfRule>
  </conditionalFormatting>
  <conditionalFormatting sqref="NW85:OA86 OC85:OC86">
    <cfRule type="containsBlanks" dxfId="71" priority="120">
      <formula>LEN(TRIM(NW85))=0</formula>
    </cfRule>
  </conditionalFormatting>
  <conditionalFormatting sqref="OB82:OB87">
    <cfRule type="containsBlanks" dxfId="70" priority="32">
      <formula>LEN(TRIM(OB82))=0</formula>
    </cfRule>
    <cfRule type="containsErrors" dxfId="69" priority="31">
      <formula>ISERROR(OB82)</formula>
    </cfRule>
    <cfRule type="containsBlanks" dxfId="68" priority="33">
      <formula>LEN(TRIM(OB82))=0</formula>
    </cfRule>
  </conditionalFormatting>
  <conditionalFormatting sqref="OB83:OB87">
    <cfRule type="cellIs" dxfId="67" priority="30" operator="equal">
      <formula>0</formula>
    </cfRule>
  </conditionalFormatting>
  <conditionalFormatting sqref="OP3:OP87">
    <cfRule type="containsBlanks" dxfId="66" priority="156">
      <formula>LEN(TRIM(OP3))=0</formula>
    </cfRule>
  </conditionalFormatting>
  <conditionalFormatting sqref="OQ83:OU83">
    <cfRule type="containsBlanks" dxfId="65" priority="2">
      <formula>LEN(TRIM(OQ83))=0</formula>
    </cfRule>
  </conditionalFormatting>
  <conditionalFormatting sqref="OQ85:OU86 OW85:OW86">
    <cfRule type="containsBlanks" dxfId="64" priority="119">
      <formula>LEN(TRIM(OQ85))=0</formula>
    </cfRule>
  </conditionalFormatting>
  <conditionalFormatting sqref="OV82:OV87">
    <cfRule type="containsBlanks" dxfId="63" priority="25">
      <formula>LEN(TRIM(OV82))=0</formula>
    </cfRule>
    <cfRule type="containsBlanks" dxfId="62" priority="24">
      <formula>LEN(TRIM(OV82))=0</formula>
    </cfRule>
    <cfRule type="containsErrors" dxfId="61" priority="23">
      <formula>ISERROR(OV82)</formula>
    </cfRule>
  </conditionalFormatting>
  <conditionalFormatting sqref="OV83:OV87">
    <cfRule type="cellIs" dxfId="60" priority="22" operator="equal">
      <formula>0</formula>
    </cfRule>
  </conditionalFormatting>
  <conditionalFormatting sqref="OW82:QA82">
    <cfRule type="containsErrors" dxfId="59" priority="19">
      <formula>ISERROR(OW82)</formula>
    </cfRule>
    <cfRule type="containsBlanks" dxfId="58" priority="20">
      <formula>LEN(TRIM(OW82))=0</formula>
    </cfRule>
  </conditionalFormatting>
  <conditionalFormatting sqref="PJ3:PJ87">
    <cfRule type="containsBlanks" dxfId="57" priority="193">
      <formula>LEN(TRIM(PJ3))=0</formula>
    </cfRule>
  </conditionalFormatting>
  <conditionalFormatting sqref="PK82:QA82">
    <cfRule type="containsBlanks" dxfId="56" priority="21">
      <formula>LEN(TRIM(PK82))=0</formula>
    </cfRule>
  </conditionalFormatting>
  <conditionalFormatting sqref="PV83:PZ83">
    <cfRule type="containsBlanks" dxfId="55" priority="1">
      <formula>LEN(TRIM(PV83))=0</formula>
    </cfRule>
  </conditionalFormatting>
  <conditionalFormatting sqref="PV85:PZ86 QB85:QB86">
    <cfRule type="containsBlanks" dxfId="54" priority="118">
      <formula>LEN(TRIM(PV85))=0</formula>
    </cfRule>
  </conditionalFormatting>
  <conditionalFormatting sqref="QA83:QA87">
    <cfRule type="containsBlanks" dxfId="53" priority="17">
      <formula>LEN(TRIM(QA83))=0</formula>
    </cfRule>
    <cfRule type="containsErrors" dxfId="52" priority="15">
      <formula>ISERROR(QA83)</formula>
    </cfRule>
    <cfRule type="containsBlanks" dxfId="51" priority="16">
      <formula>LEN(TRIM(QA83))=0</formula>
    </cfRule>
    <cfRule type="cellIs" dxfId="50" priority="14" operator="equal">
      <formula>0</formula>
    </cfRule>
  </conditionalFormatting>
  <conditionalFormatting sqref="QO3:TQ87">
    <cfRule type="containsBlanks" dxfId="49" priority="145">
      <formula>LEN(TRIM(QO3))=0</formula>
    </cfRule>
  </conditionalFormatting>
  <conditionalFormatting sqref="QO3:ARI87">
    <cfRule type="cellIs" dxfId="48" priority="135" operator="equal">
      <formula>0</formula>
    </cfRule>
    <cfRule type="containsBlanks" dxfId="47" priority="137">
      <formula>LEN(TRIM(QO3))=0</formula>
    </cfRule>
    <cfRule type="containsErrors" dxfId="46" priority="136">
      <formula>ISERROR(QO3)</formula>
    </cfRule>
  </conditionalFormatting>
  <conditionalFormatting sqref="UD3:UD87">
    <cfRule type="containsBlanks" dxfId="45" priority="144">
      <formula>LEN(TRIM(UD3))=0</formula>
    </cfRule>
  </conditionalFormatting>
  <conditionalFormatting sqref="UW3:UW87">
    <cfRule type="containsBlanks" dxfId="44" priority="143">
      <formula>LEN(TRIM(UW3))=0</formula>
    </cfRule>
  </conditionalFormatting>
  <conditionalFormatting sqref="VP3:VP87">
    <cfRule type="containsBlanks" dxfId="43" priority="142">
      <formula>LEN(TRIM(VP3))=0</formula>
    </cfRule>
  </conditionalFormatting>
  <conditionalFormatting sqref="WI3:WI87">
    <cfRule type="containsBlanks" dxfId="42" priority="141">
      <formula>LEN(TRIM(WI3))=0</formula>
    </cfRule>
  </conditionalFormatting>
  <conditionalFormatting sqref="XB3:XB87">
    <cfRule type="containsBlanks" dxfId="41" priority="140">
      <formula>LEN(TRIM(XB3))=0</formula>
    </cfRule>
  </conditionalFormatting>
  <conditionalFormatting sqref="XU3:XU87">
    <cfRule type="containsBlanks" dxfId="40" priority="139">
      <formula>LEN(TRIM(XU3))=0</formula>
    </cfRule>
  </conditionalFormatting>
  <conditionalFormatting sqref="XV3:YB87">
    <cfRule type="containsErrors" dxfId="39" priority="138">
      <formula>ISERROR(XV3)</formula>
    </cfRule>
  </conditionalFormatting>
  <conditionalFormatting sqref="YC3:ABE87">
    <cfRule type="containsBlanks" dxfId="38" priority="190">
      <formula>LEN(TRIM(YC3))=0</formula>
    </cfRule>
  </conditionalFormatting>
  <conditionalFormatting sqref="ABR3:ABR87">
    <cfRule type="containsBlanks" dxfId="37" priority="189">
      <formula>LEN(TRIM(ABR3))=0</formula>
    </cfRule>
  </conditionalFormatting>
  <conditionalFormatting sqref="ACK3:ACK87">
    <cfRule type="containsBlanks" dxfId="36" priority="188">
      <formula>LEN(TRIM(ACK3))=0</formula>
    </cfRule>
  </conditionalFormatting>
  <conditionalFormatting sqref="ADD3:ADD87">
    <cfRule type="containsBlanks" dxfId="35" priority="187">
      <formula>LEN(TRIM(ADD3))=0</formula>
    </cfRule>
  </conditionalFormatting>
  <conditionalFormatting sqref="ADW3:ADW87">
    <cfRule type="containsBlanks" dxfId="34" priority="186">
      <formula>LEN(TRIM(ADW3))=0</formula>
    </cfRule>
  </conditionalFormatting>
  <conditionalFormatting sqref="AEP3:AEP87">
    <cfRule type="containsBlanks" dxfId="33" priority="185">
      <formula>LEN(TRIM(AEP3))=0</formula>
    </cfRule>
  </conditionalFormatting>
  <conditionalFormatting sqref="AFI3:AFI87">
    <cfRule type="containsBlanks" dxfId="32" priority="184">
      <formula>LEN(TRIM(AFI3))=0</formula>
    </cfRule>
  </conditionalFormatting>
  <conditionalFormatting sqref="AFJ3:AHL87 AHN3:AHT87 AHV3:AIB87">
    <cfRule type="containsErrors" dxfId="31" priority="176">
      <formula>ISERROR(AFJ3)</formula>
    </cfRule>
  </conditionalFormatting>
  <conditionalFormatting sqref="AFQ3:AFQ87">
    <cfRule type="containsBlanks" dxfId="30" priority="183">
      <formula>LEN(TRIM(AFQ3))=0</formula>
    </cfRule>
  </conditionalFormatting>
  <conditionalFormatting sqref="AFY3:AFY87">
    <cfRule type="containsBlanks" dxfId="29" priority="182">
      <formula>LEN(TRIM(AFY3))=0</formula>
    </cfRule>
  </conditionalFormatting>
  <conditionalFormatting sqref="AGG3:AGG87">
    <cfRule type="containsBlanks" dxfId="28" priority="181">
      <formula>LEN(TRIM(AGG3))=0</formula>
    </cfRule>
  </conditionalFormatting>
  <conditionalFormatting sqref="AGO3:AGO87">
    <cfRule type="containsBlanks" dxfId="27" priority="180">
      <formula>LEN(TRIM(AGO3))=0</formula>
    </cfRule>
  </conditionalFormatting>
  <conditionalFormatting sqref="AGW3:AGW87">
    <cfRule type="containsBlanks" dxfId="26" priority="179">
      <formula>LEN(TRIM(AGW3))=0</formula>
    </cfRule>
  </conditionalFormatting>
  <conditionalFormatting sqref="AHE3:AHE87">
    <cfRule type="containsBlanks" dxfId="25" priority="178">
      <formula>LEN(TRIM(AHE3))=0</formula>
    </cfRule>
  </conditionalFormatting>
  <conditionalFormatting sqref="AHM3:AHM87">
    <cfRule type="containsBlanks" dxfId="24" priority="177">
      <formula>LEN(TRIM(AHM3))=0</formula>
    </cfRule>
  </conditionalFormatting>
  <conditionalFormatting sqref="AHU3:AHU87">
    <cfRule type="containsBlanks" dxfId="23" priority="175">
      <formula>LEN(TRIM(AHU3))=0</formula>
    </cfRule>
  </conditionalFormatting>
  <conditionalFormatting sqref="AIC3:AIC87">
    <cfRule type="containsBlanks" dxfId="22" priority="174">
      <formula>LEN(TRIM(AIC3))=0</formula>
    </cfRule>
  </conditionalFormatting>
  <conditionalFormatting sqref="AIK3:AIK87">
    <cfRule type="containsBlanks" dxfId="21" priority="173">
      <formula>LEN(TRIM(AIK3))=0</formula>
    </cfRule>
  </conditionalFormatting>
  <conditionalFormatting sqref="AIS3:AIS87">
    <cfRule type="containsBlanks" dxfId="20" priority="172">
      <formula>LEN(TRIM(AIS3))=0</formula>
    </cfRule>
  </conditionalFormatting>
  <conditionalFormatting sqref="AJA3:AJA87">
    <cfRule type="containsBlanks" dxfId="19" priority="164">
      <formula>LEN(TRIM(AJA3))=0</formula>
    </cfRule>
  </conditionalFormatting>
  <conditionalFormatting sqref="AJI3:AJI87">
    <cfRule type="containsBlanks" dxfId="18" priority="163">
      <formula>LEN(TRIM(AJI3))=0</formula>
    </cfRule>
  </conditionalFormatting>
  <conditionalFormatting sqref="AJQ3:AJQ87">
    <cfRule type="containsBlanks" dxfId="17" priority="161">
      <formula>LEN(TRIM(AJQ3))=0</formula>
    </cfRule>
  </conditionalFormatting>
  <conditionalFormatting sqref="AKJ3:AKJ87">
    <cfRule type="containsBlanks" dxfId="16" priority="162">
      <formula>LEN(TRIM(AKJ3))=0</formula>
    </cfRule>
  </conditionalFormatting>
  <conditionalFormatting sqref="AKR3:AKR87">
    <cfRule type="containsBlanks" dxfId="15" priority="160">
      <formula>LEN(TRIM(AKR3))=0</formula>
    </cfRule>
  </conditionalFormatting>
  <conditionalFormatting sqref="AKZ3:AKZ87">
    <cfRule type="containsBlanks" dxfId="14" priority="159">
      <formula>LEN(TRIM(AKZ3))=0</formula>
    </cfRule>
  </conditionalFormatting>
  <conditionalFormatting sqref="ALH3:ALH87">
    <cfRule type="containsBlanks" dxfId="13" priority="171">
      <formula>LEN(TRIM(ALH3))=0</formula>
    </cfRule>
  </conditionalFormatting>
  <conditionalFormatting sqref="ALP3:ALP87">
    <cfRule type="containsBlanks" dxfId="12" priority="170">
      <formula>LEN(TRIM(ALP3))=0</formula>
    </cfRule>
  </conditionalFormatting>
  <conditionalFormatting sqref="ALX3:ALX87">
    <cfRule type="containsBlanks" dxfId="11" priority="169">
      <formula>LEN(TRIM(ALX3))=0</formula>
    </cfRule>
  </conditionalFormatting>
  <conditionalFormatting sqref="AMF3:AMF87">
    <cfRule type="containsBlanks" dxfId="10" priority="168">
      <formula>LEN(TRIM(AMF3))=0</formula>
    </cfRule>
  </conditionalFormatting>
  <conditionalFormatting sqref="ANH3:ANH87">
    <cfRule type="containsBlanks" dxfId="9" priority="167">
      <formula>LEN(TRIM(ANH3))=0</formula>
    </cfRule>
  </conditionalFormatting>
  <conditionalFormatting sqref="ANP3:ANP87">
    <cfRule type="containsBlanks" dxfId="8" priority="166">
      <formula>LEN(TRIM(ANP3))=0</formula>
    </cfRule>
  </conditionalFormatting>
  <conditionalFormatting sqref="AOR3:AOR87">
    <cfRule type="containsBlanks" dxfId="7" priority="165">
      <formula>LEN(TRIM(AOR3))=0</formula>
    </cfRule>
  </conditionalFormatting>
  <conditionalFormatting sqref="AQD3:AQD87">
    <cfRule type="containsBlanks" dxfId="6" priority="158">
      <formula>LEN(TRIM(AQD3))=0</formula>
    </cfRule>
  </conditionalFormatting>
  <conditionalFormatting sqref="AQL3:AQL87">
    <cfRule type="containsBlanks" dxfId="5" priority="155">
      <formula>LEN(TRIM(AQL3))=0</formula>
    </cfRule>
  </conditionalFormatting>
  <conditionalFormatting sqref="AQT3:AQT87">
    <cfRule type="containsBlanks" dxfId="4" priority="154">
      <formula>LEN(TRIM(AQT3))=0</formula>
    </cfRule>
  </conditionalFormatting>
  <conditionalFormatting sqref="ARB3:ARB87">
    <cfRule type="containsBlanks" dxfId="3" priority="153">
      <formula>LEN(TRIM(ARB3))=0</formula>
    </cfRule>
  </conditionalFormatting>
  <conditionalFormatting sqref="ARJ3:ARJ87">
    <cfRule type="containsBlanks" dxfId="2" priority="152">
      <formula>LEN(TRIM(ARJ3))=0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18287-E632-9848-B593-42C4DC4E3FC5}">
  <dimension ref="B2:R114"/>
  <sheetViews>
    <sheetView workbookViewId="0">
      <selection activeCell="I3" sqref="I3"/>
    </sheetView>
  </sheetViews>
  <sheetFormatPr baseColWidth="10" defaultColWidth="8.83203125" defaultRowHeight="15" x14ac:dyDescent="0.2"/>
  <cols>
    <col min="2" max="2" width="14" customWidth="1"/>
    <col min="4" max="4" width="8.83203125" style="60"/>
    <col min="8" max="8" width="11.33203125" customWidth="1"/>
    <col min="10" max="10" width="11.33203125" customWidth="1"/>
    <col min="12" max="12" width="18.5" customWidth="1"/>
    <col min="13" max="13" width="18.5" bestFit="1" customWidth="1"/>
    <col min="14" max="14" width="9.5" customWidth="1"/>
    <col min="15" max="15" width="8.1640625" bestFit="1" customWidth="1"/>
    <col min="16" max="16" width="9" bestFit="1" customWidth="1"/>
    <col min="17" max="17" width="21.5" bestFit="1" customWidth="1"/>
    <col min="18" max="18" width="20.1640625" bestFit="1" customWidth="1"/>
  </cols>
  <sheetData>
    <row r="2" spans="2:18" x14ac:dyDescent="0.2">
      <c r="E2" t="s">
        <v>1365</v>
      </c>
    </row>
    <row r="3" spans="2:18" x14ac:dyDescent="0.2">
      <c r="D3" s="61" t="s">
        <v>1366</v>
      </c>
      <c r="G3" t="s">
        <v>1367</v>
      </c>
      <c r="J3" s="60"/>
      <c r="K3" s="60" t="s">
        <v>1368</v>
      </c>
      <c r="L3" s="61" t="s">
        <v>1369</v>
      </c>
      <c r="M3" s="61"/>
      <c r="N3" s="61" t="s">
        <v>1370</v>
      </c>
      <c r="O3" s="61"/>
      <c r="P3" s="61"/>
      <c r="Q3" s="61" t="s">
        <v>1371</v>
      </c>
      <c r="R3" s="61" t="s">
        <v>1372</v>
      </c>
    </row>
    <row r="4" spans="2:18" x14ac:dyDescent="0.2">
      <c r="C4" t="s">
        <v>1373</v>
      </c>
      <c r="D4" s="60" t="s">
        <v>1374</v>
      </c>
      <c r="E4" t="s">
        <v>1364</v>
      </c>
      <c r="F4" t="s">
        <v>1373</v>
      </c>
      <c r="G4" t="s">
        <v>1374</v>
      </c>
      <c r="H4" t="s">
        <v>1364</v>
      </c>
      <c r="J4" s="60"/>
      <c r="K4" s="60"/>
      <c r="L4" s="61" t="s">
        <v>1375</v>
      </c>
      <c r="M4" s="61" t="s">
        <v>1376</v>
      </c>
      <c r="N4" s="61" t="s">
        <v>1377</v>
      </c>
      <c r="O4" s="61" t="s">
        <v>1378</v>
      </c>
      <c r="P4" s="61" t="s">
        <v>1379</v>
      </c>
      <c r="Q4" s="61"/>
      <c r="R4" s="61"/>
    </row>
    <row r="5" spans="2:18" x14ac:dyDescent="0.2">
      <c r="B5" t="s">
        <v>661</v>
      </c>
      <c r="C5" t="s">
        <v>1380</v>
      </c>
      <c r="D5" s="60">
        <v>84</v>
      </c>
      <c r="E5" t="s">
        <v>1381</v>
      </c>
      <c r="F5" t="s">
        <v>1382</v>
      </c>
      <c r="G5">
        <v>84</v>
      </c>
      <c r="H5" t="s">
        <v>1381</v>
      </c>
      <c r="J5" s="60" t="s">
        <v>661</v>
      </c>
      <c r="K5" s="60">
        <v>84</v>
      </c>
      <c r="L5" s="62" t="s">
        <v>1383</v>
      </c>
      <c r="M5" s="62" t="s">
        <v>1384</v>
      </c>
      <c r="N5" s="62" t="s">
        <v>1380</v>
      </c>
      <c r="O5" s="62" t="s">
        <v>1385</v>
      </c>
      <c r="P5" s="62" t="s">
        <v>1386</v>
      </c>
      <c r="Q5" s="63">
        <v>2685</v>
      </c>
      <c r="R5" s="62" t="s">
        <v>1381</v>
      </c>
    </row>
    <row r="6" spans="2:18" x14ac:dyDescent="0.2">
      <c r="B6" t="s">
        <v>662</v>
      </c>
      <c r="C6" t="s">
        <v>1387</v>
      </c>
      <c r="D6" s="60">
        <v>84</v>
      </c>
      <c r="E6" t="s">
        <v>1381</v>
      </c>
      <c r="F6" t="s">
        <v>1388</v>
      </c>
      <c r="G6">
        <v>84</v>
      </c>
      <c r="H6" t="s">
        <v>1381</v>
      </c>
      <c r="J6" s="60" t="s">
        <v>662</v>
      </c>
      <c r="K6" s="60">
        <v>84</v>
      </c>
      <c r="L6" s="62" t="s">
        <v>1389</v>
      </c>
      <c r="M6" s="62" t="s">
        <v>1390</v>
      </c>
      <c r="N6" s="62" t="s">
        <v>1387</v>
      </c>
      <c r="O6" s="62" t="s">
        <v>1391</v>
      </c>
      <c r="P6" s="62" t="s">
        <v>1392</v>
      </c>
      <c r="Q6" s="63">
        <v>2270</v>
      </c>
      <c r="R6" s="62" t="s">
        <v>1381</v>
      </c>
    </row>
    <row r="7" spans="2:18" x14ac:dyDescent="0.2">
      <c r="B7" t="s">
        <v>663</v>
      </c>
      <c r="C7" t="s">
        <v>1393</v>
      </c>
      <c r="D7" s="60">
        <v>84</v>
      </c>
      <c r="E7" t="s">
        <v>1381</v>
      </c>
      <c r="F7" t="s">
        <v>1394</v>
      </c>
      <c r="G7">
        <v>84</v>
      </c>
      <c r="H7" t="s">
        <v>1381</v>
      </c>
      <c r="J7" s="60" t="s">
        <v>663</v>
      </c>
      <c r="K7" s="60">
        <v>84</v>
      </c>
      <c r="L7" s="62" t="s">
        <v>1395</v>
      </c>
      <c r="M7" s="63">
        <v>11985929381492</v>
      </c>
      <c r="N7" s="62" t="s">
        <v>1393</v>
      </c>
      <c r="O7" s="62" t="s">
        <v>1396</v>
      </c>
      <c r="P7" s="62" t="s">
        <v>1397</v>
      </c>
      <c r="Q7" s="63">
        <v>4092</v>
      </c>
      <c r="R7" s="62" t="s">
        <v>1381</v>
      </c>
    </row>
    <row r="8" spans="2:18" x14ac:dyDescent="0.2">
      <c r="B8" t="s">
        <v>664</v>
      </c>
      <c r="C8" t="s">
        <v>1398</v>
      </c>
      <c r="D8" s="60">
        <v>84</v>
      </c>
      <c r="E8" t="s">
        <v>1381</v>
      </c>
      <c r="F8" t="s">
        <v>1399</v>
      </c>
      <c r="G8">
        <v>84</v>
      </c>
      <c r="H8" t="s">
        <v>1381</v>
      </c>
      <c r="J8" s="60" t="s">
        <v>664</v>
      </c>
      <c r="K8" s="60">
        <v>84</v>
      </c>
      <c r="L8" s="62" t="s">
        <v>1400</v>
      </c>
      <c r="M8" s="62" t="s">
        <v>1401</v>
      </c>
      <c r="N8" s="62" t="s">
        <v>1398</v>
      </c>
      <c r="O8" s="62" t="s">
        <v>1402</v>
      </c>
      <c r="P8" s="62" t="s">
        <v>1403</v>
      </c>
      <c r="Q8" s="63">
        <v>2631</v>
      </c>
      <c r="R8" s="62" t="s">
        <v>1381</v>
      </c>
    </row>
    <row r="9" spans="2:18" x14ac:dyDescent="0.2">
      <c r="B9" t="s">
        <v>665</v>
      </c>
      <c r="C9" t="s">
        <v>1404</v>
      </c>
      <c r="D9" s="60">
        <v>84</v>
      </c>
      <c r="E9" t="s">
        <v>1381</v>
      </c>
      <c r="F9" t="s">
        <v>1405</v>
      </c>
      <c r="G9">
        <v>84</v>
      </c>
      <c r="H9" t="s">
        <v>1381</v>
      </c>
      <c r="J9" s="60" t="s">
        <v>665</v>
      </c>
      <c r="K9" s="60">
        <v>84</v>
      </c>
      <c r="L9" s="62" t="s">
        <v>1406</v>
      </c>
      <c r="M9" s="62" t="s">
        <v>1407</v>
      </c>
      <c r="N9" s="62" t="s">
        <v>1404</v>
      </c>
      <c r="O9" s="62" t="s">
        <v>1404</v>
      </c>
      <c r="P9" s="62" t="s">
        <v>1408</v>
      </c>
      <c r="Q9" s="63">
        <v>1677</v>
      </c>
      <c r="R9" s="62" t="s">
        <v>1409</v>
      </c>
    </row>
    <row r="10" spans="2:18" x14ac:dyDescent="0.2">
      <c r="B10" t="s">
        <v>667</v>
      </c>
      <c r="C10" t="s">
        <v>1410</v>
      </c>
      <c r="D10" s="60">
        <v>84</v>
      </c>
      <c r="E10" t="s">
        <v>1381</v>
      </c>
      <c r="F10" t="s">
        <v>1411</v>
      </c>
      <c r="G10">
        <v>84</v>
      </c>
      <c r="H10" t="s">
        <v>1381</v>
      </c>
      <c r="J10" s="60" t="s">
        <v>667</v>
      </c>
      <c r="K10" s="60">
        <v>84</v>
      </c>
      <c r="L10" s="62" t="s">
        <v>1412</v>
      </c>
      <c r="M10" s="62" t="s">
        <v>1413</v>
      </c>
      <c r="N10" s="62" t="s">
        <v>1410</v>
      </c>
      <c r="O10" s="62" t="s">
        <v>1414</v>
      </c>
      <c r="P10" s="62" t="s">
        <v>1415</v>
      </c>
      <c r="Q10" s="63">
        <v>1858</v>
      </c>
      <c r="R10" s="62" t="s">
        <v>1416</v>
      </c>
    </row>
    <row r="11" spans="2:18" x14ac:dyDescent="0.2">
      <c r="B11" t="s">
        <v>668</v>
      </c>
      <c r="C11" t="s">
        <v>1417</v>
      </c>
      <c r="D11" s="60">
        <v>84</v>
      </c>
      <c r="E11" t="s">
        <v>1381</v>
      </c>
      <c r="F11" t="s">
        <v>1418</v>
      </c>
      <c r="G11">
        <v>84</v>
      </c>
      <c r="H11" t="s">
        <v>1381</v>
      </c>
      <c r="J11" s="60" t="s">
        <v>668</v>
      </c>
      <c r="K11" s="60">
        <v>84</v>
      </c>
      <c r="L11" s="62" t="s">
        <v>1419</v>
      </c>
      <c r="M11" s="62" t="s">
        <v>1420</v>
      </c>
      <c r="N11" s="62" t="s">
        <v>1417</v>
      </c>
      <c r="O11" s="62" t="s">
        <v>1421</v>
      </c>
      <c r="P11" s="62" t="s">
        <v>1422</v>
      </c>
      <c r="Q11" s="63">
        <v>2957</v>
      </c>
      <c r="R11" s="62" t="s">
        <v>1381</v>
      </c>
    </row>
    <row r="12" spans="2:18" x14ac:dyDescent="0.2">
      <c r="B12" t="s">
        <v>669</v>
      </c>
      <c r="C12" t="s">
        <v>1423</v>
      </c>
      <c r="D12" s="60">
        <v>84</v>
      </c>
      <c r="E12" t="s">
        <v>1381</v>
      </c>
      <c r="F12" t="s">
        <v>1424</v>
      </c>
      <c r="G12">
        <v>84</v>
      </c>
      <c r="H12" t="s">
        <v>1381</v>
      </c>
      <c r="J12" s="60" t="s">
        <v>669</v>
      </c>
      <c r="K12" s="60">
        <v>84</v>
      </c>
      <c r="L12" s="62" t="s">
        <v>1425</v>
      </c>
      <c r="M12" s="62" t="s">
        <v>1426</v>
      </c>
      <c r="N12" s="62" t="s">
        <v>1423</v>
      </c>
      <c r="O12" s="62" t="s">
        <v>1427</v>
      </c>
      <c r="P12" s="62" t="s">
        <v>1428</v>
      </c>
      <c r="Q12" s="63">
        <v>2968</v>
      </c>
      <c r="R12" s="62" t="s">
        <v>1381</v>
      </c>
    </row>
    <row r="13" spans="2:18" x14ac:dyDescent="0.2">
      <c r="B13" t="s">
        <v>670</v>
      </c>
      <c r="C13" t="s">
        <v>1429</v>
      </c>
      <c r="D13" s="60">
        <v>84</v>
      </c>
      <c r="E13" t="s">
        <v>1381</v>
      </c>
      <c r="F13" t="s">
        <v>1430</v>
      </c>
      <c r="G13">
        <v>84</v>
      </c>
      <c r="H13" t="s">
        <v>1381</v>
      </c>
      <c r="J13" s="60" t="s">
        <v>670</v>
      </c>
      <c r="K13" s="60">
        <v>84</v>
      </c>
      <c r="L13" s="62" t="s">
        <v>1431</v>
      </c>
      <c r="M13" s="62" t="s">
        <v>1432</v>
      </c>
      <c r="N13" s="62" t="s">
        <v>1429</v>
      </c>
      <c r="O13" s="62" t="s">
        <v>1429</v>
      </c>
      <c r="P13" s="62" t="s">
        <v>1428</v>
      </c>
      <c r="Q13" s="63">
        <v>3528</v>
      </c>
      <c r="R13" s="62" t="s">
        <v>1381</v>
      </c>
    </row>
    <row r="14" spans="2:18" x14ac:dyDescent="0.2">
      <c r="B14" t="s">
        <v>671</v>
      </c>
      <c r="C14" t="s">
        <v>1433</v>
      </c>
      <c r="D14" s="60">
        <v>84</v>
      </c>
      <c r="E14" t="s">
        <v>1381</v>
      </c>
      <c r="F14" t="s">
        <v>1434</v>
      </c>
      <c r="G14">
        <v>84</v>
      </c>
      <c r="H14" t="s">
        <v>1381</v>
      </c>
      <c r="J14" s="60" t="s">
        <v>671</v>
      </c>
      <c r="K14" s="60">
        <v>84</v>
      </c>
      <c r="L14" s="62" t="s">
        <v>1435</v>
      </c>
      <c r="M14" s="62" t="s">
        <v>1436</v>
      </c>
      <c r="N14" s="62" t="s">
        <v>1433</v>
      </c>
      <c r="O14" s="62" t="s">
        <v>1437</v>
      </c>
      <c r="P14" s="62" t="s">
        <v>1438</v>
      </c>
      <c r="Q14" s="63">
        <v>3599</v>
      </c>
      <c r="R14" s="62" t="s">
        <v>1381</v>
      </c>
    </row>
    <row r="15" spans="2:18" x14ac:dyDescent="0.2">
      <c r="B15" t="s">
        <v>672</v>
      </c>
      <c r="C15" t="s">
        <v>1439</v>
      </c>
      <c r="D15" s="60">
        <v>84</v>
      </c>
      <c r="E15" t="s">
        <v>1381</v>
      </c>
      <c r="F15" t="s">
        <v>1440</v>
      </c>
      <c r="G15">
        <v>84</v>
      </c>
      <c r="H15" t="s">
        <v>1381</v>
      </c>
      <c r="J15" s="60" t="s">
        <v>672</v>
      </c>
      <c r="K15" s="60">
        <v>84</v>
      </c>
      <c r="L15" s="62" t="s">
        <v>1441</v>
      </c>
      <c r="M15" s="62" t="s">
        <v>1442</v>
      </c>
      <c r="N15" s="62" t="s">
        <v>1439</v>
      </c>
      <c r="O15" s="62" t="s">
        <v>1439</v>
      </c>
      <c r="P15" s="62" t="s">
        <v>1443</v>
      </c>
      <c r="Q15" s="63">
        <v>2054</v>
      </c>
      <c r="R15" s="62" t="s">
        <v>1381</v>
      </c>
    </row>
    <row r="16" spans="2:18" x14ac:dyDescent="0.2">
      <c r="B16" t="s">
        <v>674</v>
      </c>
      <c r="C16" t="s">
        <v>1444</v>
      </c>
      <c r="D16" s="60">
        <v>84</v>
      </c>
      <c r="E16" t="s">
        <v>1381</v>
      </c>
      <c r="F16" t="s">
        <v>1445</v>
      </c>
      <c r="G16">
        <v>84</v>
      </c>
      <c r="H16" t="s">
        <v>1381</v>
      </c>
      <c r="J16" s="60" t="s">
        <v>674</v>
      </c>
      <c r="K16" s="60">
        <v>84</v>
      </c>
      <c r="L16" s="62" t="s">
        <v>1446</v>
      </c>
      <c r="M16" s="62" t="s">
        <v>1447</v>
      </c>
      <c r="N16" s="62" t="s">
        <v>1444</v>
      </c>
      <c r="O16" s="62" t="s">
        <v>1448</v>
      </c>
      <c r="P16" s="62" t="s">
        <v>1449</v>
      </c>
      <c r="Q16" s="63">
        <v>1879</v>
      </c>
      <c r="R16" s="62" t="s">
        <v>1416</v>
      </c>
    </row>
    <row r="17" spans="2:18" x14ac:dyDescent="0.2">
      <c r="B17" t="s">
        <v>675</v>
      </c>
      <c r="C17" t="s">
        <v>1450</v>
      </c>
      <c r="D17" s="60">
        <v>84</v>
      </c>
      <c r="E17" t="s">
        <v>1381</v>
      </c>
      <c r="F17" t="s">
        <v>1451</v>
      </c>
      <c r="G17">
        <v>84</v>
      </c>
      <c r="H17" t="s">
        <v>1381</v>
      </c>
      <c r="J17" s="60" t="s">
        <v>675</v>
      </c>
      <c r="K17" s="60">
        <v>84</v>
      </c>
      <c r="L17" s="62" t="s">
        <v>1452</v>
      </c>
      <c r="M17" s="62" t="s">
        <v>1453</v>
      </c>
      <c r="N17" s="62" t="s">
        <v>1450</v>
      </c>
      <c r="O17" s="62" t="s">
        <v>1454</v>
      </c>
      <c r="P17" s="62" t="s">
        <v>1455</v>
      </c>
      <c r="Q17" s="63">
        <v>1767</v>
      </c>
      <c r="R17" s="62" t="s">
        <v>1456</v>
      </c>
    </row>
    <row r="18" spans="2:18" x14ac:dyDescent="0.2">
      <c r="B18" t="s">
        <v>676</v>
      </c>
      <c r="C18" t="s">
        <v>1457</v>
      </c>
      <c r="D18" s="60">
        <v>84</v>
      </c>
      <c r="E18" t="s">
        <v>1381</v>
      </c>
      <c r="F18" t="s">
        <v>1458</v>
      </c>
      <c r="G18">
        <v>84</v>
      </c>
      <c r="H18" t="s">
        <v>1381</v>
      </c>
      <c r="J18" s="60" t="s">
        <v>676</v>
      </c>
      <c r="K18" s="60">
        <v>84</v>
      </c>
      <c r="L18" s="62" t="s">
        <v>1459</v>
      </c>
      <c r="M18" s="62" t="s">
        <v>1460</v>
      </c>
      <c r="N18" s="62" t="s">
        <v>1457</v>
      </c>
      <c r="O18" s="62" t="s">
        <v>1387</v>
      </c>
      <c r="P18" s="62" t="s">
        <v>1461</v>
      </c>
      <c r="Q18" s="63">
        <v>2596</v>
      </c>
      <c r="R18" s="62" t="s">
        <v>1381</v>
      </c>
    </row>
    <row r="19" spans="2:18" x14ac:dyDescent="0.2">
      <c r="B19" t="s">
        <v>677</v>
      </c>
      <c r="C19" t="s">
        <v>1462</v>
      </c>
      <c r="D19" s="60">
        <v>84</v>
      </c>
      <c r="E19" t="s">
        <v>1381</v>
      </c>
      <c r="F19" t="s">
        <v>1463</v>
      </c>
      <c r="G19">
        <v>84</v>
      </c>
      <c r="H19" t="s">
        <v>1381</v>
      </c>
      <c r="J19" s="60" t="s">
        <v>677</v>
      </c>
      <c r="K19" s="60">
        <v>84</v>
      </c>
      <c r="L19" s="62" t="s">
        <v>1464</v>
      </c>
      <c r="M19" s="63">
        <v>30831892803692</v>
      </c>
      <c r="N19" s="62" t="s">
        <v>1462</v>
      </c>
      <c r="O19" s="62" t="s">
        <v>1462</v>
      </c>
      <c r="P19" s="62" t="s">
        <v>1465</v>
      </c>
      <c r="Q19" s="63">
        <v>4298</v>
      </c>
      <c r="R19" s="62" t="s">
        <v>1381</v>
      </c>
    </row>
    <row r="20" spans="2:18" x14ac:dyDescent="0.2">
      <c r="B20" t="s">
        <v>678</v>
      </c>
      <c r="C20" t="s">
        <v>1466</v>
      </c>
      <c r="D20" s="60">
        <v>84</v>
      </c>
      <c r="E20" t="s">
        <v>1381</v>
      </c>
      <c r="F20" t="s">
        <v>1467</v>
      </c>
      <c r="G20">
        <v>84</v>
      </c>
      <c r="H20" t="s">
        <v>1381</v>
      </c>
      <c r="J20" s="60" t="s">
        <v>678</v>
      </c>
      <c r="K20" s="60">
        <v>84</v>
      </c>
      <c r="L20" s="62" t="s">
        <v>1468</v>
      </c>
      <c r="M20" s="62" t="s">
        <v>1469</v>
      </c>
      <c r="N20" s="62" t="s">
        <v>1466</v>
      </c>
      <c r="O20" s="62" t="s">
        <v>1470</v>
      </c>
      <c r="P20" s="62" t="s">
        <v>1471</v>
      </c>
      <c r="Q20" s="63">
        <v>2503</v>
      </c>
      <c r="R20" s="62" t="s">
        <v>1381</v>
      </c>
    </row>
    <row r="21" spans="2:18" x14ac:dyDescent="0.2">
      <c r="B21" t="s">
        <v>679</v>
      </c>
      <c r="C21" t="s">
        <v>1472</v>
      </c>
      <c r="D21" s="60">
        <v>84</v>
      </c>
      <c r="E21" t="s">
        <v>1381</v>
      </c>
      <c r="F21" t="s">
        <v>1473</v>
      </c>
      <c r="G21">
        <v>84</v>
      </c>
      <c r="H21" t="s">
        <v>1381</v>
      </c>
      <c r="J21" s="60" t="s">
        <v>679</v>
      </c>
      <c r="K21" s="60">
        <v>84</v>
      </c>
      <c r="L21" s="62" t="s">
        <v>1474</v>
      </c>
      <c r="M21" s="62" t="s">
        <v>1475</v>
      </c>
      <c r="N21" s="62" t="s">
        <v>1472</v>
      </c>
      <c r="O21" s="62" t="s">
        <v>1472</v>
      </c>
      <c r="P21" s="62" t="s">
        <v>1476</v>
      </c>
      <c r="Q21" s="63">
        <v>1640</v>
      </c>
      <c r="R21" s="62" t="s">
        <v>1477</v>
      </c>
    </row>
    <row r="22" spans="2:18" x14ac:dyDescent="0.2">
      <c r="B22" t="s">
        <v>681</v>
      </c>
      <c r="C22" t="s">
        <v>1478</v>
      </c>
      <c r="D22" s="60">
        <v>84</v>
      </c>
      <c r="E22" t="s">
        <v>1381</v>
      </c>
      <c r="F22" t="s">
        <v>1479</v>
      </c>
      <c r="G22">
        <v>84</v>
      </c>
      <c r="H22" t="s">
        <v>1381</v>
      </c>
      <c r="J22" s="60" t="s">
        <v>681</v>
      </c>
      <c r="K22" s="60">
        <v>84</v>
      </c>
      <c r="L22" s="62" t="s">
        <v>1480</v>
      </c>
      <c r="M22" s="62" t="s">
        <v>1481</v>
      </c>
      <c r="N22" s="62" t="s">
        <v>1478</v>
      </c>
      <c r="O22" s="62" t="s">
        <v>1478</v>
      </c>
      <c r="P22" s="62" t="s">
        <v>1482</v>
      </c>
      <c r="Q22" s="63">
        <v>1402</v>
      </c>
      <c r="R22" s="62" t="s">
        <v>1483</v>
      </c>
    </row>
    <row r="23" spans="2:18" x14ac:dyDescent="0.2">
      <c r="B23" t="s">
        <v>682</v>
      </c>
      <c r="C23" t="s">
        <v>1484</v>
      </c>
      <c r="D23" s="60">
        <v>84</v>
      </c>
      <c r="E23" t="s">
        <v>1381</v>
      </c>
      <c r="F23" t="s">
        <v>1485</v>
      </c>
      <c r="G23">
        <v>84</v>
      </c>
      <c r="H23" t="s">
        <v>1381</v>
      </c>
      <c r="J23" s="60" t="s">
        <v>682</v>
      </c>
      <c r="K23" s="60">
        <v>84</v>
      </c>
      <c r="L23" s="62" t="s">
        <v>1486</v>
      </c>
      <c r="M23" s="63">
        <v>33488760551219</v>
      </c>
      <c r="N23" s="62" t="s">
        <v>1484</v>
      </c>
      <c r="O23" s="62" t="s">
        <v>1484</v>
      </c>
      <c r="P23" s="62" t="s">
        <v>1487</v>
      </c>
      <c r="Q23" s="63">
        <v>4214</v>
      </c>
      <c r="R23" s="62" t="s">
        <v>1381</v>
      </c>
    </row>
    <row r="24" spans="2:18" x14ac:dyDescent="0.2">
      <c r="B24" t="s">
        <v>683</v>
      </c>
      <c r="C24" t="s">
        <v>1488</v>
      </c>
      <c r="D24" s="60">
        <v>84</v>
      </c>
      <c r="E24" t="s">
        <v>1381</v>
      </c>
      <c r="F24" t="s">
        <v>1489</v>
      </c>
      <c r="G24">
        <v>84</v>
      </c>
      <c r="H24" t="s">
        <v>1381</v>
      </c>
      <c r="J24" s="60" t="s">
        <v>683</v>
      </c>
      <c r="K24" s="60">
        <v>84</v>
      </c>
      <c r="L24" s="62" t="s">
        <v>1490</v>
      </c>
      <c r="M24" s="62" t="s">
        <v>1491</v>
      </c>
      <c r="N24" s="62" t="s">
        <v>1488</v>
      </c>
      <c r="O24" s="62" t="s">
        <v>1492</v>
      </c>
      <c r="P24" s="62" t="s">
        <v>1493</v>
      </c>
      <c r="Q24" s="63">
        <v>2421</v>
      </c>
      <c r="R24" s="62" t="s">
        <v>1381</v>
      </c>
    </row>
    <row r="25" spans="2:18" x14ac:dyDescent="0.2">
      <c r="B25" t="s">
        <v>684</v>
      </c>
      <c r="C25" t="s">
        <v>1462</v>
      </c>
      <c r="D25" s="60">
        <v>84</v>
      </c>
      <c r="E25" t="s">
        <v>1381</v>
      </c>
      <c r="F25" t="s">
        <v>1494</v>
      </c>
      <c r="G25">
        <v>84</v>
      </c>
      <c r="H25" t="s">
        <v>1381</v>
      </c>
      <c r="J25" s="60" t="s">
        <v>684</v>
      </c>
      <c r="K25" s="60">
        <v>84</v>
      </c>
      <c r="L25" s="62" t="s">
        <v>1495</v>
      </c>
      <c r="M25" s="63">
        <v>60139694689283</v>
      </c>
      <c r="N25" s="62" t="s">
        <v>1462</v>
      </c>
      <c r="O25" s="62" t="s">
        <v>1496</v>
      </c>
      <c r="P25" s="62" t="s">
        <v>1497</v>
      </c>
      <c r="Q25" s="63">
        <v>4298</v>
      </c>
      <c r="R25" s="62" t="s">
        <v>1381</v>
      </c>
    </row>
    <row r="26" spans="2:18" x14ac:dyDescent="0.2">
      <c r="B26" t="s">
        <v>685</v>
      </c>
      <c r="C26" t="s">
        <v>1498</v>
      </c>
      <c r="D26" s="60">
        <v>84</v>
      </c>
      <c r="E26" t="s">
        <v>1381</v>
      </c>
      <c r="F26" t="s">
        <v>1499</v>
      </c>
      <c r="G26">
        <v>84</v>
      </c>
      <c r="H26" t="s">
        <v>1381</v>
      </c>
      <c r="J26" s="60" t="s">
        <v>685</v>
      </c>
      <c r="K26" s="60">
        <v>84</v>
      </c>
      <c r="L26" s="62" t="s">
        <v>1500</v>
      </c>
      <c r="M26" s="63">
        <v>12219761353435</v>
      </c>
      <c r="N26" s="62" t="s">
        <v>1498</v>
      </c>
      <c r="O26" s="62" t="s">
        <v>1501</v>
      </c>
      <c r="P26" s="62" t="s">
        <v>1502</v>
      </c>
      <c r="Q26" s="63">
        <v>3910</v>
      </c>
      <c r="R26" s="62" t="s">
        <v>1381</v>
      </c>
    </row>
    <row r="27" spans="2:18" x14ac:dyDescent="0.2">
      <c r="B27" t="s">
        <v>686</v>
      </c>
      <c r="C27" t="s">
        <v>1503</v>
      </c>
      <c r="D27" s="60">
        <v>84</v>
      </c>
      <c r="E27" t="s">
        <v>1381</v>
      </c>
      <c r="F27" t="s">
        <v>1504</v>
      </c>
      <c r="G27">
        <v>84</v>
      </c>
      <c r="H27" t="s">
        <v>1381</v>
      </c>
      <c r="J27" s="60" t="s">
        <v>686</v>
      </c>
      <c r="K27" s="60">
        <v>84</v>
      </c>
      <c r="L27" s="62" t="s">
        <v>1505</v>
      </c>
      <c r="M27" s="62" t="s">
        <v>1506</v>
      </c>
      <c r="N27" s="62" t="s">
        <v>1503</v>
      </c>
      <c r="O27" s="62" t="s">
        <v>1503</v>
      </c>
      <c r="P27" s="62" t="s">
        <v>1507</v>
      </c>
      <c r="Q27" s="63">
        <v>2945</v>
      </c>
      <c r="R27" s="62" t="s">
        <v>1381</v>
      </c>
    </row>
    <row r="28" spans="2:18" x14ac:dyDescent="0.2">
      <c r="B28" t="s">
        <v>688</v>
      </c>
      <c r="C28" t="s">
        <v>1508</v>
      </c>
      <c r="D28" s="60">
        <v>84</v>
      </c>
      <c r="E28" t="s">
        <v>1381</v>
      </c>
      <c r="F28" t="s">
        <v>1421</v>
      </c>
      <c r="G28">
        <v>84</v>
      </c>
      <c r="H28" t="s">
        <v>1381</v>
      </c>
      <c r="J28" s="60" t="s">
        <v>688</v>
      </c>
      <c r="K28" s="60">
        <v>84</v>
      </c>
      <c r="L28" s="62" t="s">
        <v>1509</v>
      </c>
      <c r="M28" s="62" t="s">
        <v>1510</v>
      </c>
      <c r="N28" s="62" t="s">
        <v>1508</v>
      </c>
      <c r="O28" s="62" t="s">
        <v>1511</v>
      </c>
      <c r="P28" s="62" t="s">
        <v>1512</v>
      </c>
      <c r="Q28" s="63">
        <v>4020</v>
      </c>
      <c r="R28" s="62" t="s">
        <v>1381</v>
      </c>
    </row>
    <row r="29" spans="2:18" x14ac:dyDescent="0.2">
      <c r="B29" t="s">
        <v>689</v>
      </c>
      <c r="C29" t="s">
        <v>1513</v>
      </c>
      <c r="D29" s="60">
        <v>84</v>
      </c>
      <c r="E29" t="s">
        <v>1381</v>
      </c>
      <c r="F29" t="s">
        <v>1514</v>
      </c>
      <c r="G29">
        <v>84</v>
      </c>
      <c r="H29" t="s">
        <v>1381</v>
      </c>
      <c r="J29" s="60" t="s">
        <v>689</v>
      </c>
      <c r="K29" s="60">
        <v>84</v>
      </c>
      <c r="L29" s="62" t="s">
        <v>1515</v>
      </c>
      <c r="M29" s="62" t="s">
        <v>1516</v>
      </c>
      <c r="N29" s="62" t="s">
        <v>1513</v>
      </c>
      <c r="O29" s="62" t="s">
        <v>1517</v>
      </c>
      <c r="P29" s="62" t="s">
        <v>1518</v>
      </c>
      <c r="Q29" s="63">
        <v>3577</v>
      </c>
      <c r="R29" s="62" t="s">
        <v>1381</v>
      </c>
    </row>
    <row r="30" spans="2:18" x14ac:dyDescent="0.2">
      <c r="B30" t="s">
        <v>690</v>
      </c>
      <c r="C30" t="s">
        <v>1519</v>
      </c>
      <c r="D30" s="60">
        <v>84</v>
      </c>
      <c r="E30" t="s">
        <v>1477</v>
      </c>
      <c r="F30" t="s">
        <v>1520</v>
      </c>
      <c r="G30">
        <v>84</v>
      </c>
      <c r="H30" t="s">
        <v>1381</v>
      </c>
      <c r="J30" s="60" t="s">
        <v>690</v>
      </c>
      <c r="K30" s="60">
        <v>84</v>
      </c>
      <c r="L30" s="62" t="s">
        <v>1521</v>
      </c>
      <c r="M30" s="62" t="s">
        <v>1522</v>
      </c>
      <c r="N30" s="62" t="s">
        <v>1519</v>
      </c>
      <c r="O30" s="62" t="s">
        <v>1523</v>
      </c>
      <c r="P30" s="62" t="s">
        <v>1524</v>
      </c>
      <c r="Q30" s="63">
        <v>1042</v>
      </c>
      <c r="R30" s="62" t="s">
        <v>1525</v>
      </c>
    </row>
    <row r="31" spans="2:18" x14ac:dyDescent="0.2">
      <c r="B31" t="s">
        <v>691</v>
      </c>
      <c r="C31" t="s">
        <v>1526</v>
      </c>
      <c r="D31" s="60">
        <v>84</v>
      </c>
      <c r="E31" t="s">
        <v>1381</v>
      </c>
      <c r="F31" t="s">
        <v>1527</v>
      </c>
      <c r="G31">
        <v>84</v>
      </c>
      <c r="H31" t="s">
        <v>1381</v>
      </c>
      <c r="J31" s="60" t="s">
        <v>691</v>
      </c>
      <c r="K31" s="60">
        <v>84</v>
      </c>
      <c r="L31" s="62" t="s">
        <v>1528</v>
      </c>
      <c r="M31" s="62" t="s">
        <v>1529</v>
      </c>
      <c r="N31" s="62" t="s">
        <v>1526</v>
      </c>
      <c r="O31" s="62" t="s">
        <v>1530</v>
      </c>
      <c r="P31" s="62" t="s">
        <v>1531</v>
      </c>
      <c r="Q31" s="63">
        <v>1978</v>
      </c>
      <c r="R31" s="62" t="s">
        <v>1532</v>
      </c>
    </row>
    <row r="32" spans="2:18" x14ac:dyDescent="0.2">
      <c r="B32" t="s">
        <v>692</v>
      </c>
      <c r="C32" t="s">
        <v>1393</v>
      </c>
      <c r="D32" s="60">
        <v>84</v>
      </c>
      <c r="E32" t="s">
        <v>1381</v>
      </c>
      <c r="F32" t="s">
        <v>1533</v>
      </c>
      <c r="G32">
        <v>84</v>
      </c>
      <c r="H32" t="s">
        <v>1381</v>
      </c>
      <c r="J32" s="60" t="s">
        <v>692</v>
      </c>
      <c r="K32" s="60">
        <v>84</v>
      </c>
      <c r="L32" s="62" t="s">
        <v>1534</v>
      </c>
      <c r="M32" s="63">
        <v>1604393140866</v>
      </c>
      <c r="N32" s="62" t="s">
        <v>1393</v>
      </c>
      <c r="O32" s="62" t="s">
        <v>1535</v>
      </c>
      <c r="P32" s="62" t="s">
        <v>1397</v>
      </c>
      <c r="Q32" s="63">
        <v>4089</v>
      </c>
      <c r="R32" s="62" t="s">
        <v>1381</v>
      </c>
    </row>
    <row r="33" spans="2:18" x14ac:dyDescent="0.2">
      <c r="B33" t="s">
        <v>693</v>
      </c>
      <c r="C33" t="s">
        <v>1536</v>
      </c>
      <c r="D33" s="60">
        <v>84</v>
      </c>
      <c r="E33" t="s">
        <v>1532</v>
      </c>
      <c r="F33" t="s">
        <v>1537</v>
      </c>
      <c r="G33">
        <v>84</v>
      </c>
      <c r="H33" t="s">
        <v>1381</v>
      </c>
      <c r="J33" s="60" t="s">
        <v>693</v>
      </c>
      <c r="K33" s="60">
        <v>84</v>
      </c>
      <c r="L33" s="62" t="s">
        <v>1538</v>
      </c>
      <c r="M33" s="62" t="s">
        <v>1539</v>
      </c>
      <c r="N33" s="62" t="s">
        <v>1536</v>
      </c>
      <c r="O33" s="62" t="s">
        <v>1540</v>
      </c>
      <c r="P33" s="62" t="s">
        <v>1541</v>
      </c>
      <c r="Q33" s="63">
        <v>1225</v>
      </c>
      <c r="R33" s="62" t="s">
        <v>1542</v>
      </c>
    </row>
    <row r="34" spans="2:18" x14ac:dyDescent="0.2">
      <c r="B34" t="s">
        <v>695</v>
      </c>
      <c r="C34" t="s">
        <v>1543</v>
      </c>
      <c r="D34" s="60">
        <v>84</v>
      </c>
      <c r="E34" t="s">
        <v>1381</v>
      </c>
      <c r="F34" t="s">
        <v>1544</v>
      </c>
      <c r="G34">
        <v>84</v>
      </c>
      <c r="H34" t="s">
        <v>1381</v>
      </c>
      <c r="J34" s="60" t="s">
        <v>695</v>
      </c>
      <c r="K34" s="60">
        <v>84</v>
      </c>
      <c r="L34" s="62" t="s">
        <v>1545</v>
      </c>
      <c r="M34" s="62" t="s">
        <v>1546</v>
      </c>
      <c r="N34" s="62" t="s">
        <v>1543</v>
      </c>
      <c r="O34" s="62" t="s">
        <v>1547</v>
      </c>
      <c r="P34" s="62" t="s">
        <v>1548</v>
      </c>
      <c r="Q34" s="63">
        <v>2454</v>
      </c>
      <c r="R34" s="62" t="s">
        <v>1381</v>
      </c>
    </row>
    <row r="35" spans="2:18" x14ac:dyDescent="0.2">
      <c r="B35" t="s">
        <v>696</v>
      </c>
      <c r="C35" t="s">
        <v>1549</v>
      </c>
      <c r="D35" s="60">
        <v>84</v>
      </c>
      <c r="E35" t="s">
        <v>1381</v>
      </c>
      <c r="F35" t="s">
        <v>1550</v>
      </c>
      <c r="G35">
        <v>84</v>
      </c>
      <c r="H35" t="s">
        <v>1381</v>
      </c>
      <c r="J35" s="60" t="s">
        <v>696</v>
      </c>
      <c r="K35" s="60">
        <v>84</v>
      </c>
      <c r="L35" s="63">
        <v>1915424525577</v>
      </c>
      <c r="M35" s="63">
        <v>46520789460562</v>
      </c>
      <c r="N35" s="62" t="s">
        <v>1549</v>
      </c>
      <c r="O35" s="62" t="s">
        <v>1551</v>
      </c>
      <c r="P35" s="62" t="s">
        <v>1552</v>
      </c>
      <c r="Q35" s="63">
        <v>3126</v>
      </c>
      <c r="R35" s="62" t="s">
        <v>1381</v>
      </c>
    </row>
    <row r="36" spans="2:18" x14ac:dyDescent="0.2">
      <c r="B36" t="s">
        <v>697</v>
      </c>
      <c r="C36" t="s">
        <v>1553</v>
      </c>
      <c r="D36" s="60">
        <v>84</v>
      </c>
      <c r="E36" t="s">
        <v>1381</v>
      </c>
      <c r="F36" t="s">
        <v>1554</v>
      </c>
      <c r="G36">
        <v>84</v>
      </c>
      <c r="H36" t="s">
        <v>1381</v>
      </c>
      <c r="J36" s="60" t="s">
        <v>697</v>
      </c>
      <c r="K36" s="60">
        <v>84</v>
      </c>
      <c r="L36" s="63">
        <v>2303378135495</v>
      </c>
      <c r="M36" s="63">
        <v>65189325486760</v>
      </c>
      <c r="N36" s="62" t="s">
        <v>1553</v>
      </c>
      <c r="O36" s="62" t="s">
        <v>1553</v>
      </c>
      <c r="P36" s="62" t="s">
        <v>1555</v>
      </c>
      <c r="Q36" s="63">
        <v>3425</v>
      </c>
      <c r="R36" s="62" t="s">
        <v>1381</v>
      </c>
    </row>
    <row r="37" spans="2:18" x14ac:dyDescent="0.2">
      <c r="B37" t="s">
        <v>698</v>
      </c>
      <c r="C37" t="s">
        <v>1508</v>
      </c>
      <c r="D37" s="60">
        <v>84</v>
      </c>
      <c r="E37" t="s">
        <v>1381</v>
      </c>
      <c r="F37" t="s">
        <v>1547</v>
      </c>
      <c r="G37">
        <v>84</v>
      </c>
      <c r="H37" t="s">
        <v>1381</v>
      </c>
      <c r="J37" s="60" t="s">
        <v>698</v>
      </c>
      <c r="K37" s="60">
        <v>84</v>
      </c>
      <c r="L37" s="63">
        <v>80162808670</v>
      </c>
      <c r="M37" s="63">
        <v>5141256515070</v>
      </c>
      <c r="N37" s="62" t="s">
        <v>1508</v>
      </c>
      <c r="O37" s="62" t="s">
        <v>1556</v>
      </c>
      <c r="P37" s="62" t="s">
        <v>1512</v>
      </c>
      <c r="Q37" s="63">
        <v>4021</v>
      </c>
      <c r="R37" s="62" t="s">
        <v>1381</v>
      </c>
    </row>
    <row r="38" spans="2:18" x14ac:dyDescent="0.2">
      <c r="B38" t="s">
        <v>699</v>
      </c>
      <c r="C38" t="s">
        <v>1557</v>
      </c>
      <c r="D38" s="60">
        <v>84</v>
      </c>
      <c r="E38" t="s">
        <v>1381</v>
      </c>
      <c r="F38" t="s">
        <v>1558</v>
      </c>
      <c r="G38">
        <v>84</v>
      </c>
      <c r="H38" t="s">
        <v>1381</v>
      </c>
      <c r="J38" s="60" t="s">
        <v>699</v>
      </c>
      <c r="K38" s="60">
        <v>84</v>
      </c>
      <c r="L38" s="63">
        <v>197843798632</v>
      </c>
      <c r="M38" s="63">
        <v>5278828673045</v>
      </c>
      <c r="N38" s="62" t="s">
        <v>1557</v>
      </c>
      <c r="O38" s="62" t="s">
        <v>1557</v>
      </c>
      <c r="P38" s="62" t="s">
        <v>1559</v>
      </c>
      <c r="Q38" s="63">
        <v>3446</v>
      </c>
      <c r="R38" s="62" t="s">
        <v>1381</v>
      </c>
    </row>
    <row r="39" spans="2:18" x14ac:dyDescent="0.2">
      <c r="B39" t="s">
        <v>700</v>
      </c>
      <c r="C39" t="s">
        <v>1560</v>
      </c>
      <c r="D39" s="60">
        <v>84</v>
      </c>
      <c r="E39" t="s">
        <v>1381</v>
      </c>
      <c r="F39" t="s">
        <v>1561</v>
      </c>
      <c r="G39">
        <v>84</v>
      </c>
      <c r="H39" t="s">
        <v>1381</v>
      </c>
      <c r="J39" s="60" t="s">
        <v>700</v>
      </c>
      <c r="K39" s="60">
        <v>84</v>
      </c>
      <c r="L39" s="63">
        <v>859944960298</v>
      </c>
      <c r="M39" s="64">
        <v>77244606838000</v>
      </c>
      <c r="N39" s="62" t="s">
        <v>1560</v>
      </c>
      <c r="O39" s="62" t="s">
        <v>1560</v>
      </c>
      <c r="P39" s="62" t="s">
        <v>1562</v>
      </c>
      <c r="Q39" s="63">
        <v>4723</v>
      </c>
      <c r="R39" s="62" t="s">
        <v>1381</v>
      </c>
    </row>
    <row r="40" spans="2:18" x14ac:dyDescent="0.2">
      <c r="B40" t="s">
        <v>702</v>
      </c>
      <c r="C40" t="s">
        <v>1563</v>
      </c>
      <c r="D40" s="60">
        <v>84</v>
      </c>
      <c r="E40" t="s">
        <v>1381</v>
      </c>
      <c r="F40" t="s">
        <v>1564</v>
      </c>
      <c r="G40">
        <v>84</v>
      </c>
      <c r="H40" t="s">
        <v>1381</v>
      </c>
      <c r="J40" s="60" t="s">
        <v>702</v>
      </c>
      <c r="K40" s="60">
        <v>84</v>
      </c>
      <c r="L40" s="64">
        <v>43618496993000</v>
      </c>
      <c r="M40" s="64">
        <v>3978468927040000</v>
      </c>
      <c r="N40" s="62" t="s">
        <v>1563</v>
      </c>
      <c r="O40" s="62" t="s">
        <v>1563</v>
      </c>
      <c r="P40" s="62" t="s">
        <v>1562</v>
      </c>
      <c r="Q40" s="63">
        <v>4829</v>
      </c>
      <c r="R40" s="62" t="s">
        <v>1381</v>
      </c>
    </row>
    <row r="41" spans="2:18" x14ac:dyDescent="0.2">
      <c r="B41" t="s">
        <v>703</v>
      </c>
      <c r="C41" t="s">
        <v>1565</v>
      </c>
      <c r="D41" s="60">
        <v>84</v>
      </c>
      <c r="E41" t="s">
        <v>1381</v>
      </c>
      <c r="F41" t="s">
        <v>1566</v>
      </c>
      <c r="G41">
        <v>84</v>
      </c>
      <c r="H41" t="s">
        <v>1381</v>
      </c>
      <c r="J41" s="60" t="s">
        <v>703</v>
      </c>
      <c r="K41" s="60">
        <v>84</v>
      </c>
      <c r="L41" s="63">
        <v>122452024498</v>
      </c>
      <c r="M41" s="63">
        <v>4036629177070</v>
      </c>
      <c r="N41" s="62" t="s">
        <v>1565</v>
      </c>
      <c r="O41" s="62" t="s">
        <v>1567</v>
      </c>
      <c r="P41" s="62" t="s">
        <v>1568</v>
      </c>
      <c r="Q41" s="63">
        <v>3499</v>
      </c>
      <c r="R41" s="62" t="s">
        <v>1381</v>
      </c>
    </row>
    <row r="42" spans="2:18" x14ac:dyDescent="0.2">
      <c r="B42" t="s">
        <v>704</v>
      </c>
      <c r="C42" t="s">
        <v>1569</v>
      </c>
      <c r="D42" s="60">
        <v>84</v>
      </c>
      <c r="E42" t="s">
        <v>1381</v>
      </c>
      <c r="F42" t="s">
        <v>1570</v>
      </c>
      <c r="G42">
        <v>84</v>
      </c>
      <c r="H42" t="s">
        <v>1381</v>
      </c>
      <c r="J42" s="60" t="s">
        <v>704</v>
      </c>
      <c r="K42" s="60">
        <v>84</v>
      </c>
      <c r="L42" s="63">
        <v>1407181139173</v>
      </c>
      <c r="M42" s="63">
        <v>69044311935951</v>
      </c>
      <c r="N42" s="62" t="s">
        <v>1569</v>
      </c>
      <c r="O42" s="62" t="s">
        <v>1571</v>
      </c>
      <c r="P42" s="62" t="s">
        <v>1572</v>
      </c>
      <c r="Q42" s="63">
        <v>3846</v>
      </c>
      <c r="R42" s="62" t="s">
        <v>1381</v>
      </c>
    </row>
    <row r="43" spans="2:18" x14ac:dyDescent="0.2">
      <c r="B43" t="s">
        <v>705</v>
      </c>
      <c r="C43" t="s">
        <v>1444</v>
      </c>
      <c r="D43" s="60">
        <v>84</v>
      </c>
      <c r="E43" t="s">
        <v>1381</v>
      </c>
      <c r="F43" t="s">
        <v>1573</v>
      </c>
      <c r="G43">
        <v>84</v>
      </c>
      <c r="H43" t="s">
        <v>1381</v>
      </c>
      <c r="J43" s="60" t="s">
        <v>705</v>
      </c>
      <c r="K43" s="60">
        <v>84</v>
      </c>
      <c r="L43" s="63">
        <v>59638465281</v>
      </c>
      <c r="M43" s="63">
        <v>662459549724</v>
      </c>
      <c r="N43" s="62" t="s">
        <v>1444</v>
      </c>
      <c r="O43" s="62" t="s">
        <v>1444</v>
      </c>
      <c r="P43" s="62" t="s">
        <v>1574</v>
      </c>
      <c r="Q43" s="63">
        <v>1883</v>
      </c>
      <c r="R43" s="62" t="s">
        <v>1416</v>
      </c>
    </row>
    <row r="44" spans="2:18" x14ac:dyDescent="0.2">
      <c r="B44" t="s">
        <v>706</v>
      </c>
      <c r="C44" t="s">
        <v>1575</v>
      </c>
      <c r="D44" s="60">
        <v>84</v>
      </c>
      <c r="E44" t="s">
        <v>1381</v>
      </c>
      <c r="F44" t="s">
        <v>1576</v>
      </c>
      <c r="G44">
        <v>84</v>
      </c>
      <c r="H44" t="s">
        <v>1381</v>
      </c>
      <c r="J44" s="60" t="s">
        <v>706</v>
      </c>
      <c r="K44" s="60">
        <v>84</v>
      </c>
      <c r="L44" s="63">
        <v>928906582470</v>
      </c>
      <c r="M44" s="63">
        <v>29288490680628</v>
      </c>
      <c r="N44" s="62" t="s">
        <v>1575</v>
      </c>
      <c r="O44" s="62" t="s">
        <v>1553</v>
      </c>
      <c r="P44" s="62" t="s">
        <v>1577</v>
      </c>
      <c r="Q44" s="63">
        <v>3452</v>
      </c>
      <c r="R44" s="62" t="s">
        <v>1381</v>
      </c>
    </row>
    <row r="45" spans="2:18" x14ac:dyDescent="0.2">
      <c r="B45" t="s">
        <v>707</v>
      </c>
      <c r="C45" t="s">
        <v>1578</v>
      </c>
      <c r="D45" s="60">
        <v>84</v>
      </c>
      <c r="E45" t="s">
        <v>1381</v>
      </c>
      <c r="F45" t="s">
        <v>1579</v>
      </c>
      <c r="G45">
        <v>84</v>
      </c>
      <c r="H45" t="s">
        <v>1381</v>
      </c>
      <c r="J45" s="60" t="s">
        <v>707</v>
      </c>
      <c r="K45" s="60">
        <v>84</v>
      </c>
      <c r="L45" s="63">
        <v>6595840209033</v>
      </c>
      <c r="M45" s="63">
        <v>92980273098345</v>
      </c>
      <c r="N45" s="62" t="s">
        <v>1578</v>
      </c>
      <c r="O45" s="62" t="s">
        <v>1578</v>
      </c>
      <c r="P45" s="62" t="s">
        <v>1580</v>
      </c>
      <c r="Q45" s="63">
        <v>2230</v>
      </c>
      <c r="R45" s="62" t="s">
        <v>1381</v>
      </c>
    </row>
    <row r="46" spans="2:18" x14ac:dyDescent="0.2">
      <c r="B46" t="s">
        <v>709</v>
      </c>
      <c r="C46" t="s">
        <v>1581</v>
      </c>
      <c r="D46" s="60">
        <v>84</v>
      </c>
      <c r="E46" t="s">
        <v>1381</v>
      </c>
      <c r="F46" t="s">
        <v>1582</v>
      </c>
      <c r="G46">
        <v>84</v>
      </c>
      <c r="H46" t="s">
        <v>1381</v>
      </c>
      <c r="J46" s="60" t="s">
        <v>709</v>
      </c>
      <c r="K46" s="60">
        <v>84</v>
      </c>
      <c r="L46" s="63">
        <v>61919752800605</v>
      </c>
      <c r="M46" s="63">
        <v>663961670602125</v>
      </c>
      <c r="N46" s="62" t="s">
        <v>1581</v>
      </c>
      <c r="O46" s="62" t="s">
        <v>1581</v>
      </c>
      <c r="P46" s="62" t="s">
        <v>1583</v>
      </c>
      <c r="Q46" s="63">
        <v>2093</v>
      </c>
      <c r="R46" s="62" t="s">
        <v>1381</v>
      </c>
    </row>
    <row r="47" spans="2:18" x14ac:dyDescent="0.2">
      <c r="B47" t="s">
        <v>710</v>
      </c>
      <c r="C47" t="s">
        <v>1385</v>
      </c>
      <c r="D47" s="60">
        <v>84</v>
      </c>
      <c r="E47" t="s">
        <v>1381</v>
      </c>
      <c r="F47" t="s">
        <v>1584</v>
      </c>
      <c r="G47">
        <v>84</v>
      </c>
      <c r="H47" t="s">
        <v>1381</v>
      </c>
      <c r="J47" s="60" t="s">
        <v>710</v>
      </c>
      <c r="K47" s="60">
        <v>84</v>
      </c>
      <c r="L47" s="62" t="s">
        <v>1585</v>
      </c>
      <c r="M47" s="63">
        <v>10807182605511</v>
      </c>
      <c r="N47" s="62" t="s">
        <v>1385</v>
      </c>
      <c r="O47" s="62" t="s">
        <v>1586</v>
      </c>
      <c r="P47" s="62" t="s">
        <v>1587</v>
      </c>
      <c r="Q47" s="63">
        <v>1812</v>
      </c>
      <c r="R47" s="62" t="s">
        <v>1588</v>
      </c>
    </row>
    <row r="48" spans="2:18" x14ac:dyDescent="0.2">
      <c r="B48" t="s">
        <v>711</v>
      </c>
      <c r="C48" t="s">
        <v>1589</v>
      </c>
      <c r="D48" s="60">
        <v>84</v>
      </c>
      <c r="E48" t="s">
        <v>1416</v>
      </c>
      <c r="F48" t="s">
        <v>1590</v>
      </c>
      <c r="G48">
        <v>84</v>
      </c>
      <c r="H48" t="s">
        <v>1381</v>
      </c>
      <c r="J48" s="60" t="s">
        <v>711</v>
      </c>
      <c r="K48" s="60">
        <v>84</v>
      </c>
      <c r="L48" s="62" t="s">
        <v>1591</v>
      </c>
      <c r="M48" s="62" t="s">
        <v>1592</v>
      </c>
      <c r="N48" s="62" t="s">
        <v>1589</v>
      </c>
      <c r="O48" s="62" t="s">
        <v>1589</v>
      </c>
      <c r="P48" s="62" t="s">
        <v>1593</v>
      </c>
      <c r="Q48" s="63">
        <v>1171</v>
      </c>
      <c r="R48" s="62" t="s">
        <v>1594</v>
      </c>
    </row>
    <row r="49" spans="2:18" x14ac:dyDescent="0.2">
      <c r="B49" t="s">
        <v>712</v>
      </c>
      <c r="C49" t="s">
        <v>1595</v>
      </c>
      <c r="D49" s="60">
        <v>84</v>
      </c>
      <c r="E49" t="s">
        <v>1381</v>
      </c>
      <c r="F49" t="s">
        <v>1596</v>
      </c>
      <c r="G49">
        <v>84</v>
      </c>
      <c r="H49" t="s">
        <v>1381</v>
      </c>
      <c r="J49" s="60" t="s">
        <v>712</v>
      </c>
      <c r="K49" s="60">
        <v>84</v>
      </c>
      <c r="L49" s="62" t="s">
        <v>1597</v>
      </c>
      <c r="M49" s="63">
        <v>1046781125931</v>
      </c>
      <c r="N49" s="62" t="s">
        <v>1595</v>
      </c>
      <c r="O49" s="62" t="s">
        <v>1454</v>
      </c>
      <c r="P49" s="62" t="s">
        <v>1443</v>
      </c>
      <c r="Q49" s="63">
        <v>1724</v>
      </c>
      <c r="R49" s="62" t="s">
        <v>1598</v>
      </c>
    </row>
    <row r="50" spans="2:18" x14ac:dyDescent="0.2">
      <c r="B50" t="s">
        <v>713</v>
      </c>
      <c r="C50" t="s">
        <v>1599</v>
      </c>
      <c r="D50" s="60">
        <v>84</v>
      </c>
      <c r="E50" t="s">
        <v>1600</v>
      </c>
      <c r="F50" t="s">
        <v>1601</v>
      </c>
      <c r="G50">
        <v>84</v>
      </c>
      <c r="H50" t="s">
        <v>1381</v>
      </c>
      <c r="J50" s="60" t="s">
        <v>713</v>
      </c>
      <c r="K50" s="60">
        <v>84</v>
      </c>
      <c r="L50" s="62" t="s">
        <v>1602</v>
      </c>
      <c r="M50" s="62" t="s">
        <v>1603</v>
      </c>
      <c r="N50" s="62" t="s">
        <v>1599</v>
      </c>
      <c r="O50" s="62" t="s">
        <v>1599</v>
      </c>
      <c r="P50" s="62" t="s">
        <v>1604</v>
      </c>
      <c r="Q50" s="62" t="s">
        <v>1605</v>
      </c>
      <c r="R50" s="62" t="s">
        <v>1606</v>
      </c>
    </row>
    <row r="51" spans="2:18" x14ac:dyDescent="0.2">
      <c r="B51" t="s">
        <v>714</v>
      </c>
      <c r="C51" t="s">
        <v>1589</v>
      </c>
      <c r="D51" s="60">
        <v>84</v>
      </c>
      <c r="E51" t="s">
        <v>1416</v>
      </c>
      <c r="F51" t="s">
        <v>1607</v>
      </c>
      <c r="G51">
        <v>84</v>
      </c>
      <c r="H51" t="s">
        <v>1381</v>
      </c>
      <c r="J51" s="60" t="s">
        <v>714</v>
      </c>
      <c r="K51" s="60">
        <v>84</v>
      </c>
      <c r="L51" s="62" t="s">
        <v>1608</v>
      </c>
      <c r="M51" s="62" t="s">
        <v>1609</v>
      </c>
      <c r="N51" s="62" t="s">
        <v>1589</v>
      </c>
      <c r="O51" s="62" t="s">
        <v>1589</v>
      </c>
      <c r="P51" s="62" t="s">
        <v>1610</v>
      </c>
      <c r="Q51" s="63">
        <v>1169</v>
      </c>
      <c r="R51" s="62" t="s">
        <v>1611</v>
      </c>
    </row>
    <row r="52" spans="2:18" x14ac:dyDescent="0.2">
      <c r="B52" t="s">
        <v>716</v>
      </c>
      <c r="C52" t="s">
        <v>1599</v>
      </c>
      <c r="D52" s="60">
        <v>84</v>
      </c>
      <c r="E52" t="s">
        <v>1600</v>
      </c>
      <c r="F52" t="s">
        <v>1612</v>
      </c>
      <c r="G52">
        <v>84</v>
      </c>
      <c r="H52" t="s">
        <v>1381</v>
      </c>
      <c r="J52" s="60" t="s">
        <v>716</v>
      </c>
      <c r="K52" s="60">
        <v>84</v>
      </c>
      <c r="L52" s="62" t="s">
        <v>1613</v>
      </c>
      <c r="M52" s="62" t="s">
        <v>1614</v>
      </c>
      <c r="N52" s="62" t="s">
        <v>1599</v>
      </c>
      <c r="O52" s="62" t="s">
        <v>1599</v>
      </c>
      <c r="P52" s="62" t="s">
        <v>1615</v>
      </c>
      <c r="Q52" s="62" t="s">
        <v>1605</v>
      </c>
      <c r="R52" s="62" t="s">
        <v>1606</v>
      </c>
    </row>
    <row r="53" spans="2:18" x14ac:dyDescent="0.2">
      <c r="B53" t="s">
        <v>717</v>
      </c>
      <c r="C53" t="s">
        <v>1595</v>
      </c>
      <c r="D53" s="60">
        <v>84</v>
      </c>
      <c r="E53" t="s">
        <v>1381</v>
      </c>
      <c r="F53" t="s">
        <v>1527</v>
      </c>
      <c r="G53">
        <v>84</v>
      </c>
      <c r="H53" t="s">
        <v>1381</v>
      </c>
      <c r="J53" s="60" t="s">
        <v>717</v>
      </c>
      <c r="K53" s="60">
        <v>84</v>
      </c>
      <c r="L53" s="63">
        <v>479022225967</v>
      </c>
      <c r="M53" s="63">
        <v>13056533910856</v>
      </c>
      <c r="N53" s="62" t="s">
        <v>1595</v>
      </c>
      <c r="O53" s="62" t="s">
        <v>1595</v>
      </c>
      <c r="P53" s="62" t="s">
        <v>1574</v>
      </c>
      <c r="Q53" s="63">
        <v>1724</v>
      </c>
      <c r="R53" s="62" t="s">
        <v>1598</v>
      </c>
    </row>
    <row r="54" spans="2:18" x14ac:dyDescent="0.2">
      <c r="B54" t="s">
        <v>718</v>
      </c>
      <c r="C54" t="s">
        <v>1616</v>
      </c>
      <c r="D54" s="60">
        <v>84</v>
      </c>
      <c r="E54" t="s">
        <v>1381</v>
      </c>
      <c r="F54" t="s">
        <v>1617</v>
      </c>
      <c r="G54">
        <v>84</v>
      </c>
      <c r="H54" t="s">
        <v>1381</v>
      </c>
      <c r="J54" s="60" t="s">
        <v>718</v>
      </c>
      <c r="K54" s="60">
        <v>84</v>
      </c>
      <c r="L54" s="63">
        <v>164857853935</v>
      </c>
      <c r="M54" s="63">
        <v>30755074473704</v>
      </c>
      <c r="N54" s="62" t="s">
        <v>1616</v>
      </c>
      <c r="O54" s="62" t="s">
        <v>1618</v>
      </c>
      <c r="P54" s="62" t="s">
        <v>1619</v>
      </c>
      <c r="Q54" s="63">
        <v>3287</v>
      </c>
      <c r="R54" s="62" t="s">
        <v>1381</v>
      </c>
    </row>
    <row r="55" spans="2:18" x14ac:dyDescent="0.2">
      <c r="B55" t="s">
        <v>719</v>
      </c>
      <c r="C55" t="s">
        <v>1620</v>
      </c>
      <c r="D55" s="60">
        <v>84</v>
      </c>
      <c r="E55" t="s">
        <v>1381</v>
      </c>
      <c r="F55" t="s">
        <v>1621</v>
      </c>
      <c r="G55">
        <v>84</v>
      </c>
      <c r="H55" t="s">
        <v>1381</v>
      </c>
      <c r="J55" s="60" t="s">
        <v>719</v>
      </c>
      <c r="K55" s="60">
        <v>84</v>
      </c>
      <c r="L55" s="63">
        <v>-146112559413</v>
      </c>
      <c r="M55" s="63">
        <v>82353832188292</v>
      </c>
      <c r="N55" s="62" t="s">
        <v>1620</v>
      </c>
      <c r="O55" s="62" t="s">
        <v>1622</v>
      </c>
      <c r="P55" s="62" t="s">
        <v>1623</v>
      </c>
      <c r="Q55" s="63">
        <v>3466</v>
      </c>
      <c r="R55" s="62" t="s">
        <v>1381</v>
      </c>
    </row>
    <row r="56" spans="2:18" x14ac:dyDescent="0.2">
      <c r="B56" t="s">
        <v>720</v>
      </c>
      <c r="C56" t="s">
        <v>1624</v>
      </c>
      <c r="D56" s="60">
        <v>84</v>
      </c>
      <c r="E56" t="s">
        <v>1381</v>
      </c>
      <c r="F56" t="s">
        <v>1625</v>
      </c>
      <c r="G56">
        <v>84</v>
      </c>
      <c r="H56" t="s">
        <v>1381</v>
      </c>
      <c r="J56" s="60" t="s">
        <v>720</v>
      </c>
      <c r="K56" s="60">
        <v>84</v>
      </c>
      <c r="L56" s="63">
        <v>1994234743762</v>
      </c>
      <c r="M56" s="63">
        <v>88877850483108</v>
      </c>
      <c r="N56" s="62" t="s">
        <v>1624</v>
      </c>
      <c r="O56" s="62" t="s">
        <v>1624</v>
      </c>
      <c r="P56" s="62" t="s">
        <v>1626</v>
      </c>
      <c r="Q56" s="63">
        <v>3676</v>
      </c>
      <c r="R56" s="62" t="s">
        <v>1381</v>
      </c>
    </row>
    <row r="57" spans="2:18" x14ac:dyDescent="0.2">
      <c r="B57" t="s">
        <v>721</v>
      </c>
      <c r="C57" t="s">
        <v>1627</v>
      </c>
      <c r="D57" s="60">
        <v>84</v>
      </c>
      <c r="E57" t="s">
        <v>1381</v>
      </c>
      <c r="F57" t="s">
        <v>1628</v>
      </c>
      <c r="G57">
        <v>84</v>
      </c>
      <c r="H57" t="s">
        <v>1381</v>
      </c>
      <c r="J57" s="60" t="s">
        <v>721</v>
      </c>
      <c r="K57" s="60">
        <v>84</v>
      </c>
      <c r="L57" s="63">
        <v>124247365354</v>
      </c>
      <c r="M57" s="63">
        <v>4117062734218</v>
      </c>
      <c r="N57" s="62" t="s">
        <v>1627</v>
      </c>
      <c r="O57" s="62" t="s">
        <v>1627</v>
      </c>
      <c r="P57" s="62" t="s">
        <v>1403</v>
      </c>
      <c r="Q57" s="63">
        <v>3282</v>
      </c>
      <c r="R57" s="62" t="s">
        <v>1381</v>
      </c>
    </row>
    <row r="58" spans="2:18" x14ac:dyDescent="0.2">
      <c r="B58" t="s">
        <v>723</v>
      </c>
      <c r="C58" t="s">
        <v>1629</v>
      </c>
      <c r="D58" s="60">
        <v>84</v>
      </c>
      <c r="E58" t="s">
        <v>1381</v>
      </c>
      <c r="F58" t="s">
        <v>1630</v>
      </c>
      <c r="G58">
        <v>84</v>
      </c>
      <c r="H58" t="s">
        <v>1381</v>
      </c>
      <c r="J58" s="60" t="s">
        <v>723</v>
      </c>
      <c r="K58" s="60">
        <v>84</v>
      </c>
      <c r="L58" s="63">
        <v>117494084235</v>
      </c>
      <c r="M58" s="63">
        <v>5198678704600</v>
      </c>
      <c r="N58" s="62" t="s">
        <v>1629</v>
      </c>
      <c r="O58" s="62" t="s">
        <v>1629</v>
      </c>
      <c r="P58" s="62" t="s">
        <v>1631</v>
      </c>
      <c r="Q58" s="63">
        <v>3138</v>
      </c>
      <c r="R58" s="62" t="s">
        <v>1381</v>
      </c>
    </row>
    <row r="59" spans="2:18" x14ac:dyDescent="0.2">
      <c r="B59" t="s">
        <v>724</v>
      </c>
      <c r="C59" t="s">
        <v>1472</v>
      </c>
      <c r="D59" s="60">
        <v>84</v>
      </c>
      <c r="E59" t="s">
        <v>1381</v>
      </c>
      <c r="F59" t="s">
        <v>1632</v>
      </c>
      <c r="G59">
        <v>84</v>
      </c>
      <c r="H59" t="s">
        <v>1381</v>
      </c>
      <c r="J59" s="60" t="s">
        <v>724</v>
      </c>
      <c r="K59" s="60">
        <v>84</v>
      </c>
      <c r="L59" s="63">
        <v>16218198227</v>
      </c>
      <c r="M59" s="62" t="s">
        <v>1633</v>
      </c>
      <c r="N59" s="62" t="s">
        <v>1472</v>
      </c>
      <c r="O59" s="62" t="s">
        <v>1472</v>
      </c>
      <c r="P59" s="62" t="s">
        <v>1634</v>
      </c>
      <c r="Q59" s="63">
        <v>1639</v>
      </c>
      <c r="R59" s="62" t="s">
        <v>1477</v>
      </c>
    </row>
    <row r="60" spans="2:18" x14ac:dyDescent="0.2">
      <c r="B60" t="s">
        <v>725</v>
      </c>
      <c r="C60" t="s">
        <v>1635</v>
      </c>
      <c r="D60" s="60">
        <v>84</v>
      </c>
      <c r="E60" t="s">
        <v>1381</v>
      </c>
      <c r="F60" t="s">
        <v>1636</v>
      </c>
      <c r="G60">
        <v>84</v>
      </c>
      <c r="H60" t="s">
        <v>1381</v>
      </c>
      <c r="J60" s="60" t="s">
        <v>725</v>
      </c>
      <c r="K60" s="60">
        <v>84</v>
      </c>
      <c r="L60" s="63">
        <v>171666250926</v>
      </c>
      <c r="M60" s="63">
        <v>1071821283024</v>
      </c>
      <c r="N60" s="62" t="s">
        <v>1635</v>
      </c>
      <c r="O60" s="62" t="s">
        <v>1635</v>
      </c>
      <c r="P60" s="62" t="s">
        <v>1637</v>
      </c>
      <c r="Q60" s="63">
        <v>1477</v>
      </c>
      <c r="R60" s="62" t="s">
        <v>1638</v>
      </c>
    </row>
    <row r="61" spans="2:18" x14ac:dyDescent="0.2">
      <c r="B61" t="s">
        <v>726</v>
      </c>
      <c r="C61" t="s">
        <v>1639</v>
      </c>
      <c r="D61" s="60">
        <v>84</v>
      </c>
      <c r="E61" t="s">
        <v>1381</v>
      </c>
      <c r="F61" t="s">
        <v>1640</v>
      </c>
      <c r="G61">
        <v>84</v>
      </c>
      <c r="H61" t="s">
        <v>1381</v>
      </c>
      <c r="J61" s="60" t="s">
        <v>726</v>
      </c>
      <c r="K61" s="60">
        <v>84</v>
      </c>
      <c r="L61" s="63">
        <v>16652605143</v>
      </c>
      <c r="M61" s="63">
        <v>140351673620</v>
      </c>
      <c r="N61" s="62" t="s">
        <v>1639</v>
      </c>
      <c r="O61" s="62" t="s">
        <v>1639</v>
      </c>
      <c r="P61" s="62" t="s">
        <v>1641</v>
      </c>
      <c r="Q61" s="63">
        <v>2221</v>
      </c>
      <c r="R61" s="62" t="s">
        <v>1381</v>
      </c>
    </row>
    <row r="62" spans="2:18" x14ac:dyDescent="0.2">
      <c r="B62" t="s">
        <v>727</v>
      </c>
      <c r="C62" t="s">
        <v>1642</v>
      </c>
      <c r="D62" s="60">
        <v>84</v>
      </c>
      <c r="E62" t="s">
        <v>1381</v>
      </c>
      <c r="F62" t="s">
        <v>1643</v>
      </c>
      <c r="G62">
        <v>84</v>
      </c>
      <c r="H62" t="s">
        <v>1381</v>
      </c>
      <c r="J62" s="60" t="s">
        <v>727</v>
      </c>
      <c r="K62" s="60">
        <v>84</v>
      </c>
      <c r="L62" s="63">
        <v>29781184171</v>
      </c>
      <c r="M62" s="63">
        <v>1171016760604</v>
      </c>
      <c r="N62" s="62" t="s">
        <v>1642</v>
      </c>
      <c r="O62" s="62" t="s">
        <v>1642</v>
      </c>
      <c r="P62" s="62" t="s">
        <v>1644</v>
      </c>
      <c r="Q62" s="63">
        <v>3822</v>
      </c>
      <c r="R62" s="62" t="s">
        <v>1381</v>
      </c>
    </row>
    <row r="63" spans="2:18" x14ac:dyDescent="0.2">
      <c r="B63" t="s">
        <v>728</v>
      </c>
      <c r="C63" t="s">
        <v>1645</v>
      </c>
      <c r="D63" s="60">
        <v>84</v>
      </c>
      <c r="E63" t="s">
        <v>1381</v>
      </c>
      <c r="F63" t="s">
        <v>1646</v>
      </c>
      <c r="G63">
        <v>84</v>
      </c>
      <c r="H63" t="s">
        <v>1381</v>
      </c>
      <c r="J63" s="60" t="s">
        <v>728</v>
      </c>
      <c r="K63" s="60">
        <v>84</v>
      </c>
      <c r="L63" s="63">
        <v>25661866275</v>
      </c>
      <c r="M63" s="63">
        <v>745801694163</v>
      </c>
      <c r="N63" s="62" t="s">
        <v>1645</v>
      </c>
      <c r="O63" s="62" t="s">
        <v>1645</v>
      </c>
      <c r="P63" s="62" t="s">
        <v>1647</v>
      </c>
      <c r="Q63" s="63">
        <v>3511</v>
      </c>
      <c r="R63" s="62" t="s">
        <v>1381</v>
      </c>
    </row>
    <row r="64" spans="2:18" x14ac:dyDescent="0.2">
      <c r="B64" t="s">
        <v>730</v>
      </c>
      <c r="C64" t="s">
        <v>1648</v>
      </c>
      <c r="D64" s="60">
        <v>84</v>
      </c>
      <c r="E64" t="s">
        <v>1381</v>
      </c>
      <c r="F64" t="s">
        <v>1649</v>
      </c>
      <c r="G64">
        <v>84</v>
      </c>
      <c r="H64" t="s">
        <v>1381</v>
      </c>
      <c r="J64" s="60" t="s">
        <v>730</v>
      </c>
      <c r="K64" s="60">
        <v>84</v>
      </c>
      <c r="L64" s="63">
        <v>19001162944</v>
      </c>
      <c r="M64" s="63">
        <v>162398360029</v>
      </c>
      <c r="N64" s="62" t="s">
        <v>1648</v>
      </c>
      <c r="O64" s="62" t="s">
        <v>1648</v>
      </c>
      <c r="P64" s="62" t="s">
        <v>1650</v>
      </c>
      <c r="Q64" s="63">
        <v>1991</v>
      </c>
      <c r="R64" s="62" t="s">
        <v>1532</v>
      </c>
    </row>
    <row r="65" spans="2:18" x14ac:dyDescent="0.2">
      <c r="B65" t="s">
        <v>731</v>
      </c>
      <c r="C65" t="s">
        <v>1651</v>
      </c>
      <c r="D65" s="60">
        <v>84</v>
      </c>
      <c r="E65" t="s">
        <v>1381</v>
      </c>
      <c r="F65" t="s">
        <v>1652</v>
      </c>
      <c r="G65">
        <v>84</v>
      </c>
      <c r="H65" t="s">
        <v>1381</v>
      </c>
      <c r="J65" s="60" t="s">
        <v>731</v>
      </c>
      <c r="K65" s="60">
        <v>84</v>
      </c>
      <c r="L65" s="62" t="s">
        <v>1653</v>
      </c>
      <c r="M65" s="62" t="s">
        <v>1654</v>
      </c>
      <c r="N65" s="62" t="s">
        <v>1651</v>
      </c>
      <c r="O65" s="62" t="s">
        <v>1651</v>
      </c>
      <c r="P65" s="62" t="s">
        <v>1610</v>
      </c>
      <c r="Q65" s="63">
        <v>1588</v>
      </c>
      <c r="R65" s="62" t="s">
        <v>1655</v>
      </c>
    </row>
    <row r="66" spans="2:18" x14ac:dyDescent="0.2">
      <c r="B66" t="s">
        <v>732</v>
      </c>
      <c r="C66" t="s">
        <v>1656</v>
      </c>
      <c r="D66" s="60">
        <v>84</v>
      </c>
      <c r="E66" t="s">
        <v>1532</v>
      </c>
      <c r="F66" t="s">
        <v>1657</v>
      </c>
      <c r="G66">
        <v>84</v>
      </c>
      <c r="H66" t="s">
        <v>1381</v>
      </c>
      <c r="J66" s="60" t="s">
        <v>732</v>
      </c>
      <c r="K66" s="60">
        <v>84</v>
      </c>
      <c r="L66" s="62" t="s">
        <v>1658</v>
      </c>
      <c r="M66" s="62" t="s">
        <v>1659</v>
      </c>
      <c r="N66" s="62" t="s">
        <v>1656</v>
      </c>
      <c r="O66" s="62" t="s">
        <v>1656</v>
      </c>
      <c r="P66" s="62" t="s">
        <v>1660</v>
      </c>
      <c r="Q66" s="63">
        <v>1205</v>
      </c>
      <c r="R66" s="62" t="s">
        <v>1540</v>
      </c>
    </row>
    <row r="67" spans="2:18" x14ac:dyDescent="0.2">
      <c r="B67" t="s">
        <v>733</v>
      </c>
      <c r="C67" t="s">
        <v>1661</v>
      </c>
      <c r="D67" s="60">
        <v>84</v>
      </c>
      <c r="E67" t="s">
        <v>1381</v>
      </c>
      <c r="F67" t="s">
        <v>1662</v>
      </c>
      <c r="G67">
        <v>84</v>
      </c>
      <c r="H67" t="s">
        <v>1381</v>
      </c>
      <c r="J67" s="60" t="s">
        <v>733</v>
      </c>
      <c r="K67" s="60">
        <v>84</v>
      </c>
      <c r="L67" s="62" t="s">
        <v>1663</v>
      </c>
      <c r="M67" s="63">
        <v>13121699452273</v>
      </c>
      <c r="N67" s="62" t="s">
        <v>1661</v>
      </c>
      <c r="O67" s="62" t="s">
        <v>1661</v>
      </c>
      <c r="P67" s="62" t="s">
        <v>1664</v>
      </c>
      <c r="Q67" s="63">
        <v>2708</v>
      </c>
      <c r="R67" s="62" t="s">
        <v>1381</v>
      </c>
    </row>
    <row r="68" spans="2:18" x14ac:dyDescent="0.2">
      <c r="B68" t="s">
        <v>734</v>
      </c>
      <c r="C68" t="s">
        <v>1665</v>
      </c>
      <c r="D68" s="60">
        <v>84</v>
      </c>
      <c r="E68" t="s">
        <v>1381</v>
      </c>
      <c r="F68" t="s">
        <v>1666</v>
      </c>
      <c r="G68">
        <v>84</v>
      </c>
      <c r="H68" t="s">
        <v>1381</v>
      </c>
      <c r="J68" s="60" t="s">
        <v>734</v>
      </c>
      <c r="K68" s="60">
        <v>84</v>
      </c>
      <c r="L68" s="63">
        <v>217478153804</v>
      </c>
      <c r="M68" s="63">
        <v>11161934507707</v>
      </c>
      <c r="N68" s="62" t="s">
        <v>1665</v>
      </c>
      <c r="O68" s="62" t="s">
        <v>1665</v>
      </c>
      <c r="P68" s="62" t="s">
        <v>1667</v>
      </c>
      <c r="Q68" s="63">
        <v>4174</v>
      </c>
      <c r="R68" s="62" t="s">
        <v>1381</v>
      </c>
    </row>
    <row r="69" spans="2:18" x14ac:dyDescent="0.2">
      <c r="B69" t="s">
        <v>735</v>
      </c>
      <c r="C69" t="s">
        <v>1668</v>
      </c>
      <c r="D69" s="60">
        <v>84</v>
      </c>
      <c r="E69" t="s">
        <v>1381</v>
      </c>
      <c r="F69" t="s">
        <v>1669</v>
      </c>
      <c r="G69">
        <v>84</v>
      </c>
      <c r="H69" t="s">
        <v>1381</v>
      </c>
      <c r="J69" s="60" t="s">
        <v>735</v>
      </c>
      <c r="K69" s="60">
        <v>84</v>
      </c>
      <c r="L69" s="63">
        <v>18423827823</v>
      </c>
      <c r="M69" s="63">
        <v>740655134321</v>
      </c>
      <c r="N69" s="62" t="s">
        <v>1668</v>
      </c>
      <c r="O69" s="62" t="s">
        <v>1670</v>
      </c>
      <c r="P69" s="62" t="s">
        <v>1671</v>
      </c>
      <c r="Q69" s="63">
        <v>3731</v>
      </c>
      <c r="R69" s="62" t="s">
        <v>1381</v>
      </c>
    </row>
    <row r="70" spans="2:18" x14ac:dyDescent="0.2">
      <c r="B70" t="s">
        <v>737</v>
      </c>
      <c r="C70" t="s">
        <v>1581</v>
      </c>
      <c r="D70" s="60">
        <v>84</v>
      </c>
      <c r="E70" t="s">
        <v>1381</v>
      </c>
      <c r="F70" t="s">
        <v>1672</v>
      </c>
      <c r="G70">
        <v>84</v>
      </c>
      <c r="H70" t="s">
        <v>1381</v>
      </c>
      <c r="J70" s="60" t="s">
        <v>737</v>
      </c>
      <c r="K70" s="60">
        <v>84</v>
      </c>
      <c r="L70" s="63">
        <v>1134631188412</v>
      </c>
      <c r="M70" s="63">
        <v>12587852580525</v>
      </c>
      <c r="N70" s="62" t="s">
        <v>1581</v>
      </c>
      <c r="O70" s="62" t="s">
        <v>1581</v>
      </c>
      <c r="P70" s="62" t="s">
        <v>1673</v>
      </c>
      <c r="Q70" s="63">
        <v>2092</v>
      </c>
      <c r="R70" s="62" t="s">
        <v>1381</v>
      </c>
    </row>
    <row r="71" spans="2:18" x14ac:dyDescent="0.2">
      <c r="B71" t="s">
        <v>738</v>
      </c>
      <c r="C71" t="s">
        <v>1674</v>
      </c>
      <c r="D71" s="60">
        <v>84</v>
      </c>
      <c r="E71" t="s">
        <v>1381</v>
      </c>
      <c r="F71" t="s">
        <v>1564</v>
      </c>
      <c r="G71">
        <v>84</v>
      </c>
      <c r="H71" t="s">
        <v>1381</v>
      </c>
      <c r="J71" s="60" t="s">
        <v>738</v>
      </c>
      <c r="K71" s="60">
        <v>84</v>
      </c>
      <c r="L71" s="64">
        <v>5963729030000</v>
      </c>
      <c r="M71" s="64">
        <v>545275097370000</v>
      </c>
      <c r="N71" s="62" t="s">
        <v>1674</v>
      </c>
      <c r="O71" s="62" t="s">
        <v>1674</v>
      </c>
      <c r="P71" s="62" t="s">
        <v>1562</v>
      </c>
      <c r="Q71" s="63">
        <v>4851</v>
      </c>
      <c r="R71" s="62" t="s">
        <v>1381</v>
      </c>
    </row>
    <row r="72" spans="2:18" x14ac:dyDescent="0.2">
      <c r="B72" t="s">
        <v>739</v>
      </c>
      <c r="C72" t="s">
        <v>1675</v>
      </c>
      <c r="D72" s="60">
        <v>84</v>
      </c>
      <c r="E72" t="s">
        <v>1381</v>
      </c>
      <c r="F72" t="s">
        <v>1676</v>
      </c>
      <c r="G72">
        <v>84</v>
      </c>
      <c r="H72" t="s">
        <v>1381</v>
      </c>
      <c r="J72" s="60" t="s">
        <v>739</v>
      </c>
      <c r="K72" s="60">
        <v>84</v>
      </c>
      <c r="L72" s="63">
        <v>119731070512</v>
      </c>
      <c r="M72" s="63">
        <v>8335304635459</v>
      </c>
      <c r="N72" s="62" t="s">
        <v>1675</v>
      </c>
      <c r="O72" s="62" t="s">
        <v>1675</v>
      </c>
      <c r="P72" s="62" t="s">
        <v>1677</v>
      </c>
      <c r="Q72" s="63">
        <v>4472</v>
      </c>
      <c r="R72" s="62" t="s">
        <v>1381</v>
      </c>
    </row>
    <row r="73" spans="2:18" x14ac:dyDescent="0.2">
      <c r="B73" t="s">
        <v>740</v>
      </c>
      <c r="C73" t="s">
        <v>1668</v>
      </c>
      <c r="D73" s="60">
        <v>84</v>
      </c>
      <c r="E73" t="s">
        <v>1381</v>
      </c>
      <c r="F73" t="s">
        <v>1678</v>
      </c>
      <c r="G73">
        <v>84</v>
      </c>
      <c r="H73" t="s">
        <v>1381</v>
      </c>
      <c r="J73" s="60" t="s">
        <v>740</v>
      </c>
      <c r="K73" s="60">
        <v>84</v>
      </c>
      <c r="L73" s="63">
        <v>29329065981</v>
      </c>
      <c r="M73" s="63">
        <v>1389036736680</v>
      </c>
      <c r="N73" s="62" t="s">
        <v>1668</v>
      </c>
      <c r="O73" s="62" t="s">
        <v>1668</v>
      </c>
      <c r="P73" s="62" t="s">
        <v>1679</v>
      </c>
      <c r="Q73" s="63">
        <v>3733</v>
      </c>
      <c r="R73" s="62" t="s">
        <v>1381</v>
      </c>
    </row>
    <row r="74" spans="2:18" x14ac:dyDescent="0.2">
      <c r="B74" t="s">
        <v>741</v>
      </c>
      <c r="C74" t="s">
        <v>1680</v>
      </c>
      <c r="D74" s="60">
        <v>84</v>
      </c>
      <c r="E74" t="s">
        <v>1381</v>
      </c>
      <c r="F74" t="s">
        <v>1681</v>
      </c>
      <c r="G74">
        <v>84</v>
      </c>
      <c r="H74" t="s">
        <v>1381</v>
      </c>
      <c r="J74" s="60" t="s">
        <v>741</v>
      </c>
      <c r="K74" s="60">
        <v>84</v>
      </c>
      <c r="L74" s="64">
        <v>1298944445000</v>
      </c>
      <c r="M74" s="64">
        <v>117066824880000</v>
      </c>
      <c r="N74" s="62" t="s">
        <v>1680</v>
      </c>
      <c r="O74" s="62" t="s">
        <v>1680</v>
      </c>
      <c r="P74" s="62" t="s">
        <v>1682</v>
      </c>
      <c r="Q74" s="63">
        <v>4621</v>
      </c>
      <c r="R74" s="62" t="s">
        <v>1381</v>
      </c>
    </row>
    <row r="75" spans="2:18" x14ac:dyDescent="0.2">
      <c r="B75" t="s">
        <v>742</v>
      </c>
      <c r="C75" t="s">
        <v>1616</v>
      </c>
      <c r="D75" s="60">
        <v>84</v>
      </c>
      <c r="E75" t="s">
        <v>1381</v>
      </c>
      <c r="F75" t="s">
        <v>1683</v>
      </c>
      <c r="G75">
        <v>84</v>
      </c>
      <c r="H75" t="s">
        <v>1381</v>
      </c>
      <c r="J75" s="60" t="s">
        <v>742</v>
      </c>
      <c r="K75" s="60">
        <v>84</v>
      </c>
      <c r="L75" s="63">
        <v>10577295551</v>
      </c>
      <c r="M75" s="63">
        <v>412444779743</v>
      </c>
      <c r="N75" s="62" t="s">
        <v>1616</v>
      </c>
      <c r="O75" s="62" t="s">
        <v>1616</v>
      </c>
      <c r="P75" s="62" t="s">
        <v>1684</v>
      </c>
      <c r="Q75" s="63">
        <v>3290</v>
      </c>
      <c r="R75" s="62" t="s">
        <v>1381</v>
      </c>
    </row>
    <row r="76" spans="2:18" x14ac:dyDescent="0.2">
      <c r="B76" t="s">
        <v>744</v>
      </c>
      <c r="C76" t="s">
        <v>1685</v>
      </c>
      <c r="D76" s="60">
        <v>84</v>
      </c>
      <c r="E76" t="s">
        <v>1381</v>
      </c>
      <c r="F76" t="s">
        <v>1686</v>
      </c>
      <c r="G76">
        <v>84</v>
      </c>
      <c r="H76" t="s">
        <v>1381</v>
      </c>
      <c r="J76" s="60" t="s">
        <v>744</v>
      </c>
      <c r="K76" s="60">
        <v>84</v>
      </c>
      <c r="L76" s="63">
        <v>-196588277305</v>
      </c>
      <c r="M76" s="63">
        <v>28964570317848</v>
      </c>
      <c r="N76" s="62" t="s">
        <v>1685</v>
      </c>
      <c r="O76" s="62" t="s">
        <v>1687</v>
      </c>
      <c r="P76" s="62" t="s">
        <v>1688</v>
      </c>
      <c r="Q76" s="63">
        <v>4259</v>
      </c>
      <c r="R76" s="62" t="s">
        <v>1381</v>
      </c>
    </row>
    <row r="77" spans="2:18" x14ac:dyDescent="0.2">
      <c r="B77" t="s">
        <v>745</v>
      </c>
      <c r="C77" t="s">
        <v>1618</v>
      </c>
      <c r="D77" s="60">
        <v>84</v>
      </c>
      <c r="E77" t="s">
        <v>1381</v>
      </c>
      <c r="F77" t="s">
        <v>1689</v>
      </c>
      <c r="G77">
        <v>84</v>
      </c>
      <c r="H77" t="s">
        <v>1381</v>
      </c>
      <c r="J77" s="60" t="s">
        <v>745</v>
      </c>
      <c r="K77" s="60">
        <v>84</v>
      </c>
      <c r="L77" s="63">
        <v>28623155394</v>
      </c>
      <c r="M77" s="63">
        <v>246172260660</v>
      </c>
      <c r="N77" s="62" t="s">
        <v>1618</v>
      </c>
      <c r="O77" s="62" t="s">
        <v>1690</v>
      </c>
      <c r="P77" s="62" t="s">
        <v>1691</v>
      </c>
      <c r="Q77" s="63">
        <v>2016</v>
      </c>
      <c r="R77" s="62" t="s">
        <v>1532</v>
      </c>
    </row>
    <row r="78" spans="2:18" x14ac:dyDescent="0.2">
      <c r="B78" t="s">
        <v>746</v>
      </c>
      <c r="C78" t="s">
        <v>1692</v>
      </c>
      <c r="D78" s="60">
        <v>84</v>
      </c>
      <c r="E78" t="s">
        <v>1381</v>
      </c>
      <c r="F78" t="s">
        <v>1693</v>
      </c>
      <c r="G78">
        <v>84</v>
      </c>
      <c r="H78" t="s">
        <v>1381</v>
      </c>
      <c r="J78" s="60" t="s">
        <v>746</v>
      </c>
      <c r="K78" s="60">
        <v>84</v>
      </c>
      <c r="L78" s="63">
        <v>29662193242</v>
      </c>
      <c r="M78" s="63">
        <v>282407232563</v>
      </c>
      <c r="N78" s="62" t="s">
        <v>1692</v>
      </c>
      <c r="O78" s="62" t="s">
        <v>1692</v>
      </c>
      <c r="P78" s="62" t="s">
        <v>1694</v>
      </c>
      <c r="Q78" s="63">
        <v>2344</v>
      </c>
      <c r="R78" s="62" t="s">
        <v>1381</v>
      </c>
    </row>
    <row r="79" spans="2:18" x14ac:dyDescent="0.2">
      <c r="B79" t="s">
        <v>747</v>
      </c>
      <c r="C79" t="s">
        <v>1692</v>
      </c>
      <c r="D79" s="60">
        <v>84</v>
      </c>
      <c r="E79" t="s">
        <v>1381</v>
      </c>
      <c r="F79" t="s">
        <v>1695</v>
      </c>
      <c r="G79">
        <v>84</v>
      </c>
      <c r="H79" t="s">
        <v>1381</v>
      </c>
      <c r="J79" s="60" t="s">
        <v>747</v>
      </c>
      <c r="K79" s="60">
        <v>84</v>
      </c>
      <c r="L79" s="63">
        <v>2889845180</v>
      </c>
      <c r="M79" s="63">
        <v>27500542285</v>
      </c>
      <c r="N79" s="62" t="s">
        <v>1692</v>
      </c>
      <c r="O79" s="62" t="s">
        <v>1692</v>
      </c>
      <c r="P79" s="62" t="s">
        <v>1664</v>
      </c>
      <c r="Q79" s="63">
        <v>2343</v>
      </c>
      <c r="R79" s="62" t="s">
        <v>1381</v>
      </c>
    </row>
    <row r="80" spans="2:18" x14ac:dyDescent="0.2">
      <c r="B80" t="s">
        <v>748</v>
      </c>
      <c r="C80" t="s">
        <v>1696</v>
      </c>
      <c r="D80" s="60">
        <v>84</v>
      </c>
      <c r="E80" t="s">
        <v>1381</v>
      </c>
      <c r="F80" t="s">
        <v>1697</v>
      </c>
      <c r="G80">
        <v>84</v>
      </c>
      <c r="H80" t="s">
        <v>1381</v>
      </c>
      <c r="J80" s="60" t="s">
        <v>748</v>
      </c>
      <c r="K80" s="60">
        <v>84</v>
      </c>
      <c r="L80" s="63">
        <v>3177647769</v>
      </c>
      <c r="M80" s="63">
        <v>62132428878</v>
      </c>
      <c r="N80" s="62" t="s">
        <v>1696</v>
      </c>
      <c r="O80" s="62" t="s">
        <v>1696</v>
      </c>
      <c r="P80" s="62" t="s">
        <v>1698</v>
      </c>
      <c r="Q80" s="63">
        <v>3074</v>
      </c>
      <c r="R80" s="62" t="s">
        <v>1381</v>
      </c>
    </row>
    <row r="81" spans="2:18" x14ac:dyDescent="0.2">
      <c r="B81" t="s">
        <v>749</v>
      </c>
      <c r="C81" t="s">
        <v>1699</v>
      </c>
      <c r="D81" s="60">
        <v>84</v>
      </c>
      <c r="E81" t="s">
        <v>1381</v>
      </c>
      <c r="F81" t="s">
        <v>1700</v>
      </c>
      <c r="G81">
        <v>84</v>
      </c>
      <c r="H81" t="s">
        <v>1381</v>
      </c>
      <c r="J81" s="60" t="s">
        <v>749</v>
      </c>
      <c r="K81" s="60">
        <v>84</v>
      </c>
      <c r="L81" s="63">
        <v>2936421183</v>
      </c>
      <c r="M81" s="63">
        <v>44059981475</v>
      </c>
      <c r="N81" s="62" t="s">
        <v>1699</v>
      </c>
      <c r="O81" s="62" t="s">
        <v>1701</v>
      </c>
      <c r="P81" s="62" t="s">
        <v>1702</v>
      </c>
      <c r="Q81" s="63">
        <v>2711</v>
      </c>
      <c r="R81" s="62" t="s">
        <v>1381</v>
      </c>
    </row>
    <row r="82" spans="2:18" x14ac:dyDescent="0.2">
      <c r="B82" t="s">
        <v>751</v>
      </c>
      <c r="C82" t="s">
        <v>1639</v>
      </c>
      <c r="D82" s="60">
        <v>84</v>
      </c>
      <c r="E82" t="s">
        <v>1381</v>
      </c>
      <c r="F82" t="s">
        <v>1703</v>
      </c>
      <c r="G82">
        <v>84</v>
      </c>
      <c r="H82" t="s">
        <v>1381</v>
      </c>
      <c r="J82" s="60" t="s">
        <v>751</v>
      </c>
      <c r="K82" s="60">
        <v>84</v>
      </c>
      <c r="L82" s="63">
        <v>26772855657</v>
      </c>
      <c r="M82" s="63">
        <v>317252368180</v>
      </c>
      <c r="N82" s="62" t="s">
        <v>1639</v>
      </c>
      <c r="O82" s="62" t="s">
        <v>1430</v>
      </c>
      <c r="P82" s="62" t="s">
        <v>1704</v>
      </c>
      <c r="Q82" s="63">
        <v>2217</v>
      </c>
      <c r="R82" s="62" t="s">
        <v>1381</v>
      </c>
    </row>
    <row r="83" spans="2:18" x14ac:dyDescent="0.2">
      <c r="B83" t="s">
        <v>752</v>
      </c>
      <c r="C83" t="s">
        <v>1705</v>
      </c>
      <c r="D83" s="60">
        <v>84</v>
      </c>
      <c r="E83" t="s">
        <v>1381</v>
      </c>
      <c r="F83" t="s">
        <v>1706</v>
      </c>
      <c r="G83">
        <v>84</v>
      </c>
      <c r="H83" t="s">
        <v>1381</v>
      </c>
      <c r="J83" s="60" t="s">
        <v>752</v>
      </c>
      <c r="K83" s="60">
        <v>84</v>
      </c>
      <c r="L83" s="62" t="s">
        <v>1707</v>
      </c>
      <c r="M83" s="63">
        <v>176548979001044</v>
      </c>
      <c r="N83" s="62" t="s">
        <v>1705</v>
      </c>
      <c r="O83" s="62" t="s">
        <v>1639</v>
      </c>
      <c r="P83" s="62" t="s">
        <v>1708</v>
      </c>
      <c r="Q83" s="63">
        <v>2427</v>
      </c>
      <c r="R83" s="62" t="s">
        <v>1381</v>
      </c>
    </row>
    <row r="84" spans="2:18" x14ac:dyDescent="0.2">
      <c r="B84" t="s">
        <v>753</v>
      </c>
      <c r="C84" t="s">
        <v>1639</v>
      </c>
      <c r="D84" s="60">
        <v>84</v>
      </c>
      <c r="E84" t="s">
        <v>1381</v>
      </c>
      <c r="F84" t="s">
        <v>1709</v>
      </c>
      <c r="G84">
        <v>84</v>
      </c>
      <c r="H84" t="s">
        <v>1381</v>
      </c>
      <c r="J84" s="60" t="s">
        <v>753</v>
      </c>
      <c r="K84" s="60">
        <v>84</v>
      </c>
      <c r="L84" s="62" t="s">
        <v>1710</v>
      </c>
      <c r="M84" s="63">
        <v>160177570728718</v>
      </c>
      <c r="N84" s="62" t="s">
        <v>1639</v>
      </c>
      <c r="O84" s="62" t="s">
        <v>1711</v>
      </c>
      <c r="P84" s="62" t="s">
        <v>1704</v>
      </c>
      <c r="Q84" s="63">
        <v>2215</v>
      </c>
      <c r="R84" s="62" t="s">
        <v>1381</v>
      </c>
    </row>
    <row r="85" spans="2:18" x14ac:dyDescent="0.2">
      <c r="B85" t="s">
        <v>754</v>
      </c>
      <c r="C85" t="s">
        <v>1439</v>
      </c>
      <c r="D85" s="60">
        <v>84</v>
      </c>
      <c r="E85" t="s">
        <v>1381</v>
      </c>
      <c r="F85" t="s">
        <v>1712</v>
      </c>
      <c r="G85">
        <v>84</v>
      </c>
      <c r="H85" t="s">
        <v>1381</v>
      </c>
      <c r="J85" s="60" t="s">
        <v>754</v>
      </c>
      <c r="K85" s="60">
        <v>84</v>
      </c>
      <c r="L85" s="62" t="s">
        <v>1713</v>
      </c>
      <c r="M85" s="63">
        <v>12671996328082</v>
      </c>
      <c r="N85" s="62" t="s">
        <v>1439</v>
      </c>
      <c r="O85" s="62" t="s">
        <v>1439</v>
      </c>
      <c r="P85" s="62" t="s">
        <v>1714</v>
      </c>
      <c r="Q85" s="63">
        <v>2054</v>
      </c>
      <c r="R85" s="62" t="s">
        <v>1381</v>
      </c>
    </row>
    <row r="86" spans="2:18" x14ac:dyDescent="0.2">
      <c r="B86" t="s">
        <v>755</v>
      </c>
      <c r="C86" t="s">
        <v>1715</v>
      </c>
      <c r="D86" s="60">
        <v>84</v>
      </c>
      <c r="E86" t="s">
        <v>1381</v>
      </c>
      <c r="F86" t="s">
        <v>1716</v>
      </c>
      <c r="G86">
        <v>84</v>
      </c>
      <c r="H86" t="s">
        <v>1381</v>
      </c>
      <c r="J86" s="60" t="s">
        <v>755</v>
      </c>
      <c r="K86" s="60">
        <v>84</v>
      </c>
      <c r="L86" s="63">
        <v>1280701283887</v>
      </c>
      <c r="M86" s="63">
        <v>52442942746210</v>
      </c>
      <c r="N86" s="62" t="s">
        <v>1715</v>
      </c>
      <c r="O86" s="62" t="s">
        <v>1715</v>
      </c>
      <c r="P86" s="62" t="s">
        <v>1717</v>
      </c>
      <c r="Q86" s="63">
        <v>3378</v>
      </c>
      <c r="R86" s="62" t="s">
        <v>1381</v>
      </c>
    </row>
    <row r="87" spans="2:18" x14ac:dyDescent="0.2">
      <c r="B87" t="s">
        <v>756</v>
      </c>
      <c r="C87" t="s">
        <v>1549</v>
      </c>
      <c r="D87" s="60">
        <v>84</v>
      </c>
      <c r="E87" t="s">
        <v>1381</v>
      </c>
      <c r="F87" t="s">
        <v>1557</v>
      </c>
      <c r="G87">
        <v>84</v>
      </c>
      <c r="H87" t="s">
        <v>1381</v>
      </c>
      <c r="J87" s="60" t="s">
        <v>756</v>
      </c>
      <c r="K87" s="60">
        <v>84</v>
      </c>
      <c r="L87" s="63">
        <v>1089553011890</v>
      </c>
      <c r="M87" s="63">
        <v>34803248081002</v>
      </c>
      <c r="N87" s="62" t="s">
        <v>1549</v>
      </c>
      <c r="O87" s="62" t="s">
        <v>1718</v>
      </c>
      <c r="P87" s="62" t="s">
        <v>1552</v>
      </c>
      <c r="Q87" s="63">
        <v>3129</v>
      </c>
      <c r="R87" s="62" t="s">
        <v>1381</v>
      </c>
    </row>
    <row r="88" spans="2:18" x14ac:dyDescent="0.2">
      <c r="B88" t="s">
        <v>758</v>
      </c>
      <c r="C88" t="s">
        <v>1701</v>
      </c>
      <c r="D88" s="60">
        <v>84</v>
      </c>
      <c r="E88" t="s">
        <v>1381</v>
      </c>
      <c r="F88" t="s">
        <v>1719</v>
      </c>
      <c r="G88">
        <v>84</v>
      </c>
      <c r="H88" t="s">
        <v>1381</v>
      </c>
      <c r="J88" s="60" t="s">
        <v>758</v>
      </c>
      <c r="K88" s="60">
        <v>84</v>
      </c>
      <c r="L88" s="62" t="s">
        <v>1720</v>
      </c>
      <c r="M88" s="63">
        <v>16720081937123</v>
      </c>
      <c r="N88" s="62" t="s">
        <v>1701</v>
      </c>
      <c r="O88" s="62" t="s">
        <v>1721</v>
      </c>
      <c r="P88" s="62" t="s">
        <v>1722</v>
      </c>
      <c r="Q88" s="63">
        <v>2211</v>
      </c>
      <c r="R88" s="62" t="s">
        <v>1381</v>
      </c>
    </row>
    <row r="89" spans="2:18" x14ac:dyDescent="0.2">
      <c r="B89" t="s">
        <v>759</v>
      </c>
      <c r="C89" t="s">
        <v>1723</v>
      </c>
      <c r="D89" s="60">
        <v>84</v>
      </c>
      <c r="E89" t="s">
        <v>1381</v>
      </c>
      <c r="F89" t="s">
        <v>1724</v>
      </c>
      <c r="G89">
        <v>84</v>
      </c>
      <c r="H89" t="s">
        <v>1381</v>
      </c>
      <c r="J89" s="60" t="s">
        <v>759</v>
      </c>
      <c r="K89" s="60">
        <v>84</v>
      </c>
      <c r="L89" s="62" t="s">
        <v>1725</v>
      </c>
      <c r="M89" s="63">
        <v>196321551122996</v>
      </c>
      <c r="N89" s="62" t="s">
        <v>1723</v>
      </c>
      <c r="O89" s="62" t="s">
        <v>1726</v>
      </c>
      <c r="P89" s="62" t="s">
        <v>1727</v>
      </c>
      <c r="Q89" s="63">
        <v>4129</v>
      </c>
      <c r="R89" s="62" t="s">
        <v>1381</v>
      </c>
    </row>
    <row r="90" spans="2:18" x14ac:dyDescent="0.2">
      <c r="B90" t="s">
        <v>760</v>
      </c>
      <c r="C90" t="s">
        <v>1728</v>
      </c>
      <c r="D90" s="60">
        <v>84</v>
      </c>
      <c r="E90" t="s">
        <v>1381</v>
      </c>
      <c r="F90" t="s">
        <v>1729</v>
      </c>
      <c r="G90">
        <v>84</v>
      </c>
      <c r="H90" t="s">
        <v>1381</v>
      </c>
      <c r="J90" s="60" t="s">
        <v>760</v>
      </c>
      <c r="K90" s="60">
        <v>84</v>
      </c>
      <c r="L90" s="62" t="s">
        <v>1730</v>
      </c>
      <c r="M90" s="63">
        <v>325704947065859</v>
      </c>
      <c r="N90" s="62" t="s">
        <v>1728</v>
      </c>
      <c r="O90" s="62" t="s">
        <v>1731</v>
      </c>
      <c r="P90" s="62" t="s">
        <v>1732</v>
      </c>
      <c r="Q90" s="63">
        <v>4354</v>
      </c>
      <c r="R90" s="62" t="s">
        <v>1381</v>
      </c>
    </row>
    <row r="91" spans="2:18" x14ac:dyDescent="0.2">
      <c r="B91" t="s">
        <v>761</v>
      </c>
      <c r="C91" t="s">
        <v>1685</v>
      </c>
      <c r="D91" s="60">
        <v>84</v>
      </c>
      <c r="E91" t="s">
        <v>1381</v>
      </c>
      <c r="F91" t="s">
        <v>1733</v>
      </c>
      <c r="G91">
        <v>84</v>
      </c>
      <c r="H91" t="s">
        <v>1381</v>
      </c>
      <c r="J91" s="60" t="s">
        <v>761</v>
      </c>
      <c r="K91" s="60">
        <v>84</v>
      </c>
      <c r="L91" s="62" t="s">
        <v>1734</v>
      </c>
      <c r="M91" s="63">
        <v>24716078054816</v>
      </c>
      <c r="N91" s="62" t="s">
        <v>1685</v>
      </c>
      <c r="O91" s="62" t="s">
        <v>1621</v>
      </c>
      <c r="P91" s="62" t="s">
        <v>1688</v>
      </c>
      <c r="Q91" s="63">
        <v>4261</v>
      </c>
      <c r="R91" s="62" t="s">
        <v>1381</v>
      </c>
    </row>
    <row r="92" spans="2:18" x14ac:dyDescent="0.2">
      <c r="B92" t="s">
        <v>762</v>
      </c>
      <c r="C92" t="s">
        <v>1735</v>
      </c>
      <c r="D92" s="60">
        <v>84</v>
      </c>
      <c r="E92" t="s">
        <v>1381</v>
      </c>
      <c r="F92" t="s">
        <v>1736</v>
      </c>
      <c r="G92">
        <v>84</v>
      </c>
      <c r="H92" t="s">
        <v>1381</v>
      </c>
      <c r="J92" s="60" t="s">
        <v>762</v>
      </c>
      <c r="K92" s="60">
        <v>84</v>
      </c>
      <c r="L92" s="62" t="s">
        <v>1737</v>
      </c>
      <c r="M92" s="62" t="s">
        <v>1738</v>
      </c>
      <c r="N92" s="62" t="s">
        <v>1735</v>
      </c>
      <c r="O92" s="62" t="s">
        <v>1735</v>
      </c>
      <c r="P92" s="62" t="s">
        <v>1739</v>
      </c>
      <c r="Q92" s="63">
        <v>1579</v>
      </c>
      <c r="R92" s="62" t="s">
        <v>1740</v>
      </c>
    </row>
    <row r="93" spans="2:18" x14ac:dyDescent="0.2">
      <c r="B93" t="s">
        <v>763</v>
      </c>
      <c r="C93" t="s">
        <v>1394</v>
      </c>
      <c r="D93" s="60">
        <v>84</v>
      </c>
      <c r="E93" t="s">
        <v>1381</v>
      </c>
      <c r="F93" t="s">
        <v>1741</v>
      </c>
      <c r="G93">
        <v>84</v>
      </c>
      <c r="H93" t="s">
        <v>1381</v>
      </c>
      <c r="J93" s="60" t="s">
        <v>763</v>
      </c>
      <c r="K93" s="60">
        <v>84</v>
      </c>
      <c r="L93" s="62" t="s">
        <v>1742</v>
      </c>
      <c r="M93" s="62" t="s">
        <v>1743</v>
      </c>
      <c r="N93" s="62" t="s">
        <v>1394</v>
      </c>
      <c r="O93" s="62" t="s">
        <v>1394</v>
      </c>
      <c r="P93" s="62" t="s">
        <v>1744</v>
      </c>
      <c r="Q93" s="63">
        <v>1268</v>
      </c>
      <c r="R93" s="62" t="s">
        <v>1745</v>
      </c>
    </row>
    <row r="94" spans="2:18" x14ac:dyDescent="0.2">
      <c r="B94" t="s">
        <v>765</v>
      </c>
      <c r="C94" t="s">
        <v>1746</v>
      </c>
      <c r="D94" s="60">
        <v>84</v>
      </c>
      <c r="E94" t="s">
        <v>1381</v>
      </c>
      <c r="F94" t="s">
        <v>1747</v>
      </c>
      <c r="G94">
        <v>84</v>
      </c>
      <c r="H94" t="s">
        <v>1381</v>
      </c>
      <c r="J94" s="60" t="s">
        <v>765</v>
      </c>
      <c r="K94" s="60">
        <v>84</v>
      </c>
      <c r="L94" s="62" t="s">
        <v>1748</v>
      </c>
      <c r="M94" s="63">
        <v>11135433520438</v>
      </c>
      <c r="N94" s="62" t="s">
        <v>1746</v>
      </c>
      <c r="O94" s="62" t="s">
        <v>1437</v>
      </c>
      <c r="P94" s="62" t="s">
        <v>1749</v>
      </c>
      <c r="Q94" s="63">
        <v>3218</v>
      </c>
      <c r="R94" s="62" t="s">
        <v>1381</v>
      </c>
    </row>
    <row r="95" spans="2:18" x14ac:dyDescent="0.2">
      <c r="B95" t="s">
        <v>766</v>
      </c>
      <c r="C95" t="s">
        <v>1750</v>
      </c>
      <c r="D95" s="60">
        <v>84</v>
      </c>
      <c r="E95" t="s">
        <v>1381</v>
      </c>
      <c r="F95" t="s">
        <v>1526</v>
      </c>
      <c r="G95">
        <v>84</v>
      </c>
      <c r="H95" t="s">
        <v>1381</v>
      </c>
      <c r="J95" s="60" t="s">
        <v>766</v>
      </c>
      <c r="K95" s="60">
        <v>84</v>
      </c>
      <c r="L95" s="62" t="s">
        <v>1751</v>
      </c>
      <c r="M95" s="63">
        <v>11154712728751</v>
      </c>
      <c r="N95" s="62" t="s">
        <v>1750</v>
      </c>
      <c r="O95" s="62" t="s">
        <v>1715</v>
      </c>
      <c r="P95" s="62" t="s">
        <v>1752</v>
      </c>
      <c r="Q95" s="63">
        <v>4128</v>
      </c>
      <c r="R95" s="62" t="s">
        <v>1381</v>
      </c>
    </row>
    <row r="96" spans="2:18" x14ac:dyDescent="0.2">
      <c r="B96" t="s">
        <v>767</v>
      </c>
      <c r="C96" t="s">
        <v>1747</v>
      </c>
      <c r="D96" s="60">
        <v>84</v>
      </c>
      <c r="E96" t="s">
        <v>1381</v>
      </c>
      <c r="F96" t="s">
        <v>1753</v>
      </c>
      <c r="G96">
        <v>84</v>
      </c>
      <c r="H96" t="s">
        <v>1381</v>
      </c>
      <c r="J96" s="60" t="s">
        <v>767</v>
      </c>
      <c r="K96" s="60">
        <v>84</v>
      </c>
      <c r="L96" s="62" t="s">
        <v>1754</v>
      </c>
      <c r="M96" s="62" t="s">
        <v>1755</v>
      </c>
      <c r="N96" s="62" t="s">
        <v>1747</v>
      </c>
      <c r="O96" s="62" t="s">
        <v>1756</v>
      </c>
      <c r="P96" s="62" t="s">
        <v>1757</v>
      </c>
      <c r="Q96" s="63">
        <v>3396</v>
      </c>
      <c r="R96" s="62" t="s">
        <v>1381</v>
      </c>
    </row>
    <row r="97" spans="2:18" x14ac:dyDescent="0.2">
      <c r="B97" t="s">
        <v>768</v>
      </c>
      <c r="C97" t="s">
        <v>1758</v>
      </c>
      <c r="D97" s="60">
        <v>84</v>
      </c>
      <c r="E97" t="s">
        <v>1381</v>
      </c>
      <c r="F97" t="s">
        <v>1759</v>
      </c>
      <c r="G97">
        <v>84</v>
      </c>
      <c r="H97" t="s">
        <v>1381</v>
      </c>
      <c r="J97" s="60" t="s">
        <v>768</v>
      </c>
      <c r="K97" s="60">
        <v>84</v>
      </c>
      <c r="L97" s="62" t="s">
        <v>1760</v>
      </c>
      <c r="M97" s="63">
        <v>10543618072329</v>
      </c>
      <c r="N97" s="62" t="s">
        <v>1758</v>
      </c>
      <c r="O97" s="62" t="s">
        <v>1758</v>
      </c>
      <c r="P97" s="62" t="s">
        <v>1465</v>
      </c>
      <c r="Q97" s="63">
        <v>4029</v>
      </c>
      <c r="R97" s="62" t="s">
        <v>1381</v>
      </c>
    </row>
    <row r="98" spans="2:18" x14ac:dyDescent="0.2">
      <c r="B98" t="s">
        <v>769</v>
      </c>
      <c r="C98" t="s">
        <v>1761</v>
      </c>
      <c r="D98" s="60">
        <v>84</v>
      </c>
      <c r="E98" t="s">
        <v>1381</v>
      </c>
      <c r="F98" t="s">
        <v>1762</v>
      </c>
      <c r="G98">
        <v>84</v>
      </c>
      <c r="H98" t="s">
        <v>1381</v>
      </c>
      <c r="J98" s="60" t="s">
        <v>769</v>
      </c>
      <c r="K98" s="60">
        <v>84</v>
      </c>
      <c r="L98" s="62" t="s">
        <v>1763</v>
      </c>
      <c r="M98" s="62" t="s">
        <v>1764</v>
      </c>
      <c r="N98" s="62" t="s">
        <v>1761</v>
      </c>
      <c r="O98" s="62" t="s">
        <v>1761</v>
      </c>
      <c r="P98" s="62" t="s">
        <v>1704</v>
      </c>
      <c r="Q98" s="63">
        <v>2299</v>
      </c>
      <c r="R98" s="62" t="s">
        <v>1381</v>
      </c>
    </row>
    <row r="99" spans="2:18" x14ac:dyDescent="0.2">
      <c r="B99" t="s">
        <v>770</v>
      </c>
      <c r="C99" t="s">
        <v>1750</v>
      </c>
      <c r="D99" s="60">
        <v>84</v>
      </c>
      <c r="E99" t="s">
        <v>1381</v>
      </c>
      <c r="F99" t="s">
        <v>1765</v>
      </c>
      <c r="G99">
        <v>84</v>
      </c>
      <c r="H99" t="s">
        <v>1381</v>
      </c>
      <c r="J99" s="60" t="s">
        <v>770</v>
      </c>
      <c r="K99" s="60">
        <v>84</v>
      </c>
      <c r="L99" s="62" t="s">
        <v>1766</v>
      </c>
      <c r="M99" s="63">
        <v>2259449877879</v>
      </c>
      <c r="N99" s="62" t="s">
        <v>1750</v>
      </c>
      <c r="O99" s="62" t="s">
        <v>1767</v>
      </c>
      <c r="P99" s="62" t="s">
        <v>1752</v>
      </c>
      <c r="Q99" s="63">
        <v>4120</v>
      </c>
      <c r="R99" s="62" t="s">
        <v>1381</v>
      </c>
    </row>
    <row r="100" spans="2:18" x14ac:dyDescent="0.2">
      <c r="B100" t="s">
        <v>772</v>
      </c>
      <c r="C100" t="s">
        <v>1721</v>
      </c>
      <c r="D100" s="60">
        <v>84</v>
      </c>
      <c r="E100" t="s">
        <v>1381</v>
      </c>
      <c r="F100" t="s">
        <v>1695</v>
      </c>
      <c r="G100">
        <v>84</v>
      </c>
      <c r="H100" t="s">
        <v>1381</v>
      </c>
      <c r="J100" s="60" t="s">
        <v>772</v>
      </c>
      <c r="K100" s="60">
        <v>84</v>
      </c>
      <c r="L100" s="62" t="s">
        <v>1768</v>
      </c>
      <c r="M100" s="62" t="s">
        <v>1769</v>
      </c>
      <c r="N100" s="62" t="s">
        <v>1721</v>
      </c>
      <c r="O100" s="62" t="s">
        <v>1721</v>
      </c>
      <c r="P100" s="62" t="s">
        <v>1443</v>
      </c>
      <c r="Q100" s="63">
        <v>1998</v>
      </c>
      <c r="R100" s="62" t="s">
        <v>1532</v>
      </c>
    </row>
    <row r="101" spans="2:18" x14ac:dyDescent="0.2">
      <c r="B101" t="s">
        <v>773</v>
      </c>
      <c r="C101" t="s">
        <v>1770</v>
      </c>
      <c r="D101" s="60">
        <v>84</v>
      </c>
      <c r="E101" t="s">
        <v>1381</v>
      </c>
      <c r="F101" t="s">
        <v>1771</v>
      </c>
      <c r="G101">
        <v>84</v>
      </c>
      <c r="H101" t="s">
        <v>1381</v>
      </c>
      <c r="J101" s="60" t="s">
        <v>773</v>
      </c>
      <c r="K101" s="60">
        <v>84</v>
      </c>
      <c r="L101" s="62" t="s">
        <v>1772</v>
      </c>
      <c r="M101" s="62" t="s">
        <v>1773</v>
      </c>
      <c r="N101" s="62" t="s">
        <v>1770</v>
      </c>
      <c r="O101" s="62" t="s">
        <v>1774</v>
      </c>
      <c r="P101" s="62" t="s">
        <v>1775</v>
      </c>
      <c r="Q101" s="63">
        <v>1465</v>
      </c>
      <c r="R101" s="62" t="s">
        <v>1776</v>
      </c>
    </row>
    <row r="102" spans="2:18" x14ac:dyDescent="0.2">
      <c r="B102" t="s">
        <v>774</v>
      </c>
      <c r="C102" t="s">
        <v>1494</v>
      </c>
      <c r="D102" s="60">
        <v>84</v>
      </c>
      <c r="E102" t="s">
        <v>1777</v>
      </c>
      <c r="F102" t="s">
        <v>1778</v>
      </c>
      <c r="G102">
        <v>84</v>
      </c>
      <c r="H102" t="s">
        <v>1381</v>
      </c>
      <c r="J102" s="60" t="s">
        <v>774</v>
      </c>
      <c r="K102" s="60">
        <v>84</v>
      </c>
      <c r="L102" s="62" t="s">
        <v>1779</v>
      </c>
      <c r="M102" s="62" t="s">
        <v>1780</v>
      </c>
      <c r="N102" s="62" t="s">
        <v>1494</v>
      </c>
      <c r="O102" s="62" t="s">
        <v>1494</v>
      </c>
      <c r="P102" s="62" t="s">
        <v>1634</v>
      </c>
      <c r="Q102" s="62" t="s">
        <v>1781</v>
      </c>
      <c r="R102" s="62" t="s">
        <v>1782</v>
      </c>
    </row>
    <row r="103" spans="2:18" x14ac:dyDescent="0.2">
      <c r="B103" t="s">
        <v>775</v>
      </c>
      <c r="C103" t="s">
        <v>1783</v>
      </c>
      <c r="D103" s="60">
        <v>84</v>
      </c>
      <c r="E103" t="s">
        <v>1381</v>
      </c>
      <c r="F103" t="s">
        <v>1784</v>
      </c>
      <c r="G103">
        <v>84</v>
      </c>
      <c r="H103" t="s">
        <v>1381</v>
      </c>
      <c r="J103" s="60" t="s">
        <v>775</v>
      </c>
      <c r="K103" s="60">
        <v>84</v>
      </c>
      <c r="L103" s="62" t="s">
        <v>1785</v>
      </c>
      <c r="M103" s="62" t="s">
        <v>1786</v>
      </c>
      <c r="N103" s="62" t="s">
        <v>1783</v>
      </c>
      <c r="O103" s="62" t="s">
        <v>1787</v>
      </c>
      <c r="P103" s="62" t="s">
        <v>1408</v>
      </c>
      <c r="Q103" s="63">
        <v>1538</v>
      </c>
      <c r="R103" s="62" t="s">
        <v>1777</v>
      </c>
    </row>
    <row r="104" spans="2:18" x14ac:dyDescent="0.2">
      <c r="B104" t="s">
        <v>776</v>
      </c>
      <c r="C104" t="s">
        <v>1788</v>
      </c>
      <c r="D104" s="60">
        <v>84</v>
      </c>
      <c r="E104" t="s">
        <v>1381</v>
      </c>
      <c r="F104" t="s">
        <v>1789</v>
      </c>
      <c r="G104">
        <v>84</v>
      </c>
      <c r="H104" t="s">
        <v>1381</v>
      </c>
      <c r="J104" s="60" t="s">
        <v>776</v>
      </c>
      <c r="K104" s="60">
        <v>84</v>
      </c>
      <c r="L104" s="62" t="s">
        <v>1790</v>
      </c>
      <c r="M104" s="62" t="s">
        <v>1791</v>
      </c>
      <c r="N104" s="62" t="s">
        <v>1788</v>
      </c>
      <c r="O104" s="62" t="s">
        <v>1788</v>
      </c>
      <c r="P104" s="62" t="s">
        <v>1482</v>
      </c>
      <c r="Q104" s="63">
        <v>2181</v>
      </c>
      <c r="R104" s="62" t="s">
        <v>1381</v>
      </c>
    </row>
    <row r="105" spans="2:18" x14ac:dyDescent="0.2">
      <c r="B105" t="s">
        <v>777</v>
      </c>
      <c r="C105" t="s">
        <v>1618</v>
      </c>
      <c r="D105" s="60">
        <v>84</v>
      </c>
      <c r="E105" t="s">
        <v>1381</v>
      </c>
      <c r="F105" t="s">
        <v>1792</v>
      </c>
      <c r="G105">
        <v>84</v>
      </c>
      <c r="H105" t="s">
        <v>1381</v>
      </c>
      <c r="J105" s="60" t="s">
        <v>777</v>
      </c>
      <c r="K105" s="60">
        <v>84</v>
      </c>
      <c r="L105" s="62" t="s">
        <v>1793</v>
      </c>
      <c r="M105" s="62" t="s">
        <v>1794</v>
      </c>
      <c r="N105" s="62" t="s">
        <v>1618</v>
      </c>
      <c r="O105" s="62" t="s">
        <v>1618</v>
      </c>
      <c r="P105" s="62" t="s">
        <v>1795</v>
      </c>
      <c r="Q105" s="63">
        <v>2019</v>
      </c>
      <c r="R105" s="62" t="s">
        <v>1532</v>
      </c>
    </row>
    <row r="106" spans="2:18" x14ac:dyDescent="0.2">
      <c r="B106" t="s">
        <v>779</v>
      </c>
      <c r="C106" t="s">
        <v>1796</v>
      </c>
      <c r="D106" s="60">
        <v>84</v>
      </c>
      <c r="E106" t="s">
        <v>1381</v>
      </c>
      <c r="F106" t="s">
        <v>1797</v>
      </c>
      <c r="G106">
        <v>84</v>
      </c>
      <c r="H106" t="s">
        <v>1416</v>
      </c>
      <c r="J106" s="60" t="s">
        <v>779</v>
      </c>
      <c r="K106" s="60">
        <v>84</v>
      </c>
      <c r="L106" s="62" t="s">
        <v>1798</v>
      </c>
      <c r="M106" s="62" t="s">
        <v>1799</v>
      </c>
      <c r="N106" s="62" t="s">
        <v>1796</v>
      </c>
      <c r="O106" s="62" t="s">
        <v>1547</v>
      </c>
      <c r="P106" s="62" t="s">
        <v>1800</v>
      </c>
      <c r="Q106" s="63">
        <v>1316</v>
      </c>
      <c r="R106" s="62" t="s">
        <v>1801</v>
      </c>
    </row>
    <row r="107" spans="2:18" x14ac:dyDescent="0.2">
      <c r="B107" t="s">
        <v>780</v>
      </c>
      <c r="C107" t="s">
        <v>1802</v>
      </c>
      <c r="D107" s="60">
        <v>84</v>
      </c>
      <c r="E107" t="s">
        <v>1381</v>
      </c>
      <c r="F107" t="s">
        <v>1635</v>
      </c>
      <c r="G107">
        <v>84</v>
      </c>
      <c r="H107" t="s">
        <v>1381</v>
      </c>
      <c r="J107" s="60" t="s">
        <v>780</v>
      </c>
      <c r="K107" s="60">
        <v>84</v>
      </c>
      <c r="L107" s="62" t="s">
        <v>1803</v>
      </c>
      <c r="M107" s="63">
        <v>1101579850383</v>
      </c>
      <c r="N107" s="62" t="s">
        <v>1802</v>
      </c>
      <c r="O107" s="62" t="s">
        <v>1804</v>
      </c>
      <c r="P107" s="62" t="s">
        <v>1667</v>
      </c>
      <c r="Q107" s="63">
        <v>3900</v>
      </c>
      <c r="R107" s="62" t="s">
        <v>1381</v>
      </c>
    </row>
    <row r="108" spans="2:18" x14ac:dyDescent="0.2">
      <c r="B108" t="s">
        <v>781</v>
      </c>
      <c r="C108" t="s">
        <v>1805</v>
      </c>
      <c r="D108" s="60">
        <v>84</v>
      </c>
      <c r="E108" t="s">
        <v>1381</v>
      </c>
      <c r="F108" t="s">
        <v>1393</v>
      </c>
      <c r="G108">
        <v>84</v>
      </c>
      <c r="H108" t="s">
        <v>1381</v>
      </c>
      <c r="J108" s="60" t="s">
        <v>781</v>
      </c>
      <c r="K108" s="60">
        <v>84</v>
      </c>
      <c r="L108" s="62" t="s">
        <v>1806</v>
      </c>
      <c r="M108" s="62" t="s">
        <v>1807</v>
      </c>
      <c r="N108" s="62" t="s">
        <v>1805</v>
      </c>
      <c r="O108" s="62" t="s">
        <v>1808</v>
      </c>
      <c r="P108" s="62" t="s">
        <v>1809</v>
      </c>
      <c r="Q108" s="63">
        <v>2874</v>
      </c>
      <c r="R108" s="62" t="s">
        <v>1381</v>
      </c>
    </row>
    <row r="109" spans="2:18" x14ac:dyDescent="0.2">
      <c r="B109" t="s">
        <v>782</v>
      </c>
      <c r="C109" t="s">
        <v>1810</v>
      </c>
      <c r="D109" s="60">
        <v>84</v>
      </c>
      <c r="E109" t="s">
        <v>1381</v>
      </c>
      <c r="F109" t="s">
        <v>1811</v>
      </c>
      <c r="G109">
        <v>84</v>
      </c>
      <c r="H109" t="s">
        <v>1381</v>
      </c>
      <c r="J109" s="60" t="s">
        <v>782</v>
      </c>
      <c r="K109" s="60">
        <v>84</v>
      </c>
      <c r="L109" s="62" t="s">
        <v>1812</v>
      </c>
      <c r="M109" s="63">
        <v>77804890944382</v>
      </c>
      <c r="N109" s="62" t="s">
        <v>1810</v>
      </c>
      <c r="O109" s="62" t="s">
        <v>1810</v>
      </c>
      <c r="P109" s="62" t="s">
        <v>1813</v>
      </c>
      <c r="Q109" s="63">
        <v>4678</v>
      </c>
      <c r="R109" s="62" t="s">
        <v>1381</v>
      </c>
    </row>
    <row r="110" spans="2:18" x14ac:dyDescent="0.2">
      <c r="B110" t="s">
        <v>783</v>
      </c>
      <c r="C110" t="s">
        <v>1814</v>
      </c>
      <c r="D110" s="60">
        <v>84</v>
      </c>
      <c r="E110" t="s">
        <v>1381</v>
      </c>
      <c r="F110" t="s">
        <v>1788</v>
      </c>
      <c r="G110">
        <v>84</v>
      </c>
      <c r="H110" t="s">
        <v>1381</v>
      </c>
      <c r="J110" s="60" t="s">
        <v>783</v>
      </c>
      <c r="K110" s="60">
        <v>84</v>
      </c>
      <c r="L110" s="62" t="s">
        <v>1815</v>
      </c>
      <c r="M110" s="62" t="s">
        <v>1816</v>
      </c>
      <c r="N110" s="62" t="s">
        <v>1814</v>
      </c>
      <c r="O110" s="62" t="s">
        <v>1814</v>
      </c>
      <c r="P110" s="62" t="s">
        <v>1817</v>
      </c>
      <c r="Q110" s="63">
        <v>3830</v>
      </c>
      <c r="R110" s="62" t="s">
        <v>1381</v>
      </c>
    </row>
    <row r="111" spans="2:18" x14ac:dyDescent="0.2">
      <c r="B111" t="s">
        <v>784</v>
      </c>
      <c r="C111" t="s">
        <v>1818</v>
      </c>
      <c r="D111" s="60">
        <v>84</v>
      </c>
      <c r="E111" t="s">
        <v>1381</v>
      </c>
      <c r="F111" t="s">
        <v>1549</v>
      </c>
      <c r="G111">
        <v>84</v>
      </c>
      <c r="H111" t="s">
        <v>1381</v>
      </c>
      <c r="J111" s="60" t="s">
        <v>784</v>
      </c>
      <c r="K111" s="60">
        <v>84</v>
      </c>
      <c r="L111" s="62" t="s">
        <v>1819</v>
      </c>
      <c r="M111" s="62" t="s">
        <v>1820</v>
      </c>
      <c r="N111" s="62" t="s">
        <v>1818</v>
      </c>
      <c r="O111" s="62" t="s">
        <v>1821</v>
      </c>
      <c r="P111" s="62" t="s">
        <v>1679</v>
      </c>
      <c r="Q111" s="63">
        <v>3299</v>
      </c>
      <c r="R111" s="62" t="s">
        <v>1381</v>
      </c>
    </row>
    <row r="112" spans="2:18" x14ac:dyDescent="0.2">
      <c r="B112" t="s">
        <v>786</v>
      </c>
      <c r="C112" t="s">
        <v>1669</v>
      </c>
      <c r="D112" s="60">
        <v>84</v>
      </c>
      <c r="E112" t="s">
        <v>1381</v>
      </c>
      <c r="F112" t="s">
        <v>1822</v>
      </c>
      <c r="G112">
        <v>84</v>
      </c>
      <c r="H112" t="s">
        <v>1532</v>
      </c>
      <c r="J112" s="60" t="s">
        <v>786</v>
      </c>
      <c r="K112" s="60">
        <v>84</v>
      </c>
      <c r="L112" s="62" t="s">
        <v>1823</v>
      </c>
      <c r="M112" s="62" t="s">
        <v>1824</v>
      </c>
      <c r="N112" s="62" t="s">
        <v>1669</v>
      </c>
      <c r="O112" s="62" t="s">
        <v>1825</v>
      </c>
      <c r="P112" s="62" t="s">
        <v>1482</v>
      </c>
      <c r="Q112" s="63">
        <v>1389</v>
      </c>
      <c r="R112" s="62" t="s">
        <v>1826</v>
      </c>
    </row>
    <row r="113" spans="2:10" x14ac:dyDescent="0.2">
      <c r="B113" t="s">
        <v>1827</v>
      </c>
      <c r="J113" s="61" t="s">
        <v>1828</v>
      </c>
    </row>
    <row r="114" spans="2:10" x14ac:dyDescent="0.2">
      <c r="J114" s="61" t="s">
        <v>1829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AC62-059E-2B4E-8038-7CBB1199712E}">
  <dimension ref="B1:EY183"/>
  <sheetViews>
    <sheetView topLeftCell="Y1" zoomScale="70" zoomScaleNormal="70" workbookViewId="0">
      <pane xSplit="1" ySplit="4" topLeftCell="BR5" activePane="bottomRight" state="frozen"/>
      <selection activeCell="I3" sqref="I3"/>
      <selection pane="topRight" activeCell="I3" sqref="I3"/>
      <selection pane="bottomLeft" activeCell="I3" sqref="I3"/>
      <selection pane="bottomRight" activeCell="I3" sqref="I3"/>
    </sheetView>
  </sheetViews>
  <sheetFormatPr baseColWidth="10" defaultColWidth="8.83203125" defaultRowHeight="15" x14ac:dyDescent="0.2"/>
  <cols>
    <col min="3" max="3" width="18.1640625" customWidth="1"/>
    <col min="4" max="4" width="29.5" style="65" customWidth="1"/>
    <col min="6" max="6" width="29.5" style="65" customWidth="1"/>
    <col min="7" max="7" width="25.5" style="65" customWidth="1"/>
    <col min="10" max="10" width="23.5" bestFit="1" customWidth="1"/>
    <col min="11" max="11" width="29.5" customWidth="1"/>
    <col min="12" max="12" width="23.5" customWidth="1"/>
    <col min="13" max="13" width="26" style="65" bestFit="1" customWidth="1"/>
    <col min="14" max="16" width="26" style="65" customWidth="1"/>
    <col min="17" max="17" width="27.5" style="65" bestFit="1" customWidth="1"/>
    <col min="18" max="18" width="26" style="65" bestFit="1" customWidth="1"/>
    <col min="19" max="19" width="28.5" style="65" customWidth="1"/>
    <col min="20" max="20" width="27.5" style="65" bestFit="1" customWidth="1"/>
    <col min="21" max="21" width="8.83203125" style="62" customWidth="1"/>
    <col min="22" max="22" width="7.5" style="62" customWidth="1"/>
    <col min="23" max="23" width="16.33203125" style="62" bestFit="1" customWidth="1"/>
    <col min="26" max="26" width="24.33203125" customWidth="1"/>
    <col min="27" max="27" width="8.1640625" style="62" customWidth="1"/>
    <col min="28" max="28" width="9.5" style="62" customWidth="1"/>
    <col min="29" max="30" width="10.6640625" style="66" customWidth="1"/>
    <col min="31" max="31" width="29.6640625" style="66" customWidth="1"/>
    <col min="32" max="32" width="10.6640625" style="66" customWidth="1"/>
    <col min="33" max="33" width="10.6640625" style="67" customWidth="1"/>
    <col min="34" max="35" width="10.6640625" style="66" customWidth="1"/>
    <col min="36" max="36" width="26.33203125" style="66" customWidth="1"/>
    <col min="37" max="37" width="10.6640625" style="66" customWidth="1"/>
    <col min="38" max="38" width="10.6640625" style="67" customWidth="1"/>
    <col min="39" max="40" width="10.6640625" style="66" customWidth="1"/>
    <col min="41" max="41" width="19.83203125" style="66" customWidth="1"/>
    <col min="42" max="43" width="10.6640625" style="67" customWidth="1"/>
    <col min="44" max="46" width="10.6640625" style="66" customWidth="1"/>
    <col min="47" max="48" width="10.6640625" style="67" customWidth="1"/>
    <col min="49" max="49" width="10.6640625" style="66" customWidth="1"/>
    <col min="50" max="50" width="10.6640625" style="67" customWidth="1"/>
    <col min="51" max="51" width="23.1640625" style="67" customWidth="1"/>
    <col min="52" max="52" width="13.6640625" style="67" customWidth="1"/>
    <col min="53" max="53" width="17.33203125" style="67" customWidth="1"/>
    <col min="54" max="54" width="10.6640625" style="66" customWidth="1"/>
    <col min="55" max="55" width="10.6640625" style="67" customWidth="1"/>
    <col min="56" max="56" width="18.83203125" style="67" customWidth="1"/>
    <col min="57" max="57" width="10.6640625" style="67" customWidth="1"/>
    <col min="58" max="58" width="15.83203125" style="67" customWidth="1"/>
    <col min="59" max="63" width="10.6640625" style="66" customWidth="1"/>
    <col min="64" max="64" width="24.6640625" customWidth="1"/>
    <col min="65" max="65" width="29.5" customWidth="1"/>
    <col min="66" max="66" width="16.83203125" customWidth="1"/>
  </cols>
  <sheetData>
    <row r="1" spans="2:155" x14ac:dyDescent="0.2">
      <c r="R1" s="65" t="s">
        <v>1830</v>
      </c>
      <c r="W1" s="65"/>
    </row>
    <row r="2" spans="2:155" x14ac:dyDescent="0.2">
      <c r="D2" s="65" t="s">
        <v>1831</v>
      </c>
      <c r="R2" s="65" t="s">
        <v>1832</v>
      </c>
      <c r="W2" s="65"/>
      <c r="Z2" t="s">
        <v>790</v>
      </c>
      <c r="AE2" s="66" t="s">
        <v>426</v>
      </c>
      <c r="AJ2" s="66" t="s">
        <v>427</v>
      </c>
      <c r="AO2" s="66" t="s">
        <v>1833</v>
      </c>
      <c r="AT2" s="66" t="s">
        <v>1834</v>
      </c>
      <c r="AY2" s="68" t="s">
        <v>791</v>
      </c>
      <c r="BD2" s="67" t="s">
        <v>792</v>
      </c>
      <c r="BM2" t="s">
        <v>790</v>
      </c>
      <c r="DF2" t="s">
        <v>1835</v>
      </c>
    </row>
    <row r="3" spans="2:155" x14ac:dyDescent="0.2">
      <c r="D3" s="65" t="s">
        <v>1375</v>
      </c>
      <c r="E3" t="s">
        <v>1368</v>
      </c>
      <c r="F3" s="65" t="s">
        <v>1376</v>
      </c>
      <c r="G3" s="65" t="s">
        <v>1836</v>
      </c>
      <c r="K3" s="65" t="s">
        <v>1837</v>
      </c>
      <c r="L3" s="65"/>
      <c r="S3" s="65" t="s">
        <v>1838</v>
      </c>
      <c r="W3" s="65"/>
      <c r="Z3" t="s">
        <v>1839</v>
      </c>
      <c r="BN3" t="s">
        <v>793</v>
      </c>
      <c r="BO3" t="s">
        <v>794</v>
      </c>
      <c r="BP3" t="s">
        <v>795</v>
      </c>
      <c r="BQ3" t="s">
        <v>796</v>
      </c>
      <c r="BR3" t="s">
        <v>797</v>
      </c>
      <c r="BS3" t="s">
        <v>798</v>
      </c>
      <c r="BT3" t="s">
        <v>799</v>
      </c>
      <c r="BU3" t="s">
        <v>800</v>
      </c>
      <c r="BV3" t="s">
        <v>801</v>
      </c>
      <c r="BW3" t="s">
        <v>802</v>
      </c>
      <c r="BX3" t="s">
        <v>803</v>
      </c>
      <c r="BY3" t="s">
        <v>804</v>
      </c>
      <c r="BZ3" t="s">
        <v>805</v>
      </c>
      <c r="CA3" t="s">
        <v>806</v>
      </c>
      <c r="CB3" t="s">
        <v>807</v>
      </c>
      <c r="CC3" t="s">
        <v>808</v>
      </c>
      <c r="CD3" t="s">
        <v>809</v>
      </c>
      <c r="CE3" t="s">
        <v>810</v>
      </c>
      <c r="CF3" t="s">
        <v>811</v>
      </c>
      <c r="CG3" t="s">
        <v>812</v>
      </c>
      <c r="CH3" t="s">
        <v>813</v>
      </c>
      <c r="CI3" t="s">
        <v>814</v>
      </c>
      <c r="CJ3" t="s">
        <v>815</v>
      </c>
      <c r="CK3" t="s">
        <v>816</v>
      </c>
      <c r="CL3" t="s">
        <v>817</v>
      </c>
      <c r="CM3" t="s">
        <v>818</v>
      </c>
      <c r="CN3" t="s">
        <v>819</v>
      </c>
      <c r="CO3" t="s">
        <v>820</v>
      </c>
      <c r="CP3" t="s">
        <v>821</v>
      </c>
      <c r="CQ3" t="s">
        <v>822</v>
      </c>
      <c r="CR3" t="s">
        <v>823</v>
      </c>
      <c r="CS3" t="s">
        <v>824</v>
      </c>
      <c r="CT3" t="s">
        <v>825</v>
      </c>
      <c r="CU3" t="s">
        <v>826</v>
      </c>
      <c r="CV3" t="s">
        <v>827</v>
      </c>
      <c r="CW3" t="s">
        <v>828</v>
      </c>
      <c r="CX3" t="s">
        <v>829</v>
      </c>
      <c r="CY3" t="s">
        <v>830</v>
      </c>
      <c r="CZ3" t="s">
        <v>831</v>
      </c>
      <c r="DA3" t="s">
        <v>832</v>
      </c>
      <c r="DB3" t="s">
        <v>833</v>
      </c>
      <c r="DC3" t="s">
        <v>834</v>
      </c>
      <c r="DD3" t="s">
        <v>835</v>
      </c>
      <c r="DE3" t="s">
        <v>836</v>
      </c>
      <c r="DF3" t="s">
        <v>837</v>
      </c>
      <c r="DG3" t="s">
        <v>838</v>
      </c>
      <c r="DH3" t="s">
        <v>839</v>
      </c>
      <c r="DI3" t="s">
        <v>840</v>
      </c>
      <c r="DJ3" t="s">
        <v>841</v>
      </c>
      <c r="DK3" t="s">
        <v>842</v>
      </c>
      <c r="DL3" t="s">
        <v>843</v>
      </c>
      <c r="DM3" t="s">
        <v>844</v>
      </c>
      <c r="DN3" t="s">
        <v>845</v>
      </c>
      <c r="DO3" t="s">
        <v>846</v>
      </c>
      <c r="DP3" t="s">
        <v>847</v>
      </c>
      <c r="DQ3" t="s">
        <v>848</v>
      </c>
      <c r="DR3" t="s">
        <v>849</v>
      </c>
      <c r="DS3" t="s">
        <v>850</v>
      </c>
      <c r="DT3" t="s">
        <v>851</v>
      </c>
      <c r="DU3" t="s">
        <v>852</v>
      </c>
      <c r="DV3" t="s">
        <v>853</v>
      </c>
      <c r="DW3" t="s">
        <v>854</v>
      </c>
      <c r="DX3" t="s">
        <v>855</v>
      </c>
      <c r="DY3" t="s">
        <v>856</v>
      </c>
      <c r="DZ3" t="s">
        <v>857</v>
      </c>
      <c r="EA3" t="s">
        <v>858</v>
      </c>
      <c r="EB3" t="s">
        <v>859</v>
      </c>
      <c r="EC3" t="s">
        <v>860</v>
      </c>
      <c r="ED3" t="s">
        <v>861</v>
      </c>
      <c r="EE3" t="s">
        <v>862</v>
      </c>
      <c r="EF3" t="s">
        <v>863</v>
      </c>
      <c r="EG3" t="s">
        <v>864</v>
      </c>
      <c r="EH3" t="s">
        <v>865</v>
      </c>
      <c r="EI3" t="s">
        <v>866</v>
      </c>
      <c r="EJ3" t="s">
        <v>867</v>
      </c>
      <c r="EK3" t="s">
        <v>868</v>
      </c>
      <c r="EL3" t="s">
        <v>869</v>
      </c>
      <c r="EM3" t="s">
        <v>870</v>
      </c>
      <c r="EN3" t="s">
        <v>871</v>
      </c>
      <c r="EO3" t="s">
        <v>872</v>
      </c>
      <c r="EP3" t="s">
        <v>873</v>
      </c>
      <c r="EQ3" t="s">
        <v>874</v>
      </c>
      <c r="ER3" t="s">
        <v>875</v>
      </c>
      <c r="ES3" t="s">
        <v>876</v>
      </c>
      <c r="ET3" t="s">
        <v>877</v>
      </c>
      <c r="EU3" t="s">
        <v>878</v>
      </c>
      <c r="EV3" t="s">
        <v>879</v>
      </c>
      <c r="EW3" t="s">
        <v>880</v>
      </c>
      <c r="EX3" t="s">
        <v>881</v>
      </c>
      <c r="EY3" t="s">
        <v>882</v>
      </c>
    </row>
    <row r="4" spans="2:155" x14ac:dyDescent="0.2">
      <c r="B4" t="s">
        <v>1840</v>
      </c>
      <c r="C4" t="s">
        <v>667</v>
      </c>
      <c r="D4" s="65" t="s">
        <v>1841</v>
      </c>
      <c r="E4">
        <v>84</v>
      </c>
      <c r="F4" s="65" t="s">
        <v>1413</v>
      </c>
      <c r="G4" s="65" t="s">
        <v>1842</v>
      </c>
      <c r="K4" s="65" t="s">
        <v>787</v>
      </c>
      <c r="L4" s="65" t="s">
        <v>788</v>
      </c>
      <c r="M4" s="65" t="s">
        <v>1375</v>
      </c>
      <c r="N4" s="65" t="s">
        <v>787</v>
      </c>
      <c r="O4" s="65" t="s">
        <v>788</v>
      </c>
      <c r="P4" s="65" t="s">
        <v>789</v>
      </c>
      <c r="Q4" s="65" t="s">
        <v>1376</v>
      </c>
      <c r="R4" s="65" t="s">
        <v>1836</v>
      </c>
      <c r="S4" s="65" t="s">
        <v>1843</v>
      </c>
      <c r="T4" s="65" t="s">
        <v>1844</v>
      </c>
      <c r="U4" s="62" t="s">
        <v>577</v>
      </c>
      <c r="V4" s="62" t="s">
        <v>1374</v>
      </c>
      <c r="W4" s="65" t="s">
        <v>1845</v>
      </c>
      <c r="Y4" t="s">
        <v>1846</v>
      </c>
      <c r="AA4" s="62" t="s">
        <v>1847</v>
      </c>
      <c r="AB4" s="62" t="s">
        <v>1372</v>
      </c>
      <c r="AC4" s="66" t="s">
        <v>1848</v>
      </c>
      <c r="AE4"/>
      <c r="AF4" t="s">
        <v>1847</v>
      </c>
      <c r="AG4" s="62" t="s">
        <v>1372</v>
      </c>
      <c r="AH4" s="66" t="s">
        <v>1848</v>
      </c>
      <c r="AJ4"/>
      <c r="AK4" t="s">
        <v>1847</v>
      </c>
      <c r="AL4" s="62" t="s">
        <v>1372</v>
      </c>
      <c r="AM4" s="66" t="s">
        <v>1848</v>
      </c>
      <c r="AN4"/>
      <c r="AO4"/>
      <c r="AP4" s="62" t="s">
        <v>1847</v>
      </c>
      <c r="AQ4" s="62" t="s">
        <v>1372</v>
      </c>
      <c r="AR4" s="66" t="s">
        <v>1848</v>
      </c>
      <c r="AS4"/>
      <c r="AT4"/>
      <c r="AU4" s="62" t="s">
        <v>1847</v>
      </c>
      <c r="AV4" s="62" t="s">
        <v>1372</v>
      </c>
      <c r="AW4" s="66" t="s">
        <v>1848</v>
      </c>
      <c r="AX4" s="62"/>
      <c r="AY4"/>
      <c r="AZ4" s="62" t="s">
        <v>1847</v>
      </c>
      <c r="BA4" s="62" t="s">
        <v>1372</v>
      </c>
      <c r="BB4" s="66" t="s">
        <v>1848</v>
      </c>
      <c r="BC4" s="62"/>
      <c r="BD4"/>
      <c r="BE4" s="62" t="s">
        <v>1847</v>
      </c>
      <c r="BF4" s="62" t="s">
        <v>1372</v>
      </c>
      <c r="BG4" s="66" t="s">
        <v>1848</v>
      </c>
      <c r="BH4"/>
      <c r="BI4"/>
      <c r="BJ4"/>
      <c r="BK4"/>
      <c r="BM4" t="s">
        <v>1847</v>
      </c>
      <c r="BN4" t="s">
        <v>883</v>
      </c>
      <c r="BO4" t="s">
        <v>884</v>
      </c>
      <c r="BP4" t="s">
        <v>885</v>
      </c>
      <c r="BQ4" t="s">
        <v>886</v>
      </c>
      <c r="BR4" t="s">
        <v>887</v>
      </c>
      <c r="BS4" t="s">
        <v>888</v>
      </c>
      <c r="BT4" t="s">
        <v>889</v>
      </c>
      <c r="BU4" t="s">
        <v>890</v>
      </c>
      <c r="BV4" t="s">
        <v>891</v>
      </c>
      <c r="BW4" t="s">
        <v>892</v>
      </c>
      <c r="BX4" t="s">
        <v>893</v>
      </c>
      <c r="BY4" t="s">
        <v>894</v>
      </c>
      <c r="BZ4" t="s">
        <v>895</v>
      </c>
      <c r="CA4" t="s">
        <v>896</v>
      </c>
      <c r="CB4" t="s">
        <v>897</v>
      </c>
      <c r="CC4" t="s">
        <v>898</v>
      </c>
      <c r="CD4" t="s">
        <v>899</v>
      </c>
      <c r="CE4" t="s">
        <v>900</v>
      </c>
      <c r="CF4" t="s">
        <v>883</v>
      </c>
      <c r="CG4" t="s">
        <v>901</v>
      </c>
      <c r="CH4" t="s">
        <v>902</v>
      </c>
      <c r="CI4" t="s">
        <v>903</v>
      </c>
      <c r="CJ4" t="s">
        <v>904</v>
      </c>
      <c r="CK4" t="s">
        <v>905</v>
      </c>
      <c r="CL4" t="s">
        <v>906</v>
      </c>
      <c r="CM4" t="s">
        <v>907</v>
      </c>
      <c r="CN4" t="s">
        <v>908</v>
      </c>
      <c r="CO4" t="s">
        <v>909</v>
      </c>
      <c r="CP4" t="s">
        <v>910</v>
      </c>
      <c r="CQ4" t="s">
        <v>911</v>
      </c>
      <c r="CR4" t="s">
        <v>912</v>
      </c>
      <c r="CS4" t="s">
        <v>913</v>
      </c>
      <c r="CT4" t="s">
        <v>914</v>
      </c>
      <c r="CU4" t="s">
        <v>915</v>
      </c>
      <c r="CV4" t="s">
        <v>916</v>
      </c>
      <c r="CW4" t="s">
        <v>917</v>
      </c>
      <c r="CX4" t="s">
        <v>918</v>
      </c>
      <c r="CY4" t="s">
        <v>919</v>
      </c>
      <c r="CZ4" t="s">
        <v>920</v>
      </c>
      <c r="DA4" t="s">
        <v>921</v>
      </c>
      <c r="DB4" t="s">
        <v>922</v>
      </c>
      <c r="DC4" t="s">
        <v>923</v>
      </c>
      <c r="DD4" t="s">
        <v>924</v>
      </c>
      <c r="DE4" t="s">
        <v>925</v>
      </c>
      <c r="DF4" t="s">
        <v>926</v>
      </c>
      <c r="DG4" t="s">
        <v>927</v>
      </c>
      <c r="DH4" t="s">
        <v>928</v>
      </c>
      <c r="DI4" t="s">
        <v>929</v>
      </c>
      <c r="DJ4" t="s">
        <v>930</v>
      </c>
      <c r="DK4" t="s">
        <v>931</v>
      </c>
      <c r="DL4" t="s">
        <v>932</v>
      </c>
      <c r="DM4" t="s">
        <v>933</v>
      </c>
      <c r="DN4" t="s">
        <v>934</v>
      </c>
      <c r="DO4" t="s">
        <v>935</v>
      </c>
      <c r="DP4" t="s">
        <v>936</v>
      </c>
      <c r="DQ4" t="s">
        <v>937</v>
      </c>
      <c r="DR4" t="s">
        <v>938</v>
      </c>
      <c r="DS4" t="s">
        <v>939</v>
      </c>
      <c r="DT4" t="s">
        <v>940</v>
      </c>
      <c r="DU4" t="s">
        <v>941</v>
      </c>
      <c r="DV4" t="s">
        <v>942</v>
      </c>
      <c r="DW4" t="s">
        <v>943</v>
      </c>
      <c r="DX4" t="s">
        <v>944</v>
      </c>
      <c r="DY4" t="s">
        <v>945</v>
      </c>
      <c r="DZ4" t="s">
        <v>946</v>
      </c>
      <c r="EA4" t="s">
        <v>947</v>
      </c>
      <c r="EB4" t="s">
        <v>948</v>
      </c>
      <c r="EC4" t="s">
        <v>949</v>
      </c>
      <c r="ED4" t="s">
        <v>950</v>
      </c>
      <c r="EE4" t="s">
        <v>951</v>
      </c>
      <c r="EF4" t="s">
        <v>952</v>
      </c>
      <c r="EG4" t="s">
        <v>914</v>
      </c>
      <c r="EH4" t="s">
        <v>953</v>
      </c>
      <c r="EI4" t="s">
        <v>954</v>
      </c>
      <c r="EJ4" t="s">
        <v>948</v>
      </c>
      <c r="EK4" t="s">
        <v>955</v>
      </c>
      <c r="EL4" t="s">
        <v>956</v>
      </c>
      <c r="EM4" t="s">
        <v>957</v>
      </c>
      <c r="EN4" t="s">
        <v>958</v>
      </c>
      <c r="EO4" t="s">
        <v>959</v>
      </c>
      <c r="EP4" t="s">
        <v>960</v>
      </c>
      <c r="EQ4" t="s">
        <v>961</v>
      </c>
      <c r="ER4" t="s">
        <v>962</v>
      </c>
      <c r="ES4" t="s">
        <v>963</v>
      </c>
      <c r="ET4" t="s">
        <v>964</v>
      </c>
      <c r="EU4" t="s">
        <v>965</v>
      </c>
      <c r="EV4" t="s">
        <v>966</v>
      </c>
      <c r="EW4" t="s">
        <v>967</v>
      </c>
      <c r="EX4" t="s">
        <v>968</v>
      </c>
      <c r="EY4" t="s">
        <v>969</v>
      </c>
    </row>
    <row r="5" spans="2:155" x14ac:dyDescent="0.2">
      <c r="C5" t="s">
        <v>665</v>
      </c>
      <c r="D5" s="65" t="s">
        <v>1849</v>
      </c>
      <c r="E5">
        <v>84</v>
      </c>
      <c r="F5" s="65" t="s">
        <v>1407</v>
      </c>
      <c r="G5" s="65" t="s">
        <v>1850</v>
      </c>
      <c r="I5" t="s">
        <v>1840</v>
      </c>
      <c r="J5" t="s">
        <v>1851</v>
      </c>
      <c r="K5" s="65" t="str">
        <f>D4</f>
        <v>0.03880983096666667</v>
      </c>
      <c r="L5" s="65" t="str">
        <f>D5</f>
        <v>0.05631461635476191</v>
      </c>
      <c r="M5" s="65" t="s">
        <v>1852</v>
      </c>
      <c r="N5" s="69">
        <v>3.8809830966999997E-2</v>
      </c>
      <c r="O5" s="69">
        <v>5.6314616355E-2</v>
      </c>
      <c r="P5" s="69">
        <f>O5-N5</f>
        <v>1.7504785388000002E-2</v>
      </c>
      <c r="Q5" s="65" t="s">
        <v>1853</v>
      </c>
      <c r="R5" s="65" t="s">
        <v>1854</v>
      </c>
      <c r="S5" s="65" t="s">
        <v>1855</v>
      </c>
      <c r="T5" s="65" t="s">
        <v>1856</v>
      </c>
      <c r="U5" s="63">
        <v>-1339</v>
      </c>
      <c r="V5" s="62">
        <v>83</v>
      </c>
      <c r="W5" s="65" t="s">
        <v>1857</v>
      </c>
      <c r="Y5">
        <v>1</v>
      </c>
      <c r="Z5" t="s">
        <v>793</v>
      </c>
      <c r="AA5" s="62" t="s">
        <v>883</v>
      </c>
      <c r="AB5" s="62" t="s">
        <v>1858</v>
      </c>
      <c r="AC5" s="66">
        <v>0.82</v>
      </c>
      <c r="AE5" t="s">
        <v>1851</v>
      </c>
      <c r="AF5" t="s">
        <v>970</v>
      </c>
      <c r="AG5" s="62" t="s">
        <v>1859</v>
      </c>
      <c r="AH5" s="66">
        <v>0.55100000000000005</v>
      </c>
      <c r="AJ5" t="s">
        <v>1851</v>
      </c>
      <c r="AK5" t="s">
        <v>1028</v>
      </c>
      <c r="AL5" s="62" t="s">
        <v>1860</v>
      </c>
      <c r="AM5" s="66">
        <v>0.98799999999999999</v>
      </c>
      <c r="AN5"/>
      <c r="AO5" t="s">
        <v>1851</v>
      </c>
      <c r="AP5" s="62" t="s">
        <v>1108</v>
      </c>
      <c r="AQ5" s="62" t="s">
        <v>1861</v>
      </c>
      <c r="AR5" s="66">
        <v>0.46600000000000003</v>
      </c>
      <c r="AS5"/>
      <c r="AT5" t="s">
        <v>1851</v>
      </c>
      <c r="AU5" s="62" t="s">
        <v>962</v>
      </c>
      <c r="AV5" s="62" t="s">
        <v>1862</v>
      </c>
      <c r="AW5" s="66">
        <v>8.0000000000000002E-3</v>
      </c>
      <c r="AX5" s="62"/>
      <c r="AY5" t="s">
        <v>1851</v>
      </c>
      <c r="AZ5" s="62" t="s">
        <v>1230</v>
      </c>
      <c r="BA5" s="62" t="s">
        <v>1719</v>
      </c>
      <c r="BB5" s="66">
        <v>0.72699999999999998</v>
      </c>
      <c r="BC5" s="62"/>
      <c r="BD5" t="s">
        <v>1851</v>
      </c>
      <c r="BE5" s="62" t="s">
        <v>1292</v>
      </c>
      <c r="BF5" s="62" t="s">
        <v>1863</v>
      </c>
      <c r="BG5" s="66">
        <v>0.874</v>
      </c>
      <c r="BH5"/>
      <c r="BI5"/>
      <c r="BJ5"/>
      <c r="BK5"/>
      <c r="BM5" t="s">
        <v>1372</v>
      </c>
      <c r="BN5" t="s">
        <v>1858</v>
      </c>
      <c r="BO5" t="s">
        <v>1864</v>
      </c>
      <c r="BP5" t="s">
        <v>1865</v>
      </c>
      <c r="BQ5" t="s">
        <v>1629</v>
      </c>
      <c r="BR5" t="s">
        <v>1387</v>
      </c>
      <c r="BS5" t="s">
        <v>1866</v>
      </c>
      <c r="BT5" t="s">
        <v>1867</v>
      </c>
      <c r="BU5" t="s">
        <v>1868</v>
      </c>
      <c r="BV5" t="s">
        <v>1869</v>
      </c>
      <c r="BW5" t="s">
        <v>1656</v>
      </c>
      <c r="BX5" t="s">
        <v>1870</v>
      </c>
      <c r="BY5" t="s">
        <v>1871</v>
      </c>
      <c r="BZ5" t="s">
        <v>1872</v>
      </c>
      <c r="CA5" t="s">
        <v>1873</v>
      </c>
      <c r="CB5" t="s">
        <v>1874</v>
      </c>
      <c r="CC5" t="s">
        <v>1875</v>
      </c>
      <c r="CD5" t="s">
        <v>1876</v>
      </c>
      <c r="CE5" t="s">
        <v>1877</v>
      </c>
      <c r="CF5" t="s">
        <v>1858</v>
      </c>
      <c r="CG5" t="s">
        <v>1878</v>
      </c>
      <c r="CH5" t="s">
        <v>1501</v>
      </c>
      <c r="CI5" t="s">
        <v>1879</v>
      </c>
      <c r="CJ5" t="s">
        <v>1880</v>
      </c>
      <c r="CK5" t="s">
        <v>1866</v>
      </c>
      <c r="CL5" t="s">
        <v>1721</v>
      </c>
      <c r="CM5" t="s">
        <v>1881</v>
      </c>
      <c r="CN5" t="s">
        <v>1882</v>
      </c>
      <c r="CO5" t="s">
        <v>1883</v>
      </c>
      <c r="CP5" t="s">
        <v>1884</v>
      </c>
      <c r="CQ5" t="s">
        <v>1774</v>
      </c>
      <c r="CR5" t="s">
        <v>1885</v>
      </c>
      <c r="CS5" t="s">
        <v>1642</v>
      </c>
      <c r="CT5" t="s">
        <v>1886</v>
      </c>
      <c r="CU5" t="s">
        <v>1887</v>
      </c>
      <c r="CV5" t="s">
        <v>1888</v>
      </c>
      <c r="CW5" t="s">
        <v>1655</v>
      </c>
      <c r="CX5" t="s">
        <v>1889</v>
      </c>
      <c r="CY5" t="s">
        <v>1890</v>
      </c>
      <c r="CZ5" t="s">
        <v>1776</v>
      </c>
      <c r="DA5" t="s">
        <v>1891</v>
      </c>
      <c r="DB5" t="s">
        <v>1892</v>
      </c>
      <c r="DC5" t="s">
        <v>1893</v>
      </c>
      <c r="DD5" t="s">
        <v>1894</v>
      </c>
      <c r="DE5" t="s">
        <v>1652</v>
      </c>
      <c r="DF5" t="s">
        <v>1895</v>
      </c>
      <c r="DG5" t="s">
        <v>1896</v>
      </c>
      <c r="DH5" t="s">
        <v>1897</v>
      </c>
      <c r="DI5" t="s">
        <v>1701</v>
      </c>
      <c r="DJ5" t="s">
        <v>1898</v>
      </c>
      <c r="DK5" t="s">
        <v>1899</v>
      </c>
      <c r="DL5" t="s">
        <v>1900</v>
      </c>
      <c r="DM5" t="s">
        <v>1901</v>
      </c>
      <c r="DN5" t="s">
        <v>1535</v>
      </c>
      <c r="DO5" t="s">
        <v>1902</v>
      </c>
      <c r="DP5" t="s">
        <v>1903</v>
      </c>
      <c r="DQ5" t="s">
        <v>1904</v>
      </c>
      <c r="DR5" t="s">
        <v>1905</v>
      </c>
      <c r="DS5" t="s">
        <v>1906</v>
      </c>
      <c r="DT5" t="s">
        <v>1907</v>
      </c>
      <c r="DU5" t="s">
        <v>1908</v>
      </c>
      <c r="DV5" t="s">
        <v>1909</v>
      </c>
      <c r="DW5" t="s">
        <v>1910</v>
      </c>
      <c r="DX5" t="s">
        <v>1911</v>
      </c>
      <c r="DY5" t="s">
        <v>1912</v>
      </c>
      <c r="DZ5" t="s">
        <v>1913</v>
      </c>
      <c r="EA5" t="s">
        <v>1914</v>
      </c>
      <c r="EB5" t="s">
        <v>1915</v>
      </c>
      <c r="EC5" t="s">
        <v>1916</v>
      </c>
      <c r="ED5" t="s">
        <v>1917</v>
      </c>
      <c r="EE5" t="s">
        <v>1918</v>
      </c>
      <c r="EF5" t="s">
        <v>1919</v>
      </c>
      <c r="EG5" t="s">
        <v>1886</v>
      </c>
      <c r="EH5" t="s">
        <v>1920</v>
      </c>
      <c r="EI5" t="s">
        <v>1921</v>
      </c>
      <c r="EJ5" t="s">
        <v>1915</v>
      </c>
      <c r="EK5" t="s">
        <v>1922</v>
      </c>
      <c r="EL5" t="s">
        <v>1923</v>
      </c>
      <c r="EM5" t="s">
        <v>1380</v>
      </c>
      <c r="EN5" t="s">
        <v>1733</v>
      </c>
      <c r="EO5" t="s">
        <v>1924</v>
      </c>
      <c r="EP5" t="s">
        <v>1925</v>
      </c>
      <c r="EQ5" t="s">
        <v>1926</v>
      </c>
      <c r="ER5" t="s">
        <v>1862</v>
      </c>
      <c r="ES5" t="s">
        <v>1477</v>
      </c>
      <c r="ET5" t="s">
        <v>1598</v>
      </c>
      <c r="EU5" t="s">
        <v>1672</v>
      </c>
      <c r="EV5" t="s">
        <v>1746</v>
      </c>
      <c r="EW5" t="s">
        <v>1927</v>
      </c>
      <c r="EX5" t="s">
        <v>1745</v>
      </c>
      <c r="EY5" t="s">
        <v>1456</v>
      </c>
    </row>
    <row r="6" spans="2:155" x14ac:dyDescent="0.2">
      <c r="B6" t="s">
        <v>1928</v>
      </c>
      <c r="C6" t="s">
        <v>667</v>
      </c>
      <c r="D6" s="65" t="s">
        <v>1841</v>
      </c>
      <c r="E6">
        <v>84</v>
      </c>
      <c r="F6" s="65" t="s">
        <v>1413</v>
      </c>
      <c r="G6" s="65" t="s">
        <v>1842</v>
      </c>
      <c r="I6" t="s">
        <v>1928</v>
      </c>
      <c r="J6" t="s">
        <v>1929</v>
      </c>
      <c r="K6" s="65" t="str">
        <f>D6</f>
        <v>0.03880983096666667</v>
      </c>
      <c r="L6" s="65" t="str">
        <f>D7</f>
        <v>0.03354465648809525</v>
      </c>
      <c r="M6" s="65" t="s">
        <v>1930</v>
      </c>
      <c r="N6" s="65" t="s">
        <v>1412</v>
      </c>
      <c r="O6" s="65" t="s">
        <v>1400</v>
      </c>
      <c r="P6" s="65">
        <f t="shared" ref="P6:P69" si="0">O6-N6</f>
        <v>-5.2651744789999969E-3</v>
      </c>
      <c r="Q6" s="65" t="s">
        <v>1931</v>
      </c>
      <c r="R6" s="65" t="s">
        <v>1932</v>
      </c>
      <c r="S6" s="65" t="s">
        <v>1933</v>
      </c>
      <c r="T6" s="65" t="s">
        <v>1934</v>
      </c>
      <c r="U6" s="62" t="s">
        <v>1935</v>
      </c>
      <c r="V6" s="62">
        <v>83</v>
      </c>
      <c r="W6" s="65" t="s">
        <v>1901</v>
      </c>
      <c r="Y6">
        <f>Y5+1</f>
        <v>2</v>
      </c>
      <c r="Z6" t="s">
        <v>794</v>
      </c>
      <c r="AA6" s="62" t="s">
        <v>884</v>
      </c>
      <c r="AB6" s="62" t="s">
        <v>1864</v>
      </c>
      <c r="AC6" s="66">
        <v>0.443</v>
      </c>
      <c r="AE6" t="s">
        <v>1929</v>
      </c>
      <c r="AF6" t="s">
        <v>955</v>
      </c>
      <c r="AG6" s="62" t="s">
        <v>1922</v>
      </c>
      <c r="AH6" s="66">
        <v>0.158</v>
      </c>
      <c r="AJ6" t="s">
        <v>1929</v>
      </c>
      <c r="AK6" t="s">
        <v>1029</v>
      </c>
      <c r="AL6" s="62" t="s">
        <v>1936</v>
      </c>
      <c r="AM6" s="66">
        <v>0.754</v>
      </c>
      <c r="AN6"/>
      <c r="AO6" t="s">
        <v>1929</v>
      </c>
      <c r="AP6" s="62" t="s">
        <v>1109</v>
      </c>
      <c r="AQ6" s="62" t="s">
        <v>1937</v>
      </c>
      <c r="AR6" s="66">
        <v>0.996</v>
      </c>
      <c r="AS6"/>
      <c r="AT6" t="s">
        <v>1929</v>
      </c>
      <c r="AU6" s="62" t="s">
        <v>1188</v>
      </c>
      <c r="AV6" s="62" t="s">
        <v>1938</v>
      </c>
      <c r="AW6" s="66">
        <v>4.1000000000000002E-2</v>
      </c>
      <c r="AX6" s="62"/>
      <c r="AY6" t="s">
        <v>1929</v>
      </c>
      <c r="AZ6" s="62" t="s">
        <v>1231</v>
      </c>
      <c r="BA6" s="62" t="s">
        <v>1939</v>
      </c>
      <c r="BB6" s="66">
        <v>0.32</v>
      </c>
      <c r="BC6" s="62"/>
      <c r="BD6" t="s">
        <v>1929</v>
      </c>
      <c r="BE6" s="62" t="s">
        <v>1293</v>
      </c>
      <c r="BF6" s="62" t="s">
        <v>1876</v>
      </c>
      <c r="BG6" s="66">
        <v>0.98199999999999998</v>
      </c>
      <c r="BH6"/>
      <c r="BI6"/>
      <c r="BJ6"/>
      <c r="BK6"/>
      <c r="BM6" t="s">
        <v>1940</v>
      </c>
    </row>
    <row r="7" spans="2:155" x14ac:dyDescent="0.2">
      <c r="C7" t="s">
        <v>664</v>
      </c>
      <c r="D7" s="65" t="s">
        <v>1941</v>
      </c>
      <c r="E7">
        <v>84</v>
      </c>
      <c r="F7" s="65" t="s">
        <v>1401</v>
      </c>
      <c r="G7" s="65" t="s">
        <v>1942</v>
      </c>
      <c r="I7" t="s">
        <v>1943</v>
      </c>
      <c r="J7" t="s">
        <v>1944</v>
      </c>
      <c r="K7" s="65" t="str">
        <f>D8</f>
        <v>0.03880983096666667</v>
      </c>
      <c r="L7" s="65" t="str">
        <f>D9</f>
        <v>-0.099484607685</v>
      </c>
      <c r="M7" s="65" t="s">
        <v>1945</v>
      </c>
      <c r="N7" s="65" t="s">
        <v>1412</v>
      </c>
      <c r="O7" s="65" t="s">
        <v>1395</v>
      </c>
      <c r="P7" s="65">
        <f t="shared" si="0"/>
        <v>-0.138294438652</v>
      </c>
      <c r="Q7" s="65">
        <v>12049522546847</v>
      </c>
      <c r="R7" s="65" t="s">
        <v>1946</v>
      </c>
      <c r="S7" s="65" t="s">
        <v>1947</v>
      </c>
      <c r="T7" s="65" t="s">
        <v>1948</v>
      </c>
      <c r="U7" s="63">
        <v>1052</v>
      </c>
      <c r="V7" s="62">
        <v>83</v>
      </c>
      <c r="W7" s="65" t="s">
        <v>1699</v>
      </c>
      <c r="Y7">
        <f t="shared" ref="Y7:Y70" si="1">Y6+1</f>
        <v>3</v>
      </c>
      <c r="Z7" t="s">
        <v>795</v>
      </c>
      <c r="AA7" s="62" t="s">
        <v>885</v>
      </c>
      <c r="AB7" s="62" t="s">
        <v>1865</v>
      </c>
      <c r="AC7" s="66">
        <v>0.252</v>
      </c>
      <c r="AE7" t="s">
        <v>1944</v>
      </c>
      <c r="AF7" t="s">
        <v>971</v>
      </c>
      <c r="AG7" s="62" t="s">
        <v>1949</v>
      </c>
      <c r="AH7" s="66">
        <v>9.6000000000000002E-2</v>
      </c>
      <c r="AJ7" t="s">
        <v>1944</v>
      </c>
      <c r="AK7" t="s">
        <v>1030</v>
      </c>
      <c r="AL7" s="62" t="s">
        <v>1950</v>
      </c>
      <c r="AM7" s="66">
        <v>0.52500000000000002</v>
      </c>
      <c r="AN7"/>
      <c r="AO7" t="s">
        <v>1944</v>
      </c>
      <c r="AP7" s="62" t="s">
        <v>1110</v>
      </c>
      <c r="AQ7" s="62" t="s">
        <v>1909</v>
      </c>
      <c r="AR7" s="66">
        <v>0.66200000000000003</v>
      </c>
      <c r="AS7"/>
      <c r="AT7" t="s">
        <v>1944</v>
      </c>
      <c r="AU7" s="62" t="s">
        <v>1189</v>
      </c>
      <c r="AV7" s="62" t="s">
        <v>1951</v>
      </c>
      <c r="AW7" s="66">
        <v>0.05</v>
      </c>
      <c r="AX7" s="62"/>
      <c r="AY7" t="s">
        <v>1944</v>
      </c>
      <c r="AZ7" s="62" t="s">
        <v>1232</v>
      </c>
      <c r="BA7" s="62" t="s">
        <v>1952</v>
      </c>
      <c r="BB7" s="66">
        <v>0.20399999999999999</v>
      </c>
      <c r="BC7" s="62"/>
      <c r="BD7" t="s">
        <v>1944</v>
      </c>
      <c r="BE7" s="62" t="s">
        <v>1294</v>
      </c>
      <c r="BF7" s="62" t="s">
        <v>1953</v>
      </c>
      <c r="BG7" s="66">
        <v>0.79200000000000004</v>
      </c>
      <c r="BH7"/>
      <c r="BI7"/>
      <c r="BJ7"/>
      <c r="BK7"/>
      <c r="BM7" t="s">
        <v>1954</v>
      </c>
    </row>
    <row r="8" spans="2:155" x14ac:dyDescent="0.2">
      <c r="B8" t="s">
        <v>1943</v>
      </c>
      <c r="C8" t="s">
        <v>667</v>
      </c>
      <c r="D8" s="65" t="s">
        <v>1841</v>
      </c>
      <c r="E8">
        <v>84</v>
      </c>
      <c r="F8" s="65" t="s">
        <v>1413</v>
      </c>
      <c r="G8" s="65" t="s">
        <v>1842</v>
      </c>
      <c r="I8" t="s">
        <v>1955</v>
      </c>
      <c r="J8" t="s">
        <v>1956</v>
      </c>
      <c r="K8" s="65" t="str">
        <f>D10</f>
        <v>0.03880983096666667</v>
      </c>
      <c r="L8" s="65" t="str">
        <f>D11</f>
        <v>0.021711122786904753</v>
      </c>
      <c r="M8" s="65" t="s">
        <v>1957</v>
      </c>
      <c r="N8" s="65" t="s">
        <v>1412</v>
      </c>
      <c r="O8" s="65" t="s">
        <v>1389</v>
      </c>
      <c r="P8" s="65">
        <f t="shared" si="0"/>
        <v>-1.7098708179999998E-2</v>
      </c>
      <c r="Q8" s="65" t="s">
        <v>1958</v>
      </c>
      <c r="R8" s="65" t="s">
        <v>1959</v>
      </c>
      <c r="S8" s="65" t="s">
        <v>1960</v>
      </c>
      <c r="T8" s="65" t="s">
        <v>1961</v>
      </c>
      <c r="U8" s="62" t="s">
        <v>1962</v>
      </c>
      <c r="V8" s="62">
        <v>83</v>
      </c>
      <c r="W8" s="65" t="s">
        <v>1513</v>
      </c>
      <c r="Y8">
        <f t="shared" si="1"/>
        <v>4</v>
      </c>
      <c r="Z8" t="s">
        <v>796</v>
      </c>
      <c r="AA8" s="62" t="s">
        <v>886</v>
      </c>
      <c r="AB8" s="62" t="s">
        <v>1629</v>
      </c>
      <c r="AC8" s="66">
        <v>0.34200000000000003</v>
      </c>
      <c r="AE8" t="s">
        <v>1956</v>
      </c>
      <c r="AF8" t="s">
        <v>972</v>
      </c>
      <c r="AG8" s="62" t="s">
        <v>1414</v>
      </c>
      <c r="AH8" s="66">
        <v>0.14000000000000001</v>
      </c>
      <c r="AJ8" t="s">
        <v>1956</v>
      </c>
      <c r="AK8" t="s">
        <v>1031</v>
      </c>
      <c r="AL8" s="62" t="s">
        <v>1913</v>
      </c>
      <c r="AM8" s="66">
        <v>0.61699999999999999</v>
      </c>
      <c r="AN8"/>
      <c r="AO8" t="s">
        <v>1956</v>
      </c>
      <c r="AP8" s="62" t="s">
        <v>1111</v>
      </c>
      <c r="AQ8" s="62" t="s">
        <v>1963</v>
      </c>
      <c r="AR8" s="66">
        <v>0.71899999999999997</v>
      </c>
      <c r="AS8"/>
      <c r="AT8" t="s">
        <v>1956</v>
      </c>
      <c r="AU8" s="62" t="s">
        <v>1188</v>
      </c>
      <c r="AV8" s="62" t="s">
        <v>1938</v>
      </c>
      <c r="AW8" s="66">
        <v>4.1000000000000002E-2</v>
      </c>
      <c r="AX8" s="62"/>
      <c r="AY8" t="s">
        <v>1956</v>
      </c>
      <c r="AZ8" s="62" t="s">
        <v>1233</v>
      </c>
      <c r="BA8" s="62" t="s">
        <v>1964</v>
      </c>
      <c r="BB8" s="66">
        <v>0.2</v>
      </c>
      <c r="BC8" s="62"/>
      <c r="BD8" t="s">
        <v>1956</v>
      </c>
      <c r="BE8" s="62" t="s">
        <v>1295</v>
      </c>
      <c r="BF8" s="62" t="s">
        <v>1965</v>
      </c>
      <c r="BG8" s="66">
        <v>0.94599999999999995</v>
      </c>
      <c r="BH8"/>
      <c r="BI8"/>
      <c r="BJ8"/>
      <c r="BK8"/>
      <c r="BM8" t="s">
        <v>1966</v>
      </c>
    </row>
    <row r="9" spans="2:155" x14ac:dyDescent="0.2">
      <c r="C9" t="s">
        <v>663</v>
      </c>
      <c r="D9" s="65" t="s">
        <v>1967</v>
      </c>
      <c r="E9">
        <v>84</v>
      </c>
      <c r="F9" s="65">
        <v>11985929381492</v>
      </c>
      <c r="G9" s="65" t="s">
        <v>1968</v>
      </c>
      <c r="I9" t="s">
        <v>1969</v>
      </c>
      <c r="J9" t="s">
        <v>1970</v>
      </c>
      <c r="K9" s="65" t="str">
        <f>D12</f>
        <v>0.03880983096666667</v>
      </c>
      <c r="L9" s="65" t="str">
        <f>D13</f>
        <v>0.007382305950000001</v>
      </c>
      <c r="M9" s="65" t="s">
        <v>1971</v>
      </c>
      <c r="N9" s="65" t="s">
        <v>1412</v>
      </c>
      <c r="O9" s="65" t="s">
        <v>1383</v>
      </c>
      <c r="P9" s="65">
        <f t="shared" si="0"/>
        <v>-3.1427525016999996E-2</v>
      </c>
      <c r="Q9" s="65" t="s">
        <v>1972</v>
      </c>
      <c r="R9" s="65" t="s">
        <v>1973</v>
      </c>
      <c r="S9" s="65" t="s">
        <v>1974</v>
      </c>
      <c r="T9" s="65" t="s">
        <v>1975</v>
      </c>
      <c r="U9" s="63">
        <v>1667</v>
      </c>
      <c r="V9" s="62">
        <v>83</v>
      </c>
      <c r="W9" s="65" t="s">
        <v>1530</v>
      </c>
      <c r="Y9">
        <f t="shared" si="1"/>
        <v>5</v>
      </c>
      <c r="Z9" t="s">
        <v>797</v>
      </c>
      <c r="AA9" s="62" t="s">
        <v>887</v>
      </c>
      <c r="AB9" s="62" t="s">
        <v>1387</v>
      </c>
      <c r="AC9" s="66">
        <v>0.248</v>
      </c>
      <c r="AE9" t="s">
        <v>1970</v>
      </c>
      <c r="AF9" t="s">
        <v>973</v>
      </c>
      <c r="AG9" s="62" t="s">
        <v>1976</v>
      </c>
      <c r="AH9" s="66">
        <v>7.3999999999999996E-2</v>
      </c>
      <c r="AJ9" t="s">
        <v>1970</v>
      </c>
      <c r="AK9" t="s">
        <v>1032</v>
      </c>
      <c r="AL9" s="62" t="s">
        <v>1977</v>
      </c>
      <c r="AM9" s="66">
        <v>0.503</v>
      </c>
      <c r="AN9"/>
      <c r="AO9" t="s">
        <v>1970</v>
      </c>
      <c r="AP9" s="62" t="s">
        <v>1112</v>
      </c>
      <c r="AQ9" s="62" t="s">
        <v>1978</v>
      </c>
      <c r="AR9" s="66">
        <v>0.47599999999999998</v>
      </c>
      <c r="AS9"/>
      <c r="AT9" t="s">
        <v>1970</v>
      </c>
      <c r="AU9" s="62" t="s">
        <v>1190</v>
      </c>
      <c r="AV9" s="62" t="s">
        <v>1979</v>
      </c>
      <c r="AW9" s="66">
        <v>0.13600000000000001</v>
      </c>
      <c r="AX9" s="62"/>
      <c r="AY9" t="s">
        <v>1970</v>
      </c>
      <c r="AZ9" s="62" t="s">
        <v>1234</v>
      </c>
      <c r="BA9" s="62" t="s">
        <v>1472</v>
      </c>
      <c r="BB9" s="66">
        <v>0.17899999999999999</v>
      </c>
      <c r="BC9" s="62"/>
      <c r="BD9" t="s">
        <v>1970</v>
      </c>
      <c r="BE9" s="62" t="s">
        <v>1294</v>
      </c>
      <c r="BF9" s="62" t="s">
        <v>1953</v>
      </c>
      <c r="BG9" s="66">
        <v>0.79200000000000004</v>
      </c>
      <c r="BH9"/>
      <c r="BI9"/>
      <c r="BJ9"/>
      <c r="BK9"/>
    </row>
    <row r="10" spans="2:155" x14ac:dyDescent="0.2">
      <c r="B10" t="s">
        <v>1955</v>
      </c>
      <c r="C10" t="s">
        <v>667</v>
      </c>
      <c r="D10" s="65" t="s">
        <v>1841</v>
      </c>
      <c r="E10">
        <v>84</v>
      </c>
      <c r="F10" s="65" t="s">
        <v>1413</v>
      </c>
      <c r="G10" s="65" t="s">
        <v>1842</v>
      </c>
      <c r="I10" t="s">
        <v>1980</v>
      </c>
      <c r="J10" t="s">
        <v>1981</v>
      </c>
      <c r="K10" s="65" t="str">
        <f>D14</f>
        <v>0.08027347455714284</v>
      </c>
      <c r="L10" s="65" t="str">
        <f>D15</f>
        <v>0.14825587877976187</v>
      </c>
      <c r="M10" s="65" t="s">
        <v>1982</v>
      </c>
      <c r="N10" s="65" t="s">
        <v>1446</v>
      </c>
      <c r="O10" s="65" t="s">
        <v>1441</v>
      </c>
      <c r="P10" s="65">
        <f t="shared" si="0"/>
        <v>6.798240422299999E-2</v>
      </c>
      <c r="Q10" s="65" t="s">
        <v>1983</v>
      </c>
      <c r="R10" s="65" t="s">
        <v>1984</v>
      </c>
      <c r="S10" s="65" t="s">
        <v>1985</v>
      </c>
      <c r="T10" s="65" t="s">
        <v>1986</v>
      </c>
      <c r="U10" s="63">
        <v>-1740</v>
      </c>
      <c r="V10" s="62">
        <v>83</v>
      </c>
      <c r="W10" s="65" t="s">
        <v>1564</v>
      </c>
      <c r="Y10">
        <f t="shared" si="1"/>
        <v>6</v>
      </c>
      <c r="Z10" t="s">
        <v>798</v>
      </c>
      <c r="AA10" s="62" t="s">
        <v>888</v>
      </c>
      <c r="AB10" s="62" t="s">
        <v>1866</v>
      </c>
      <c r="AC10" s="66">
        <v>0.83</v>
      </c>
      <c r="AE10" t="s">
        <v>1981</v>
      </c>
      <c r="AF10" t="s">
        <v>974</v>
      </c>
      <c r="AG10" s="62" t="s">
        <v>1987</v>
      </c>
      <c r="AH10" s="66">
        <v>0.77800000000000002</v>
      </c>
      <c r="AJ10" t="s">
        <v>1981</v>
      </c>
      <c r="AK10" t="s">
        <v>1033</v>
      </c>
      <c r="AL10" s="62" t="s">
        <v>1988</v>
      </c>
      <c r="AM10" s="66">
        <v>0.76300000000000001</v>
      </c>
      <c r="AN10"/>
      <c r="AO10" t="s">
        <v>1981</v>
      </c>
      <c r="AP10" s="62" t="s">
        <v>1113</v>
      </c>
      <c r="AQ10" s="62" t="s">
        <v>1989</v>
      </c>
      <c r="AR10" s="66">
        <v>0.29699999999999999</v>
      </c>
      <c r="AS10"/>
      <c r="AT10" t="s">
        <v>1981</v>
      </c>
      <c r="AU10" s="62" t="s">
        <v>1191</v>
      </c>
      <c r="AV10" s="62" t="s">
        <v>1990</v>
      </c>
      <c r="AW10" s="66">
        <v>2.3E-2</v>
      </c>
      <c r="AX10" s="62"/>
      <c r="AY10" t="s">
        <v>1981</v>
      </c>
      <c r="AZ10" s="62" t="s">
        <v>1235</v>
      </c>
      <c r="BA10" s="62" t="s">
        <v>1991</v>
      </c>
      <c r="BB10" s="66">
        <v>0.55300000000000005</v>
      </c>
      <c r="BC10" s="62"/>
      <c r="BD10" t="s">
        <v>1981</v>
      </c>
      <c r="BE10" s="62" t="s">
        <v>1294</v>
      </c>
      <c r="BF10" s="62" t="s">
        <v>1953</v>
      </c>
      <c r="BG10" s="66">
        <v>0.79200000000000004</v>
      </c>
      <c r="BH10"/>
      <c r="BI10"/>
      <c r="BJ10"/>
      <c r="BK10"/>
    </row>
    <row r="11" spans="2:155" x14ac:dyDescent="0.2">
      <c r="C11" t="s">
        <v>662</v>
      </c>
      <c r="D11" s="65" t="s">
        <v>1992</v>
      </c>
      <c r="E11">
        <v>84</v>
      </c>
      <c r="F11" s="65" t="s">
        <v>1390</v>
      </c>
      <c r="G11" s="65" t="s">
        <v>1993</v>
      </c>
      <c r="I11" t="s">
        <v>1994</v>
      </c>
      <c r="J11" t="s">
        <v>1995</v>
      </c>
      <c r="K11" s="65" t="str">
        <f>D16</f>
        <v>0.08027347455714284</v>
      </c>
      <c r="L11" s="65" t="str">
        <f>D17</f>
        <v>-0.003381336592857122</v>
      </c>
      <c r="M11" s="65" t="s">
        <v>1996</v>
      </c>
      <c r="N11" s="65" t="s">
        <v>1446</v>
      </c>
      <c r="O11" s="65" t="s">
        <v>1435</v>
      </c>
      <c r="P11" s="65">
        <f t="shared" si="0"/>
        <v>-8.3654811149999994E-2</v>
      </c>
      <c r="Q11" s="65" t="s">
        <v>1997</v>
      </c>
      <c r="R11" s="65" t="s">
        <v>1998</v>
      </c>
      <c r="S11" s="65" t="s">
        <v>1999</v>
      </c>
      <c r="T11" s="65" t="s">
        <v>2000</v>
      </c>
      <c r="U11" s="63">
        <v>1080</v>
      </c>
      <c r="V11" s="62">
        <v>83</v>
      </c>
      <c r="W11" s="65" t="s">
        <v>1457</v>
      </c>
      <c r="Y11">
        <f t="shared" si="1"/>
        <v>7</v>
      </c>
      <c r="Z11" t="s">
        <v>799</v>
      </c>
      <c r="AA11" s="62" t="s">
        <v>889</v>
      </c>
      <c r="AB11" s="62" t="s">
        <v>1867</v>
      </c>
      <c r="AC11" s="66">
        <v>0.44800000000000001</v>
      </c>
      <c r="AE11" t="s">
        <v>1995</v>
      </c>
      <c r="AF11" t="s">
        <v>975</v>
      </c>
      <c r="AG11" s="62" t="s">
        <v>1385</v>
      </c>
      <c r="AH11" s="66">
        <v>0.19800000000000001</v>
      </c>
      <c r="AJ11" t="s">
        <v>1995</v>
      </c>
      <c r="AK11" t="s">
        <v>1034</v>
      </c>
      <c r="AL11" s="62" t="s">
        <v>2001</v>
      </c>
      <c r="AM11" s="66">
        <v>0.70099999999999996</v>
      </c>
      <c r="AN11"/>
      <c r="AO11" t="s">
        <v>1995</v>
      </c>
      <c r="AP11" s="62" t="s">
        <v>1114</v>
      </c>
      <c r="AQ11" s="63">
        <v>1000</v>
      </c>
      <c r="AR11" s="66">
        <v>1</v>
      </c>
      <c r="AS11" s="70"/>
      <c r="AT11" t="s">
        <v>1995</v>
      </c>
      <c r="AU11" s="62" t="s">
        <v>1191</v>
      </c>
      <c r="AV11" s="62" t="s">
        <v>1990</v>
      </c>
      <c r="AW11" s="66">
        <v>2.3E-2</v>
      </c>
      <c r="AX11" s="62"/>
      <c r="AY11" t="s">
        <v>1995</v>
      </c>
      <c r="AZ11" s="62" t="s">
        <v>1236</v>
      </c>
      <c r="BA11" s="62" t="s">
        <v>1693</v>
      </c>
      <c r="BB11" s="66">
        <v>0.626</v>
      </c>
      <c r="BC11" s="62"/>
      <c r="BD11" t="s">
        <v>1995</v>
      </c>
      <c r="BE11" s="62" t="s">
        <v>1296</v>
      </c>
      <c r="BF11" s="62" t="s">
        <v>2002</v>
      </c>
      <c r="BG11" s="66">
        <v>0.56100000000000005</v>
      </c>
      <c r="BH11" s="70"/>
      <c r="BI11" s="70"/>
      <c r="BJ11" s="70"/>
      <c r="BK11" s="70"/>
      <c r="BM11" t="s">
        <v>426</v>
      </c>
    </row>
    <row r="12" spans="2:155" x14ac:dyDescent="0.2">
      <c r="B12" t="s">
        <v>1969</v>
      </c>
      <c r="C12" t="s">
        <v>667</v>
      </c>
      <c r="D12" s="65" t="s">
        <v>1841</v>
      </c>
      <c r="E12">
        <v>84</v>
      </c>
      <c r="F12" s="65" t="s">
        <v>1413</v>
      </c>
      <c r="G12" s="65" t="s">
        <v>1842</v>
      </c>
      <c r="I12" t="s">
        <v>2003</v>
      </c>
      <c r="J12" t="s">
        <v>2004</v>
      </c>
      <c r="K12" s="65" t="str">
        <f>D18</f>
        <v>0.08027347455714284</v>
      </c>
      <c r="L12" s="65" t="str">
        <f>D19</f>
        <v>0.23102059886428583</v>
      </c>
      <c r="M12" s="65" t="s">
        <v>2005</v>
      </c>
      <c r="N12" s="65" t="s">
        <v>1446</v>
      </c>
      <c r="O12" s="65" t="s">
        <v>1431</v>
      </c>
      <c r="P12" s="65">
        <f t="shared" si="0"/>
        <v>0.15074712430699999</v>
      </c>
      <c r="Q12" s="65">
        <v>10060944760801</v>
      </c>
      <c r="R12" s="65" t="s">
        <v>2006</v>
      </c>
      <c r="S12" s="65" t="s">
        <v>2007</v>
      </c>
      <c r="T12" s="65" t="s">
        <v>2008</v>
      </c>
      <c r="U12" s="63">
        <v>-1373</v>
      </c>
      <c r="V12" s="62">
        <v>83</v>
      </c>
      <c r="W12" s="65" t="s">
        <v>1651</v>
      </c>
      <c r="Y12">
        <f t="shared" si="1"/>
        <v>8</v>
      </c>
      <c r="Z12" t="s">
        <v>800</v>
      </c>
      <c r="AA12" s="62" t="s">
        <v>890</v>
      </c>
      <c r="AB12" s="62" t="s">
        <v>1868</v>
      </c>
      <c r="AC12" s="66">
        <v>0.89</v>
      </c>
      <c r="AE12" t="s">
        <v>2004</v>
      </c>
      <c r="AF12" t="s">
        <v>976</v>
      </c>
      <c r="AG12" s="62" t="s">
        <v>1622</v>
      </c>
      <c r="AH12" s="66">
        <v>0.33100000000000002</v>
      </c>
      <c r="AJ12" t="s">
        <v>2004</v>
      </c>
      <c r="AK12" t="s">
        <v>1035</v>
      </c>
      <c r="AL12" s="62" t="s">
        <v>2009</v>
      </c>
      <c r="AM12" s="66">
        <v>0.79500000000000004</v>
      </c>
      <c r="AN12"/>
      <c r="AO12" t="s">
        <v>2004</v>
      </c>
      <c r="AP12" s="62" t="s">
        <v>1115</v>
      </c>
      <c r="AQ12" s="62" t="s">
        <v>1388</v>
      </c>
      <c r="AR12" s="66">
        <v>0.54400000000000004</v>
      </c>
      <c r="AS12"/>
      <c r="AT12" t="s">
        <v>2004</v>
      </c>
      <c r="AU12" s="62" t="s">
        <v>1188</v>
      </c>
      <c r="AV12" s="62" t="s">
        <v>1938</v>
      </c>
      <c r="AW12" s="66">
        <v>4.1000000000000002E-2</v>
      </c>
      <c r="AX12" s="62"/>
      <c r="AY12" t="s">
        <v>2004</v>
      </c>
      <c r="AZ12" s="62" t="s">
        <v>1237</v>
      </c>
      <c r="BA12" s="62" t="s">
        <v>2010</v>
      </c>
      <c r="BB12" s="66">
        <v>0.60399999999999998</v>
      </c>
      <c r="BC12" s="62"/>
      <c r="BD12" t="s">
        <v>2004</v>
      </c>
      <c r="BE12" s="62" t="s">
        <v>1297</v>
      </c>
      <c r="BF12" s="62" t="s">
        <v>2011</v>
      </c>
      <c r="BG12" s="66">
        <v>0.72299999999999998</v>
      </c>
      <c r="BH12"/>
      <c r="BI12"/>
      <c r="BJ12"/>
      <c r="BK12"/>
      <c r="BN12" t="s">
        <v>1851</v>
      </c>
      <c r="BO12" t="s">
        <v>1929</v>
      </c>
      <c r="BP12" t="s">
        <v>1944</v>
      </c>
      <c r="BQ12" t="s">
        <v>1956</v>
      </c>
      <c r="BR12" t="s">
        <v>1970</v>
      </c>
      <c r="BS12" t="s">
        <v>1981</v>
      </c>
      <c r="BT12" t="s">
        <v>1995</v>
      </c>
      <c r="BU12" t="s">
        <v>2004</v>
      </c>
      <c r="BV12" t="s">
        <v>2012</v>
      </c>
      <c r="BW12" t="s">
        <v>2013</v>
      </c>
      <c r="BX12" t="s">
        <v>2014</v>
      </c>
      <c r="BY12" t="s">
        <v>2015</v>
      </c>
      <c r="BZ12" t="s">
        <v>2016</v>
      </c>
      <c r="CA12" t="s">
        <v>2017</v>
      </c>
      <c r="CB12" t="s">
        <v>2018</v>
      </c>
      <c r="CC12" t="s">
        <v>2019</v>
      </c>
      <c r="CD12" t="s">
        <v>2020</v>
      </c>
      <c r="CE12" t="s">
        <v>2021</v>
      </c>
      <c r="CF12" t="s">
        <v>2022</v>
      </c>
      <c r="CG12" t="s">
        <v>2023</v>
      </c>
      <c r="CH12" t="s">
        <v>2024</v>
      </c>
      <c r="CI12" t="s">
        <v>2025</v>
      </c>
      <c r="CJ12" t="s">
        <v>2026</v>
      </c>
      <c r="CK12" t="s">
        <v>2027</v>
      </c>
      <c r="CL12" t="s">
        <v>2028</v>
      </c>
      <c r="CM12" t="s">
        <v>2029</v>
      </c>
      <c r="CN12" t="s">
        <v>2030</v>
      </c>
      <c r="CO12" t="s">
        <v>2031</v>
      </c>
      <c r="CP12" t="s">
        <v>2032</v>
      </c>
      <c r="CQ12" t="s">
        <v>2033</v>
      </c>
      <c r="CR12" t="s">
        <v>2034</v>
      </c>
      <c r="CS12" t="s">
        <v>2035</v>
      </c>
      <c r="CT12" t="s">
        <v>2036</v>
      </c>
      <c r="CU12" t="s">
        <v>2037</v>
      </c>
      <c r="CV12" t="s">
        <v>2038</v>
      </c>
      <c r="CW12" t="s">
        <v>2039</v>
      </c>
      <c r="CX12" t="s">
        <v>2040</v>
      </c>
      <c r="CY12" t="s">
        <v>2041</v>
      </c>
      <c r="CZ12" t="s">
        <v>2042</v>
      </c>
      <c r="DA12" t="s">
        <v>2043</v>
      </c>
      <c r="DB12" t="s">
        <v>2044</v>
      </c>
      <c r="DC12" t="s">
        <v>2045</v>
      </c>
      <c r="DD12" t="s">
        <v>2046</v>
      </c>
      <c r="DE12" t="s">
        <v>2047</v>
      </c>
      <c r="DF12" t="s">
        <v>2048</v>
      </c>
      <c r="DG12" t="s">
        <v>2049</v>
      </c>
      <c r="DH12" t="s">
        <v>2050</v>
      </c>
      <c r="DI12" t="s">
        <v>2051</v>
      </c>
      <c r="DJ12" t="s">
        <v>2052</v>
      </c>
      <c r="DK12" t="s">
        <v>2053</v>
      </c>
      <c r="DL12" t="s">
        <v>2054</v>
      </c>
      <c r="DM12" t="s">
        <v>2055</v>
      </c>
      <c r="DN12" t="s">
        <v>2056</v>
      </c>
      <c r="DO12" t="s">
        <v>2057</v>
      </c>
      <c r="DP12" t="s">
        <v>2058</v>
      </c>
      <c r="DQ12" t="s">
        <v>2059</v>
      </c>
      <c r="DR12" t="s">
        <v>2060</v>
      </c>
      <c r="DS12" t="s">
        <v>2061</v>
      </c>
      <c r="DT12" t="s">
        <v>2062</v>
      </c>
      <c r="DU12" t="s">
        <v>2063</v>
      </c>
      <c r="DV12" t="s">
        <v>2064</v>
      </c>
      <c r="DW12" t="s">
        <v>2065</v>
      </c>
      <c r="DX12" t="s">
        <v>2066</v>
      </c>
      <c r="DY12" t="s">
        <v>2067</v>
      </c>
      <c r="DZ12" t="s">
        <v>2068</v>
      </c>
      <c r="EA12" t="s">
        <v>2069</v>
      </c>
      <c r="EB12" t="s">
        <v>2070</v>
      </c>
      <c r="EC12" t="s">
        <v>2071</v>
      </c>
      <c r="ED12" t="s">
        <v>2072</v>
      </c>
      <c r="EE12" t="s">
        <v>2073</v>
      </c>
      <c r="EF12" t="s">
        <v>2074</v>
      </c>
      <c r="EG12" t="s">
        <v>2075</v>
      </c>
      <c r="EH12" t="s">
        <v>2076</v>
      </c>
      <c r="EI12" t="s">
        <v>2077</v>
      </c>
      <c r="EJ12" t="s">
        <v>2078</v>
      </c>
      <c r="EK12" t="s">
        <v>2079</v>
      </c>
      <c r="EL12" t="s">
        <v>2080</v>
      </c>
      <c r="EM12" t="s">
        <v>2081</v>
      </c>
      <c r="EN12" t="s">
        <v>2082</v>
      </c>
      <c r="EO12" t="s">
        <v>2083</v>
      </c>
      <c r="EP12" t="s">
        <v>2084</v>
      </c>
      <c r="EQ12" t="s">
        <v>2085</v>
      </c>
      <c r="ER12" t="s">
        <v>2086</v>
      </c>
      <c r="ES12" t="s">
        <v>2087</v>
      </c>
      <c r="ET12" t="s">
        <v>2088</v>
      </c>
      <c r="EU12" t="s">
        <v>2089</v>
      </c>
      <c r="EV12" t="s">
        <v>2090</v>
      </c>
      <c r="EW12" t="s">
        <v>2091</v>
      </c>
      <c r="EX12" t="s">
        <v>2092</v>
      </c>
      <c r="EY12" t="s">
        <v>2093</v>
      </c>
    </row>
    <row r="13" spans="2:155" x14ac:dyDescent="0.2">
      <c r="C13" t="s">
        <v>661</v>
      </c>
      <c r="D13" s="65" t="s">
        <v>2094</v>
      </c>
      <c r="E13">
        <v>84</v>
      </c>
      <c r="F13" s="65" t="s">
        <v>1384</v>
      </c>
      <c r="G13" s="65" t="s">
        <v>2095</v>
      </c>
      <c r="I13" t="s">
        <v>2096</v>
      </c>
      <c r="J13" t="s">
        <v>2012</v>
      </c>
      <c r="K13" s="65" t="str">
        <f>D20</f>
        <v>0.08027347455714284</v>
      </c>
      <c r="L13" s="65" t="str">
        <f>D21</f>
        <v>0.018868479791666653</v>
      </c>
      <c r="M13" s="65" t="s">
        <v>2097</v>
      </c>
      <c r="N13" s="65" t="s">
        <v>1446</v>
      </c>
      <c r="O13" s="65" t="s">
        <v>1425</v>
      </c>
      <c r="P13" s="65">
        <f t="shared" si="0"/>
        <v>-6.1404994764999998E-2</v>
      </c>
      <c r="Q13" s="65" t="s">
        <v>2098</v>
      </c>
      <c r="R13" s="65" t="s">
        <v>2099</v>
      </c>
      <c r="S13" s="65" t="s">
        <v>2100</v>
      </c>
      <c r="T13" s="65" t="s">
        <v>2101</v>
      </c>
      <c r="U13" s="62" t="s">
        <v>2102</v>
      </c>
      <c r="V13" s="62">
        <v>83</v>
      </c>
      <c r="W13" s="65" t="s">
        <v>2103</v>
      </c>
      <c r="Y13">
        <f t="shared" si="1"/>
        <v>9</v>
      </c>
      <c r="Z13" t="s">
        <v>801</v>
      </c>
      <c r="AA13" s="62" t="s">
        <v>891</v>
      </c>
      <c r="AB13" s="62" t="s">
        <v>1869</v>
      </c>
      <c r="AC13" s="66">
        <v>0.32700000000000001</v>
      </c>
      <c r="AE13" t="s">
        <v>2012</v>
      </c>
      <c r="AF13" t="s">
        <v>977</v>
      </c>
      <c r="AG13" s="62" t="s">
        <v>2104</v>
      </c>
      <c r="AH13" s="66">
        <v>0.36299999999999999</v>
      </c>
      <c r="AJ13" t="s">
        <v>2012</v>
      </c>
      <c r="AK13" t="s">
        <v>1036</v>
      </c>
      <c r="AL13" s="62" t="s">
        <v>2105</v>
      </c>
      <c r="AM13" s="66">
        <v>0.48399999999999999</v>
      </c>
      <c r="AN13"/>
      <c r="AO13" t="s">
        <v>2012</v>
      </c>
      <c r="AP13" s="62" t="s">
        <v>1068</v>
      </c>
      <c r="AQ13" s="62" t="s">
        <v>1988</v>
      </c>
      <c r="AR13" s="66">
        <v>0.73599999999999999</v>
      </c>
      <c r="AS13"/>
      <c r="AT13" t="s">
        <v>2012</v>
      </c>
      <c r="AU13" s="62" t="s">
        <v>1192</v>
      </c>
      <c r="AV13" s="62" t="s">
        <v>1530</v>
      </c>
      <c r="AW13" s="66">
        <v>9.9000000000000005E-2</v>
      </c>
      <c r="AX13" s="62"/>
      <c r="AY13" t="s">
        <v>2012</v>
      </c>
      <c r="AZ13" s="62" t="s">
        <v>1238</v>
      </c>
      <c r="BA13" s="62" t="s">
        <v>2106</v>
      </c>
      <c r="BB13" s="66">
        <v>0.249</v>
      </c>
      <c r="BC13" s="62"/>
      <c r="BD13" t="s">
        <v>2012</v>
      </c>
      <c r="BE13" s="62" t="s">
        <v>1298</v>
      </c>
      <c r="BF13" s="62" t="s">
        <v>2107</v>
      </c>
      <c r="BG13" s="66">
        <v>0.88600000000000001</v>
      </c>
      <c r="BH13"/>
      <c r="BI13"/>
      <c r="BJ13"/>
      <c r="BK13"/>
      <c r="BM13" t="s">
        <v>1847</v>
      </c>
      <c r="BN13" t="s">
        <v>970</v>
      </c>
      <c r="BO13" t="s">
        <v>955</v>
      </c>
      <c r="BP13" t="s">
        <v>971</v>
      </c>
      <c r="BQ13" t="s">
        <v>972</v>
      </c>
      <c r="BR13" t="s">
        <v>973</v>
      </c>
      <c r="BS13" t="s">
        <v>974</v>
      </c>
      <c r="BT13" t="s">
        <v>975</v>
      </c>
      <c r="BU13" t="s">
        <v>976</v>
      </c>
      <c r="BV13" t="s">
        <v>977</v>
      </c>
      <c r="BW13" t="s">
        <v>972</v>
      </c>
      <c r="BX13" t="s">
        <v>955</v>
      </c>
      <c r="BY13" t="s">
        <v>978</v>
      </c>
      <c r="BZ13" t="s">
        <v>979</v>
      </c>
      <c r="CA13" t="s">
        <v>978</v>
      </c>
      <c r="CB13" t="s">
        <v>980</v>
      </c>
      <c r="CC13" t="s">
        <v>981</v>
      </c>
      <c r="CD13" t="s">
        <v>982</v>
      </c>
      <c r="CE13" t="s">
        <v>983</v>
      </c>
      <c r="CF13" t="s">
        <v>984</v>
      </c>
      <c r="CG13" t="s">
        <v>985</v>
      </c>
      <c r="CH13" t="s">
        <v>986</v>
      </c>
      <c r="CI13" t="s">
        <v>987</v>
      </c>
      <c r="CJ13" t="s">
        <v>988</v>
      </c>
      <c r="CK13" t="s">
        <v>974</v>
      </c>
      <c r="CL13" t="s">
        <v>989</v>
      </c>
      <c r="CM13" t="s">
        <v>990</v>
      </c>
      <c r="CN13" t="s">
        <v>991</v>
      </c>
      <c r="CO13" t="s">
        <v>992</v>
      </c>
      <c r="CP13" t="s">
        <v>990</v>
      </c>
      <c r="CQ13" t="s">
        <v>993</v>
      </c>
      <c r="CR13" t="s">
        <v>994</v>
      </c>
      <c r="CS13" t="s">
        <v>995</v>
      </c>
      <c r="CT13" t="s">
        <v>996</v>
      </c>
      <c r="CU13" t="s">
        <v>997</v>
      </c>
      <c r="CV13" t="s">
        <v>998</v>
      </c>
      <c r="CW13" t="s">
        <v>979</v>
      </c>
      <c r="CX13" t="s">
        <v>999</v>
      </c>
      <c r="CY13" t="s">
        <v>1000</v>
      </c>
      <c r="CZ13" t="s">
        <v>1001</v>
      </c>
      <c r="DA13" t="s">
        <v>1001</v>
      </c>
      <c r="DB13" t="s">
        <v>992</v>
      </c>
      <c r="DC13" t="s">
        <v>974</v>
      </c>
      <c r="DD13" t="s">
        <v>974</v>
      </c>
      <c r="DE13" t="s">
        <v>981</v>
      </c>
      <c r="DF13" t="s">
        <v>995</v>
      </c>
      <c r="DG13" t="s">
        <v>1002</v>
      </c>
      <c r="DH13" t="s">
        <v>1003</v>
      </c>
      <c r="DI13" t="s">
        <v>1004</v>
      </c>
      <c r="DJ13" t="s">
        <v>1005</v>
      </c>
      <c r="DK13" t="s">
        <v>1005</v>
      </c>
      <c r="DL13" t="s">
        <v>1006</v>
      </c>
      <c r="DM13" t="s">
        <v>1007</v>
      </c>
      <c r="DN13" t="s">
        <v>1008</v>
      </c>
      <c r="DO13" t="s">
        <v>997</v>
      </c>
      <c r="DP13" t="s">
        <v>1009</v>
      </c>
      <c r="DQ13" t="s">
        <v>1010</v>
      </c>
      <c r="DR13" t="s">
        <v>1003</v>
      </c>
      <c r="DS13" t="s">
        <v>1011</v>
      </c>
      <c r="DT13" t="s">
        <v>1012</v>
      </c>
      <c r="DU13" t="s">
        <v>1013</v>
      </c>
      <c r="DV13" t="s">
        <v>1004</v>
      </c>
      <c r="DW13" t="s">
        <v>974</v>
      </c>
      <c r="DX13" t="s">
        <v>993</v>
      </c>
      <c r="DY13" t="s">
        <v>988</v>
      </c>
      <c r="DZ13" t="s">
        <v>1014</v>
      </c>
      <c r="EA13" t="s">
        <v>1015</v>
      </c>
      <c r="EB13" t="s">
        <v>1016</v>
      </c>
      <c r="EC13" t="s">
        <v>1017</v>
      </c>
      <c r="ED13" t="s">
        <v>1016</v>
      </c>
      <c r="EE13" t="s">
        <v>1018</v>
      </c>
      <c r="EF13" t="s">
        <v>1019</v>
      </c>
      <c r="EG13" t="s">
        <v>1020</v>
      </c>
      <c r="EH13" t="s">
        <v>1004</v>
      </c>
      <c r="EI13" t="s">
        <v>996</v>
      </c>
      <c r="EJ13" t="s">
        <v>1021</v>
      </c>
      <c r="EK13" t="s">
        <v>1022</v>
      </c>
      <c r="EL13" t="s">
        <v>1023</v>
      </c>
      <c r="EM13" t="s">
        <v>1024</v>
      </c>
      <c r="EN13" t="s">
        <v>1007</v>
      </c>
      <c r="EO13" t="s">
        <v>1011</v>
      </c>
      <c r="EP13" t="s">
        <v>976</v>
      </c>
      <c r="EQ13" t="s">
        <v>995</v>
      </c>
      <c r="ER13" t="s">
        <v>1025</v>
      </c>
      <c r="ES13" t="s">
        <v>977</v>
      </c>
      <c r="ET13" t="s">
        <v>1025</v>
      </c>
      <c r="EU13" t="s">
        <v>1026</v>
      </c>
      <c r="EV13" t="s">
        <v>1027</v>
      </c>
      <c r="EW13" t="s">
        <v>975</v>
      </c>
      <c r="EX13" t="s">
        <v>1027</v>
      </c>
      <c r="EY13" t="s">
        <v>985</v>
      </c>
    </row>
    <row r="14" spans="2:155" x14ac:dyDescent="0.2">
      <c r="B14" t="s">
        <v>1980</v>
      </c>
      <c r="C14" t="s">
        <v>674</v>
      </c>
      <c r="D14" s="65" t="s">
        <v>2108</v>
      </c>
      <c r="E14">
        <v>84</v>
      </c>
      <c r="F14" s="65" t="s">
        <v>1447</v>
      </c>
      <c r="G14" s="65" t="s">
        <v>2109</v>
      </c>
      <c r="I14" t="s">
        <v>2110</v>
      </c>
      <c r="J14" t="s">
        <v>2013</v>
      </c>
      <c r="K14" s="65" t="str">
        <f>D22</f>
        <v>0.08027347455714284</v>
      </c>
      <c r="L14" s="65" t="str">
        <f>D23</f>
        <v>-0.011800226639285724</v>
      </c>
      <c r="M14" s="65" t="s">
        <v>2111</v>
      </c>
      <c r="N14" s="65" t="s">
        <v>1446</v>
      </c>
      <c r="O14" s="65" t="s">
        <v>1419</v>
      </c>
      <c r="P14" s="65">
        <f t="shared" si="0"/>
        <v>-9.2073701196000002E-2</v>
      </c>
      <c r="Q14" s="65" t="s">
        <v>2112</v>
      </c>
      <c r="R14" s="65" t="s">
        <v>2113</v>
      </c>
      <c r="S14" s="65" t="s">
        <v>2114</v>
      </c>
      <c r="T14" s="65" t="s">
        <v>2115</v>
      </c>
      <c r="U14" s="63">
        <v>1746</v>
      </c>
      <c r="V14" s="62">
        <v>83</v>
      </c>
      <c r="W14" s="65" t="s">
        <v>2116</v>
      </c>
      <c r="Y14">
        <f t="shared" si="1"/>
        <v>10</v>
      </c>
      <c r="Z14" t="s">
        <v>802</v>
      </c>
      <c r="AA14" s="62" t="s">
        <v>892</v>
      </c>
      <c r="AB14" s="62" t="s">
        <v>1656</v>
      </c>
      <c r="AC14" s="66">
        <v>0.13200000000000001</v>
      </c>
      <c r="AE14" t="s">
        <v>2013</v>
      </c>
      <c r="AF14" t="s">
        <v>972</v>
      </c>
      <c r="AG14" s="62" t="s">
        <v>1414</v>
      </c>
      <c r="AH14" s="66">
        <v>0.14000000000000001</v>
      </c>
      <c r="AJ14" t="s">
        <v>2013</v>
      </c>
      <c r="AK14" t="s">
        <v>1037</v>
      </c>
      <c r="AL14" s="62" t="s">
        <v>2117</v>
      </c>
      <c r="AM14" s="66">
        <v>0.23100000000000001</v>
      </c>
      <c r="AN14"/>
      <c r="AO14" t="s">
        <v>2013</v>
      </c>
      <c r="AP14" s="62" t="s">
        <v>1116</v>
      </c>
      <c r="AQ14" s="62" t="s">
        <v>1517</v>
      </c>
      <c r="AR14" s="66">
        <v>0.25</v>
      </c>
      <c r="AS14"/>
      <c r="AT14" t="s">
        <v>2013</v>
      </c>
      <c r="AU14" s="62" t="s">
        <v>1190</v>
      </c>
      <c r="AV14" s="62" t="s">
        <v>1979</v>
      </c>
      <c r="AW14" s="66">
        <v>0.13600000000000001</v>
      </c>
      <c r="AX14" s="62"/>
      <c r="AY14" t="s">
        <v>2013</v>
      </c>
      <c r="AZ14" s="62" t="s">
        <v>1239</v>
      </c>
      <c r="BA14" s="62" t="s">
        <v>1581</v>
      </c>
      <c r="BB14" s="66">
        <v>0.22800000000000001</v>
      </c>
      <c r="BC14" s="62"/>
      <c r="BD14" t="s">
        <v>2013</v>
      </c>
      <c r="BE14" s="62" t="s">
        <v>1299</v>
      </c>
      <c r="BF14" s="62" t="s">
        <v>2118</v>
      </c>
      <c r="BG14" s="66">
        <v>0.35399999999999998</v>
      </c>
      <c r="BH14"/>
      <c r="BI14"/>
      <c r="BJ14"/>
      <c r="BK14"/>
      <c r="BM14" t="s">
        <v>1372</v>
      </c>
      <c r="BN14" t="s">
        <v>1859</v>
      </c>
      <c r="BO14" t="s">
        <v>1922</v>
      </c>
      <c r="BP14" t="s">
        <v>1949</v>
      </c>
      <c r="BQ14" t="s">
        <v>1414</v>
      </c>
      <c r="BR14" t="s">
        <v>1976</v>
      </c>
      <c r="BS14" t="s">
        <v>1987</v>
      </c>
      <c r="BT14" t="s">
        <v>1385</v>
      </c>
      <c r="BU14" t="s">
        <v>1622</v>
      </c>
      <c r="BV14" t="s">
        <v>2104</v>
      </c>
      <c r="BW14" t="s">
        <v>1414</v>
      </c>
      <c r="BX14" t="s">
        <v>1922</v>
      </c>
      <c r="BY14" t="s">
        <v>1600</v>
      </c>
      <c r="BZ14" t="s">
        <v>1891</v>
      </c>
      <c r="CA14" t="s">
        <v>1600</v>
      </c>
      <c r="CB14" t="s">
        <v>1456</v>
      </c>
      <c r="CC14" t="s">
        <v>2119</v>
      </c>
      <c r="CD14" t="s">
        <v>2120</v>
      </c>
      <c r="CE14" t="s">
        <v>2121</v>
      </c>
      <c r="CF14" t="s">
        <v>2122</v>
      </c>
      <c r="CG14" t="s">
        <v>2123</v>
      </c>
      <c r="CH14" t="s">
        <v>1987</v>
      </c>
      <c r="CI14" t="s">
        <v>1706</v>
      </c>
      <c r="CJ14" t="s">
        <v>2124</v>
      </c>
      <c r="CK14" t="s">
        <v>1987</v>
      </c>
      <c r="CL14" t="s">
        <v>2125</v>
      </c>
      <c r="CM14" t="s">
        <v>1859</v>
      </c>
      <c r="CN14" t="s">
        <v>2119</v>
      </c>
      <c r="CO14" t="s">
        <v>2126</v>
      </c>
      <c r="CP14" t="s">
        <v>1859</v>
      </c>
      <c r="CQ14" t="s">
        <v>1479</v>
      </c>
      <c r="CR14" t="s">
        <v>1496</v>
      </c>
      <c r="CS14" t="s">
        <v>1405</v>
      </c>
      <c r="CT14" t="s">
        <v>2125</v>
      </c>
      <c r="CU14" t="s">
        <v>2127</v>
      </c>
      <c r="CV14" t="s">
        <v>1622</v>
      </c>
      <c r="CW14" t="s">
        <v>1891</v>
      </c>
      <c r="CX14" t="s">
        <v>2128</v>
      </c>
      <c r="CY14" t="s">
        <v>2129</v>
      </c>
      <c r="CZ14" t="s">
        <v>1598</v>
      </c>
      <c r="DA14" t="s">
        <v>1598</v>
      </c>
      <c r="DB14" t="s">
        <v>2126</v>
      </c>
      <c r="DC14" t="s">
        <v>1987</v>
      </c>
      <c r="DD14" t="s">
        <v>1987</v>
      </c>
      <c r="DE14" t="s">
        <v>2119</v>
      </c>
      <c r="DF14" t="s">
        <v>1405</v>
      </c>
      <c r="DG14" t="s">
        <v>2130</v>
      </c>
      <c r="DH14" t="s">
        <v>2131</v>
      </c>
      <c r="DI14" t="s">
        <v>2132</v>
      </c>
      <c r="DJ14" t="s">
        <v>1479</v>
      </c>
      <c r="DK14" t="s">
        <v>1479</v>
      </c>
      <c r="DL14" t="s">
        <v>1584</v>
      </c>
      <c r="DM14" t="s">
        <v>2133</v>
      </c>
      <c r="DN14" t="s">
        <v>2124</v>
      </c>
      <c r="DO14" t="s">
        <v>2127</v>
      </c>
      <c r="DP14" t="s">
        <v>2132</v>
      </c>
      <c r="DQ14" t="s">
        <v>2134</v>
      </c>
      <c r="DR14" t="s">
        <v>2131</v>
      </c>
      <c r="DS14" t="s">
        <v>2135</v>
      </c>
      <c r="DT14" t="s">
        <v>2136</v>
      </c>
      <c r="DU14" t="s">
        <v>2001</v>
      </c>
      <c r="DV14" t="s">
        <v>2132</v>
      </c>
      <c r="DW14" t="s">
        <v>1987</v>
      </c>
      <c r="DX14" t="s">
        <v>1479</v>
      </c>
      <c r="DY14" t="s">
        <v>2124</v>
      </c>
      <c r="DZ14" t="s">
        <v>1810</v>
      </c>
      <c r="EA14" t="s">
        <v>1976</v>
      </c>
      <c r="EB14" t="s">
        <v>1385</v>
      </c>
      <c r="EC14" t="s">
        <v>1922</v>
      </c>
      <c r="ED14" t="s">
        <v>1385</v>
      </c>
      <c r="EE14" t="s">
        <v>2137</v>
      </c>
      <c r="EF14" t="s">
        <v>2138</v>
      </c>
      <c r="EG14" t="s">
        <v>1405</v>
      </c>
      <c r="EH14" t="s">
        <v>2132</v>
      </c>
      <c r="EI14" t="s">
        <v>2125</v>
      </c>
      <c r="EJ14" t="s">
        <v>2123</v>
      </c>
      <c r="EK14" t="s">
        <v>2106</v>
      </c>
      <c r="EL14" t="s">
        <v>2139</v>
      </c>
      <c r="EM14" t="s">
        <v>1584</v>
      </c>
      <c r="EN14" t="s">
        <v>2133</v>
      </c>
      <c r="EO14" t="s">
        <v>2135</v>
      </c>
      <c r="EP14" t="s">
        <v>2140</v>
      </c>
      <c r="EQ14" t="s">
        <v>1405</v>
      </c>
      <c r="ER14" t="s">
        <v>2141</v>
      </c>
      <c r="ES14" t="s">
        <v>2104</v>
      </c>
      <c r="ET14" t="s">
        <v>2141</v>
      </c>
      <c r="EU14" t="s">
        <v>2138</v>
      </c>
      <c r="EV14" t="s">
        <v>2141</v>
      </c>
      <c r="EW14" t="s">
        <v>1385</v>
      </c>
      <c r="EX14" t="s">
        <v>2141</v>
      </c>
      <c r="EY14" t="s">
        <v>2123</v>
      </c>
    </row>
    <row r="15" spans="2:155" x14ac:dyDescent="0.2">
      <c r="C15" t="s">
        <v>672</v>
      </c>
      <c r="D15" s="65" t="s">
        <v>2142</v>
      </c>
      <c r="E15">
        <v>84</v>
      </c>
      <c r="F15" s="65" t="s">
        <v>1442</v>
      </c>
      <c r="G15" s="65" t="s">
        <v>2143</v>
      </c>
      <c r="I15" t="s">
        <v>2144</v>
      </c>
      <c r="J15" t="s">
        <v>2014</v>
      </c>
      <c r="K15" s="65" t="str">
        <f>D24</f>
        <v>0.14983619984630958</v>
      </c>
      <c r="L15" s="65" t="str">
        <f>D25</f>
        <v>0.13864618326309527</v>
      </c>
      <c r="M15" s="65" t="s">
        <v>2145</v>
      </c>
      <c r="N15" s="65" t="s">
        <v>1480</v>
      </c>
      <c r="O15" s="65" t="s">
        <v>1474</v>
      </c>
      <c r="P15" s="65">
        <f t="shared" si="0"/>
        <v>-1.1190016583000006E-2</v>
      </c>
      <c r="Q15" s="65" t="s">
        <v>2146</v>
      </c>
      <c r="R15" s="65" t="s">
        <v>2147</v>
      </c>
      <c r="S15" s="65" t="s">
        <v>2148</v>
      </c>
      <c r="T15" s="65" t="s">
        <v>2149</v>
      </c>
      <c r="U15" s="62" t="s">
        <v>2150</v>
      </c>
      <c r="V15" s="62">
        <v>83</v>
      </c>
      <c r="W15" s="65" t="s">
        <v>2151</v>
      </c>
      <c r="Y15">
        <f t="shared" si="1"/>
        <v>11</v>
      </c>
      <c r="Z15" t="s">
        <v>803</v>
      </c>
      <c r="AA15" s="62" t="s">
        <v>893</v>
      </c>
      <c r="AB15" s="62" t="s">
        <v>1870</v>
      </c>
      <c r="AC15" s="66">
        <v>0.26100000000000001</v>
      </c>
      <c r="AE15" t="s">
        <v>2014</v>
      </c>
      <c r="AF15" t="s">
        <v>955</v>
      </c>
      <c r="AG15" s="62" t="s">
        <v>1922</v>
      </c>
      <c r="AH15" s="66">
        <v>0.158</v>
      </c>
      <c r="AJ15" t="s">
        <v>2014</v>
      </c>
      <c r="AK15" t="s">
        <v>1038</v>
      </c>
      <c r="AL15" s="62" t="s">
        <v>2152</v>
      </c>
      <c r="AM15" s="66">
        <v>0.56000000000000005</v>
      </c>
      <c r="AN15"/>
      <c r="AO15" t="s">
        <v>2014</v>
      </c>
      <c r="AP15" s="62" t="s">
        <v>1117</v>
      </c>
      <c r="AQ15" s="62" t="s">
        <v>1771</v>
      </c>
      <c r="AR15" s="66">
        <v>0.83099999999999996</v>
      </c>
      <c r="AS15"/>
      <c r="AT15" t="s">
        <v>2014</v>
      </c>
      <c r="AU15" s="62" t="s">
        <v>1193</v>
      </c>
      <c r="AV15" s="62" t="s">
        <v>1889</v>
      </c>
      <c r="AW15" s="66">
        <v>1.9E-2</v>
      </c>
      <c r="AX15" s="62"/>
      <c r="AY15" t="s">
        <v>2014</v>
      </c>
      <c r="AZ15" s="62" t="s">
        <v>1027</v>
      </c>
      <c r="BA15" s="62" t="s">
        <v>2141</v>
      </c>
      <c r="BB15" s="66">
        <v>0.39700000000000002</v>
      </c>
      <c r="BC15" s="62"/>
      <c r="BD15" t="s">
        <v>2014</v>
      </c>
      <c r="BE15" s="62" t="s">
        <v>1300</v>
      </c>
      <c r="BF15" s="62" t="s">
        <v>2153</v>
      </c>
      <c r="BG15" s="66">
        <v>0.48299999999999998</v>
      </c>
      <c r="BH15"/>
      <c r="BI15"/>
      <c r="BJ15"/>
      <c r="BK15"/>
    </row>
    <row r="16" spans="2:155" x14ac:dyDescent="0.2">
      <c r="B16" t="s">
        <v>1994</v>
      </c>
      <c r="C16" t="s">
        <v>674</v>
      </c>
      <c r="D16" s="65" t="s">
        <v>2108</v>
      </c>
      <c r="E16">
        <v>84</v>
      </c>
      <c r="F16" s="65" t="s">
        <v>1447</v>
      </c>
      <c r="G16" s="65" t="s">
        <v>2109</v>
      </c>
      <c r="I16" t="s">
        <v>2154</v>
      </c>
      <c r="J16" t="s">
        <v>2015</v>
      </c>
      <c r="K16" s="65" t="str">
        <f>D26</f>
        <v>0.14983619984630958</v>
      </c>
      <c r="L16" s="65" t="str">
        <f>D27</f>
        <v>0.10654545832619047</v>
      </c>
      <c r="M16" s="65" t="s">
        <v>2155</v>
      </c>
      <c r="N16" s="65" t="s">
        <v>1480</v>
      </c>
      <c r="O16" s="65" t="s">
        <v>1468</v>
      </c>
      <c r="P16" s="65">
        <f t="shared" si="0"/>
        <v>-4.3290741519999995E-2</v>
      </c>
      <c r="Q16" s="65" t="s">
        <v>2156</v>
      </c>
      <c r="R16" s="65" t="s">
        <v>2157</v>
      </c>
      <c r="S16" s="65" t="s">
        <v>2158</v>
      </c>
      <c r="T16" s="65" t="s">
        <v>2159</v>
      </c>
      <c r="U16" s="63">
        <v>1365</v>
      </c>
      <c r="V16" s="62">
        <v>83</v>
      </c>
      <c r="W16" s="65" t="s">
        <v>2160</v>
      </c>
      <c r="Y16">
        <f t="shared" si="1"/>
        <v>12</v>
      </c>
      <c r="Z16" t="s">
        <v>804</v>
      </c>
      <c r="AA16" s="62" t="s">
        <v>894</v>
      </c>
      <c r="AB16" s="62" t="s">
        <v>1871</v>
      </c>
      <c r="AC16" s="66">
        <v>0.11600000000000001</v>
      </c>
      <c r="AE16" t="s">
        <v>2015</v>
      </c>
      <c r="AF16" t="s">
        <v>978</v>
      </c>
      <c r="AG16" s="62" t="s">
        <v>1600</v>
      </c>
      <c r="AH16" s="66">
        <v>2.1999999999999999E-2</v>
      </c>
      <c r="AJ16" t="s">
        <v>2015</v>
      </c>
      <c r="AK16" t="s">
        <v>1039</v>
      </c>
      <c r="AL16" s="62" t="s">
        <v>2161</v>
      </c>
      <c r="AM16" s="66">
        <v>0.47299999999999998</v>
      </c>
      <c r="AN16"/>
      <c r="AO16" t="s">
        <v>2015</v>
      </c>
      <c r="AP16" s="62" t="s">
        <v>1118</v>
      </c>
      <c r="AQ16" s="62" t="s">
        <v>2162</v>
      </c>
      <c r="AR16" s="66">
        <v>0.51100000000000001</v>
      </c>
      <c r="AS16"/>
      <c r="AT16" t="s">
        <v>2015</v>
      </c>
      <c r="AU16" s="62" t="s">
        <v>1191</v>
      </c>
      <c r="AV16" s="62" t="s">
        <v>1990</v>
      </c>
      <c r="AW16" s="66">
        <v>2.3E-2</v>
      </c>
      <c r="AX16" s="62"/>
      <c r="AY16" t="s">
        <v>2015</v>
      </c>
      <c r="AZ16" s="62" t="s">
        <v>1240</v>
      </c>
      <c r="BA16" s="62" t="s">
        <v>1796</v>
      </c>
      <c r="BB16" s="66">
        <v>0.14399999999999999</v>
      </c>
      <c r="BC16" s="62"/>
      <c r="BD16" t="s">
        <v>2015</v>
      </c>
      <c r="BE16" s="62" t="s">
        <v>1301</v>
      </c>
      <c r="BF16" s="62" t="s">
        <v>2163</v>
      </c>
      <c r="BG16" s="66">
        <v>0.54100000000000004</v>
      </c>
      <c r="BH16"/>
      <c r="BI16"/>
      <c r="BJ16"/>
      <c r="BK16"/>
    </row>
    <row r="17" spans="2:155" x14ac:dyDescent="0.2">
      <c r="C17" t="s">
        <v>671</v>
      </c>
      <c r="D17" s="65" t="s">
        <v>2164</v>
      </c>
      <c r="E17">
        <v>84</v>
      </c>
      <c r="F17" s="65" t="s">
        <v>1436</v>
      </c>
      <c r="G17" s="65" t="s">
        <v>2165</v>
      </c>
      <c r="I17" t="s">
        <v>2166</v>
      </c>
      <c r="J17" t="s">
        <v>2016</v>
      </c>
      <c r="K17" s="65" t="str">
        <f>D28</f>
        <v>0.14983619984630958</v>
      </c>
      <c r="L17" s="65" t="str">
        <f>D29</f>
        <v>0.4746875755142857</v>
      </c>
      <c r="M17" s="65" t="s">
        <v>2167</v>
      </c>
      <c r="N17" s="65" t="s">
        <v>1480</v>
      </c>
      <c r="O17" s="65" t="s">
        <v>1464</v>
      </c>
      <c r="P17" s="65">
        <f t="shared" si="0"/>
        <v>0.32485137566799999</v>
      </c>
      <c r="Q17" s="65">
        <v>30767361287057</v>
      </c>
      <c r="R17" s="65" t="s">
        <v>2168</v>
      </c>
      <c r="S17" s="65" t="s">
        <v>2169</v>
      </c>
      <c r="T17" s="65" t="s">
        <v>2170</v>
      </c>
      <c r="U17" s="62" t="s">
        <v>2171</v>
      </c>
      <c r="V17" s="62">
        <v>83</v>
      </c>
      <c r="W17" s="65" t="s">
        <v>2172</v>
      </c>
      <c r="Y17">
        <f t="shared" si="1"/>
        <v>13</v>
      </c>
      <c r="Z17" t="s">
        <v>805</v>
      </c>
      <c r="AA17" s="62" t="s">
        <v>895</v>
      </c>
      <c r="AB17" s="62" t="s">
        <v>1872</v>
      </c>
      <c r="AC17" s="66">
        <v>0.42199999999999999</v>
      </c>
      <c r="AE17" t="s">
        <v>2016</v>
      </c>
      <c r="AF17" t="s">
        <v>979</v>
      </c>
      <c r="AG17" s="62" t="s">
        <v>1891</v>
      </c>
      <c r="AH17" s="66">
        <v>2.5999999999999999E-2</v>
      </c>
      <c r="AJ17" t="s">
        <v>2016</v>
      </c>
      <c r="AK17" t="s">
        <v>1040</v>
      </c>
      <c r="AL17" s="62" t="s">
        <v>2173</v>
      </c>
      <c r="AM17" s="66">
        <v>0.89500000000000002</v>
      </c>
      <c r="AN17"/>
      <c r="AO17" t="s">
        <v>2016</v>
      </c>
      <c r="AP17" s="62" t="s">
        <v>1119</v>
      </c>
      <c r="AQ17" s="62" t="s">
        <v>2174</v>
      </c>
      <c r="AR17" s="66">
        <v>0.93700000000000006</v>
      </c>
      <c r="AS17"/>
      <c r="AT17" t="s">
        <v>2016</v>
      </c>
      <c r="AU17" s="62" t="s">
        <v>1194</v>
      </c>
      <c r="AV17" s="62" t="s">
        <v>2175</v>
      </c>
      <c r="AW17" s="66">
        <v>0.06</v>
      </c>
      <c r="AX17" s="62"/>
      <c r="AY17" t="s">
        <v>2016</v>
      </c>
      <c r="AZ17" s="62" t="s">
        <v>911</v>
      </c>
      <c r="BA17" s="62" t="s">
        <v>1774</v>
      </c>
      <c r="BB17" s="66">
        <v>0.125</v>
      </c>
      <c r="BC17" s="62"/>
      <c r="BD17" t="s">
        <v>2016</v>
      </c>
      <c r="BE17" s="62" t="s">
        <v>1302</v>
      </c>
      <c r="BF17" s="62" t="s">
        <v>2002</v>
      </c>
      <c r="BG17" s="66">
        <v>0.56100000000000005</v>
      </c>
      <c r="BH17"/>
      <c r="BI17"/>
      <c r="BJ17"/>
      <c r="BK17"/>
      <c r="BM17" t="s">
        <v>427</v>
      </c>
      <c r="DE17" t="s">
        <v>2176</v>
      </c>
    </row>
    <row r="18" spans="2:155" x14ac:dyDescent="0.2">
      <c r="B18" t="s">
        <v>2003</v>
      </c>
      <c r="C18" t="s">
        <v>674</v>
      </c>
      <c r="D18" s="65" t="s">
        <v>2108</v>
      </c>
      <c r="E18">
        <v>84</v>
      </c>
      <c r="F18" s="65" t="s">
        <v>1447</v>
      </c>
      <c r="G18" s="65" t="s">
        <v>2109</v>
      </c>
      <c r="I18" t="s">
        <v>2177</v>
      </c>
      <c r="J18" t="s">
        <v>2017</v>
      </c>
      <c r="K18" s="65" t="str">
        <f>D30</f>
        <v>0.14983619984630958</v>
      </c>
      <c r="L18" s="65" t="str">
        <f>D31</f>
        <v>0.11558605156464286</v>
      </c>
      <c r="M18" s="65" t="s">
        <v>2178</v>
      </c>
      <c r="N18" s="65" t="s">
        <v>1480</v>
      </c>
      <c r="O18" s="65" t="s">
        <v>1459</v>
      </c>
      <c r="P18" s="65">
        <f t="shared" si="0"/>
        <v>-3.4250148280999995E-2</v>
      </c>
      <c r="Q18" s="65" t="s">
        <v>2179</v>
      </c>
      <c r="R18" s="65" t="s">
        <v>2180</v>
      </c>
      <c r="S18" s="65" t="s">
        <v>2181</v>
      </c>
      <c r="T18" s="65" t="s">
        <v>2182</v>
      </c>
      <c r="U18" s="62" t="s">
        <v>2183</v>
      </c>
      <c r="V18" s="62">
        <v>83</v>
      </c>
      <c r="W18" s="65" t="s">
        <v>1715</v>
      </c>
      <c r="Y18">
        <f t="shared" si="1"/>
        <v>14</v>
      </c>
      <c r="Z18" t="s">
        <v>806</v>
      </c>
      <c r="AA18" s="62" t="s">
        <v>896</v>
      </c>
      <c r="AB18" s="62" t="s">
        <v>1873</v>
      </c>
      <c r="AC18" s="66">
        <v>0.15</v>
      </c>
      <c r="AE18" t="s">
        <v>2017</v>
      </c>
      <c r="AF18" t="s">
        <v>978</v>
      </c>
      <c r="AG18" s="62" t="s">
        <v>1600</v>
      </c>
      <c r="AH18" s="66">
        <v>2.1999999999999999E-2</v>
      </c>
      <c r="AJ18" t="s">
        <v>2017</v>
      </c>
      <c r="AK18" t="s">
        <v>1031</v>
      </c>
      <c r="AL18" s="62" t="s">
        <v>1913</v>
      </c>
      <c r="AM18" s="66">
        <v>0.61699999999999999</v>
      </c>
      <c r="AN18"/>
      <c r="AO18" t="s">
        <v>2017</v>
      </c>
      <c r="AP18" s="62" t="s">
        <v>1120</v>
      </c>
      <c r="AQ18" s="62" t="s">
        <v>2184</v>
      </c>
      <c r="AR18" s="66">
        <v>0.40600000000000003</v>
      </c>
      <c r="AS18"/>
      <c r="AT18" t="s">
        <v>2017</v>
      </c>
      <c r="AU18" s="62" t="s">
        <v>1195</v>
      </c>
      <c r="AV18" s="62" t="s">
        <v>2116</v>
      </c>
      <c r="AW18" s="66">
        <v>8.4000000000000005E-2</v>
      </c>
      <c r="AX18" s="62"/>
      <c r="AY18" t="s">
        <v>2017</v>
      </c>
      <c r="AZ18" s="62" t="s">
        <v>1241</v>
      </c>
      <c r="BA18" s="62" t="s">
        <v>2185</v>
      </c>
      <c r="BB18" s="66">
        <v>6.6000000000000003E-2</v>
      </c>
      <c r="BC18" s="62"/>
      <c r="BD18" t="s">
        <v>2017</v>
      </c>
      <c r="BE18" s="62" t="s">
        <v>1303</v>
      </c>
      <c r="BF18" s="62" t="s">
        <v>2186</v>
      </c>
      <c r="BG18" s="66">
        <v>0.92200000000000004</v>
      </c>
      <c r="BH18"/>
      <c r="BI18"/>
      <c r="BJ18"/>
      <c r="BK18"/>
      <c r="DF18" t="s">
        <v>1835</v>
      </c>
    </row>
    <row r="19" spans="2:155" x14ac:dyDescent="0.2">
      <c r="C19" t="s">
        <v>670</v>
      </c>
      <c r="D19" s="65" t="s">
        <v>2187</v>
      </c>
      <c r="E19">
        <v>84</v>
      </c>
      <c r="F19" s="65" t="s">
        <v>1432</v>
      </c>
      <c r="G19" s="65" t="s">
        <v>2188</v>
      </c>
      <c r="I19" t="s">
        <v>2189</v>
      </c>
      <c r="J19" t="s">
        <v>2018</v>
      </c>
      <c r="K19" s="65" t="str">
        <f>D32</f>
        <v>0.14983619984630958</v>
      </c>
      <c r="L19" s="65" t="str">
        <f>D33</f>
        <v>0.09621514171785714</v>
      </c>
      <c r="M19" s="65" t="s">
        <v>2190</v>
      </c>
      <c r="N19" s="65" t="s">
        <v>1480</v>
      </c>
      <c r="O19" s="65" t="s">
        <v>1452</v>
      </c>
      <c r="P19" s="65">
        <f t="shared" si="0"/>
        <v>-5.3621058127999999E-2</v>
      </c>
      <c r="Q19" s="65" t="s">
        <v>2191</v>
      </c>
      <c r="R19" s="65" t="s">
        <v>2192</v>
      </c>
      <c r="S19" s="65" t="s">
        <v>2193</v>
      </c>
      <c r="T19" s="65" t="s">
        <v>2194</v>
      </c>
      <c r="U19" s="63">
        <v>2246</v>
      </c>
      <c r="V19" s="62">
        <v>83</v>
      </c>
      <c r="W19" s="65" t="s">
        <v>1776</v>
      </c>
      <c r="Y19">
        <f t="shared" si="1"/>
        <v>15</v>
      </c>
      <c r="Z19" t="s">
        <v>807</v>
      </c>
      <c r="AA19" s="62" t="s">
        <v>897</v>
      </c>
      <c r="AB19" s="62" t="s">
        <v>1874</v>
      </c>
      <c r="AC19" s="66">
        <v>2.4E-2</v>
      </c>
      <c r="AE19" t="s">
        <v>2018</v>
      </c>
      <c r="AF19" t="s">
        <v>980</v>
      </c>
      <c r="AG19" s="62" t="s">
        <v>1456</v>
      </c>
      <c r="AH19" s="66">
        <v>4.0000000000000001E-3</v>
      </c>
      <c r="AJ19" t="s">
        <v>2018</v>
      </c>
      <c r="AK19" t="s">
        <v>1041</v>
      </c>
      <c r="AL19" s="62" t="s">
        <v>2195</v>
      </c>
      <c r="AM19" s="66">
        <v>0.253</v>
      </c>
      <c r="AN19"/>
      <c r="AO19" t="s">
        <v>2018</v>
      </c>
      <c r="AP19" s="62" t="s">
        <v>1121</v>
      </c>
      <c r="AQ19" s="62" t="s">
        <v>2196</v>
      </c>
      <c r="AR19" s="66">
        <v>7.6999999999999999E-2</v>
      </c>
      <c r="AS19"/>
      <c r="AT19" t="s">
        <v>2018</v>
      </c>
      <c r="AU19" s="62" t="s">
        <v>1194</v>
      </c>
      <c r="AV19" s="62" t="s">
        <v>2175</v>
      </c>
      <c r="AW19" s="66">
        <v>0.06</v>
      </c>
      <c r="AX19" s="62"/>
      <c r="AY19" t="s">
        <v>2018</v>
      </c>
      <c r="AZ19" s="62" t="s">
        <v>1242</v>
      </c>
      <c r="BA19" s="62" t="s">
        <v>2197</v>
      </c>
      <c r="BB19" s="66">
        <v>4.7E-2</v>
      </c>
      <c r="BC19" s="62"/>
      <c r="BD19" t="s">
        <v>2018</v>
      </c>
      <c r="BE19" s="62" t="s">
        <v>1304</v>
      </c>
      <c r="BF19" s="62" t="s">
        <v>2198</v>
      </c>
      <c r="BG19" s="66">
        <v>0.26700000000000002</v>
      </c>
      <c r="BH19"/>
      <c r="BI19"/>
      <c r="BJ19"/>
      <c r="BK19"/>
      <c r="BN19" t="s">
        <v>1851</v>
      </c>
      <c r="BO19" t="s">
        <v>1929</v>
      </c>
      <c r="BP19" t="s">
        <v>1944</v>
      </c>
      <c r="BQ19" t="s">
        <v>1956</v>
      </c>
      <c r="BR19" t="s">
        <v>1970</v>
      </c>
      <c r="BS19" t="s">
        <v>1981</v>
      </c>
      <c r="BT19" t="s">
        <v>1995</v>
      </c>
      <c r="BU19" t="s">
        <v>2004</v>
      </c>
      <c r="BV19" t="s">
        <v>2012</v>
      </c>
      <c r="BW19" t="s">
        <v>2013</v>
      </c>
      <c r="BX19" t="s">
        <v>2014</v>
      </c>
      <c r="BY19" t="s">
        <v>2015</v>
      </c>
      <c r="BZ19" t="s">
        <v>2016</v>
      </c>
      <c r="CA19" t="s">
        <v>2017</v>
      </c>
      <c r="CB19" t="s">
        <v>2018</v>
      </c>
      <c r="CC19" t="s">
        <v>2019</v>
      </c>
      <c r="CD19" t="s">
        <v>2020</v>
      </c>
      <c r="CE19" t="s">
        <v>2021</v>
      </c>
      <c r="CF19" t="s">
        <v>2022</v>
      </c>
      <c r="CG19" t="s">
        <v>2023</v>
      </c>
      <c r="CH19" t="s">
        <v>2024</v>
      </c>
      <c r="CI19" t="s">
        <v>2025</v>
      </c>
      <c r="CJ19" t="s">
        <v>2026</v>
      </c>
      <c r="CK19" t="s">
        <v>2027</v>
      </c>
      <c r="CL19" t="s">
        <v>2028</v>
      </c>
      <c r="CM19" t="s">
        <v>2029</v>
      </c>
      <c r="CN19" t="s">
        <v>2030</v>
      </c>
      <c r="CO19" t="s">
        <v>2031</v>
      </c>
      <c r="CP19" t="s">
        <v>2032</v>
      </c>
      <c r="CQ19" t="s">
        <v>2033</v>
      </c>
      <c r="CR19" t="s">
        <v>2034</v>
      </c>
      <c r="CS19" t="s">
        <v>2035</v>
      </c>
      <c r="CT19" t="s">
        <v>2036</v>
      </c>
      <c r="CU19" t="s">
        <v>2037</v>
      </c>
      <c r="CV19" t="s">
        <v>2038</v>
      </c>
      <c r="CW19" t="s">
        <v>2039</v>
      </c>
      <c r="CX19" t="s">
        <v>2040</v>
      </c>
      <c r="CY19" t="s">
        <v>2041</v>
      </c>
      <c r="CZ19" t="s">
        <v>2042</v>
      </c>
      <c r="DA19" t="s">
        <v>2043</v>
      </c>
      <c r="DB19" t="s">
        <v>2044</v>
      </c>
      <c r="DC19" t="s">
        <v>2045</v>
      </c>
      <c r="DD19" t="s">
        <v>2046</v>
      </c>
      <c r="DE19" t="s">
        <v>2047</v>
      </c>
      <c r="DF19" t="s">
        <v>2048</v>
      </c>
      <c r="DG19" t="s">
        <v>2049</v>
      </c>
      <c r="DH19" t="s">
        <v>2050</v>
      </c>
      <c r="DI19" t="s">
        <v>2051</v>
      </c>
      <c r="DJ19" t="s">
        <v>2052</v>
      </c>
      <c r="DK19" t="s">
        <v>2053</v>
      </c>
      <c r="DL19" t="s">
        <v>2054</v>
      </c>
      <c r="DM19" t="s">
        <v>2055</v>
      </c>
      <c r="DN19" t="s">
        <v>2056</v>
      </c>
      <c r="DO19" t="s">
        <v>2057</v>
      </c>
      <c r="DP19" t="s">
        <v>2058</v>
      </c>
      <c r="DQ19" t="s">
        <v>2059</v>
      </c>
      <c r="DR19" t="s">
        <v>2060</v>
      </c>
      <c r="DS19" t="s">
        <v>2061</v>
      </c>
      <c r="DT19" t="s">
        <v>2062</v>
      </c>
      <c r="DU19" t="s">
        <v>2063</v>
      </c>
      <c r="DV19" t="s">
        <v>2064</v>
      </c>
      <c r="DW19" t="s">
        <v>2065</v>
      </c>
      <c r="DX19" t="s">
        <v>2066</v>
      </c>
      <c r="DY19" t="s">
        <v>2067</v>
      </c>
      <c r="DZ19" t="s">
        <v>2068</v>
      </c>
      <c r="EA19" t="s">
        <v>2069</v>
      </c>
      <c r="EB19" t="s">
        <v>2070</v>
      </c>
      <c r="EC19" t="s">
        <v>2071</v>
      </c>
      <c r="ED19" t="s">
        <v>2072</v>
      </c>
      <c r="EE19" t="s">
        <v>2073</v>
      </c>
      <c r="EF19" t="s">
        <v>2074</v>
      </c>
      <c r="EG19" t="s">
        <v>2075</v>
      </c>
      <c r="EH19" t="s">
        <v>2076</v>
      </c>
      <c r="EI19" t="s">
        <v>2077</v>
      </c>
      <c r="EJ19" t="s">
        <v>2078</v>
      </c>
      <c r="EK19" t="s">
        <v>2079</v>
      </c>
      <c r="EL19" t="s">
        <v>2080</v>
      </c>
      <c r="EM19" t="s">
        <v>2081</v>
      </c>
      <c r="EN19" t="s">
        <v>2082</v>
      </c>
      <c r="EO19" t="s">
        <v>2083</v>
      </c>
      <c r="EP19" t="s">
        <v>2084</v>
      </c>
      <c r="EQ19" t="s">
        <v>2085</v>
      </c>
      <c r="ER19" t="s">
        <v>2086</v>
      </c>
      <c r="ES19" t="s">
        <v>2087</v>
      </c>
      <c r="ET19" t="s">
        <v>2088</v>
      </c>
      <c r="EU19" t="s">
        <v>2089</v>
      </c>
      <c r="EV19" t="s">
        <v>2090</v>
      </c>
      <c r="EW19" t="s">
        <v>2091</v>
      </c>
      <c r="EX19" t="s">
        <v>2092</v>
      </c>
      <c r="EY19" t="s">
        <v>2093</v>
      </c>
    </row>
    <row r="20" spans="2:155" x14ac:dyDescent="0.2">
      <c r="B20" t="s">
        <v>2096</v>
      </c>
      <c r="C20" t="s">
        <v>674</v>
      </c>
      <c r="D20" s="65" t="s">
        <v>2108</v>
      </c>
      <c r="E20">
        <v>84</v>
      </c>
      <c r="F20" s="65" t="s">
        <v>1447</v>
      </c>
      <c r="G20" s="65" t="s">
        <v>2109</v>
      </c>
      <c r="I20" t="s">
        <v>2199</v>
      </c>
      <c r="J20" t="s">
        <v>2019</v>
      </c>
      <c r="K20" s="65" t="str">
        <f>D34</f>
        <v>-0.05284013933690476</v>
      </c>
      <c r="L20" s="65" t="str">
        <f>D35</f>
        <v>0.1254701738869047</v>
      </c>
      <c r="M20" s="65" t="s">
        <v>2200</v>
      </c>
      <c r="N20" s="65" t="s">
        <v>1509</v>
      </c>
      <c r="O20" s="65" t="s">
        <v>1505</v>
      </c>
      <c r="P20" s="65">
        <f t="shared" si="0"/>
        <v>0.17831031322399998</v>
      </c>
      <c r="Q20" s="65">
        <v>10305123536074</v>
      </c>
      <c r="R20" s="65" t="s">
        <v>2201</v>
      </c>
      <c r="S20" s="65" t="s">
        <v>2202</v>
      </c>
      <c r="T20" s="65" t="s">
        <v>2203</v>
      </c>
      <c r="U20" s="63">
        <v>-1586</v>
      </c>
      <c r="V20" s="62">
        <v>83</v>
      </c>
      <c r="W20" s="65" t="s">
        <v>2204</v>
      </c>
      <c r="Y20">
        <f t="shared" si="1"/>
        <v>16</v>
      </c>
      <c r="Z20" t="s">
        <v>808</v>
      </c>
      <c r="AA20" s="62" t="s">
        <v>898</v>
      </c>
      <c r="AB20" s="62" t="s">
        <v>1875</v>
      </c>
      <c r="AC20" s="66">
        <v>0.53200000000000003</v>
      </c>
      <c r="AE20" t="s">
        <v>2019</v>
      </c>
      <c r="AF20" t="s">
        <v>981</v>
      </c>
      <c r="AG20" s="62" t="s">
        <v>2119</v>
      </c>
      <c r="AH20" s="66">
        <v>0.47</v>
      </c>
      <c r="AJ20" t="s">
        <v>2019</v>
      </c>
      <c r="AK20" t="s">
        <v>1042</v>
      </c>
      <c r="AL20" s="62" t="s">
        <v>1869</v>
      </c>
      <c r="AM20" s="66">
        <v>0.32700000000000001</v>
      </c>
      <c r="AN20"/>
      <c r="AO20" t="s">
        <v>2019</v>
      </c>
      <c r="AP20" s="62" t="s">
        <v>1122</v>
      </c>
      <c r="AQ20" s="62" t="s">
        <v>2205</v>
      </c>
      <c r="AR20" s="66">
        <v>0.111</v>
      </c>
      <c r="AS20"/>
      <c r="AT20" t="s">
        <v>2019</v>
      </c>
      <c r="AU20" s="62" t="s">
        <v>1196</v>
      </c>
      <c r="AV20" s="62" t="s">
        <v>2206</v>
      </c>
      <c r="AW20" s="66">
        <v>1.2E-2</v>
      </c>
      <c r="AX20" s="62"/>
      <c r="AY20" t="s">
        <v>2019</v>
      </c>
      <c r="AZ20" s="62" t="s">
        <v>1084</v>
      </c>
      <c r="BA20" s="62" t="s">
        <v>2207</v>
      </c>
      <c r="BB20" s="66">
        <v>0.89100000000000001</v>
      </c>
      <c r="BC20" s="62"/>
      <c r="BD20" t="s">
        <v>2019</v>
      </c>
      <c r="BE20" s="62" t="s">
        <v>1305</v>
      </c>
      <c r="BF20" s="62" t="s">
        <v>2208</v>
      </c>
      <c r="BG20" s="66">
        <v>0.40200000000000002</v>
      </c>
      <c r="BH20"/>
      <c r="BI20"/>
      <c r="BJ20"/>
      <c r="BK20"/>
      <c r="BM20" t="s">
        <v>1847</v>
      </c>
      <c r="BN20" t="s">
        <v>1028</v>
      </c>
      <c r="BO20" t="s">
        <v>1029</v>
      </c>
      <c r="BP20" t="s">
        <v>1030</v>
      </c>
      <c r="BQ20" t="s">
        <v>1031</v>
      </c>
      <c r="BR20" t="s">
        <v>1032</v>
      </c>
      <c r="BS20" t="s">
        <v>1033</v>
      </c>
      <c r="BT20" t="s">
        <v>1034</v>
      </c>
      <c r="BU20" t="s">
        <v>1035</v>
      </c>
      <c r="BV20" t="s">
        <v>1036</v>
      </c>
      <c r="BW20" t="s">
        <v>1037</v>
      </c>
      <c r="BX20" t="s">
        <v>1038</v>
      </c>
      <c r="BY20" t="s">
        <v>1039</v>
      </c>
      <c r="BZ20" t="s">
        <v>1040</v>
      </c>
      <c r="CA20" t="s">
        <v>1031</v>
      </c>
      <c r="CB20" t="s">
        <v>1041</v>
      </c>
      <c r="CC20" t="s">
        <v>1042</v>
      </c>
      <c r="CD20" t="s">
        <v>1043</v>
      </c>
      <c r="CE20" t="s">
        <v>1040</v>
      </c>
      <c r="CF20" t="s">
        <v>1044</v>
      </c>
      <c r="CG20" t="s">
        <v>1045</v>
      </c>
      <c r="CH20" t="s">
        <v>1046</v>
      </c>
      <c r="CI20" t="s">
        <v>1047</v>
      </c>
      <c r="CJ20" t="s">
        <v>1048</v>
      </c>
      <c r="CK20" t="s">
        <v>1049</v>
      </c>
      <c r="CL20" t="s">
        <v>1050</v>
      </c>
      <c r="CM20" t="s">
        <v>1051</v>
      </c>
      <c r="CN20" t="s">
        <v>1052</v>
      </c>
      <c r="CO20" t="s">
        <v>1053</v>
      </c>
      <c r="CP20" t="s">
        <v>1054</v>
      </c>
      <c r="CQ20" t="s">
        <v>1055</v>
      </c>
      <c r="CR20" t="s">
        <v>1056</v>
      </c>
      <c r="CS20" t="s">
        <v>1057</v>
      </c>
      <c r="CT20" t="s">
        <v>1058</v>
      </c>
      <c r="CU20" t="s">
        <v>1059</v>
      </c>
      <c r="CV20" t="s">
        <v>1060</v>
      </c>
      <c r="CW20" t="s">
        <v>1061</v>
      </c>
      <c r="CX20" t="s">
        <v>1062</v>
      </c>
      <c r="CY20" t="s">
        <v>1063</v>
      </c>
      <c r="CZ20" t="s">
        <v>1064</v>
      </c>
      <c r="DA20" t="s">
        <v>1065</v>
      </c>
      <c r="DB20" t="s">
        <v>1066</v>
      </c>
      <c r="DC20" t="s">
        <v>1067</v>
      </c>
      <c r="DD20" t="s">
        <v>1068</v>
      </c>
      <c r="DE20" t="s">
        <v>1044</v>
      </c>
      <c r="DF20" t="s">
        <v>1069</v>
      </c>
      <c r="DG20" t="s">
        <v>959</v>
      </c>
      <c r="DH20" t="s">
        <v>1070</v>
      </c>
      <c r="DI20" t="s">
        <v>1071</v>
      </c>
      <c r="DJ20" t="s">
        <v>1072</v>
      </c>
      <c r="DK20" t="s">
        <v>1073</v>
      </c>
      <c r="DL20" t="s">
        <v>1074</v>
      </c>
      <c r="DM20" t="s">
        <v>1075</v>
      </c>
      <c r="DN20" t="s">
        <v>1076</v>
      </c>
      <c r="DO20" t="s">
        <v>1077</v>
      </c>
      <c r="DP20" t="s">
        <v>1076</v>
      </c>
      <c r="DQ20" t="s">
        <v>1078</v>
      </c>
      <c r="DR20" t="s">
        <v>1079</v>
      </c>
      <c r="DS20" t="s">
        <v>1080</v>
      </c>
      <c r="DT20" t="s">
        <v>1081</v>
      </c>
      <c r="DU20" t="s">
        <v>1082</v>
      </c>
      <c r="DV20" t="s">
        <v>1083</v>
      </c>
      <c r="DW20" t="s">
        <v>1070</v>
      </c>
      <c r="DX20" t="s">
        <v>1084</v>
      </c>
      <c r="DY20" t="s">
        <v>1085</v>
      </c>
      <c r="DZ20" t="s">
        <v>1086</v>
      </c>
      <c r="EA20" t="s">
        <v>1087</v>
      </c>
      <c r="EB20" t="s">
        <v>1088</v>
      </c>
      <c r="EC20" t="s">
        <v>1089</v>
      </c>
      <c r="ED20" t="s">
        <v>1090</v>
      </c>
      <c r="EE20" t="s">
        <v>1049</v>
      </c>
      <c r="EF20" t="s">
        <v>1091</v>
      </c>
      <c r="EG20" t="s">
        <v>1092</v>
      </c>
      <c r="EH20" t="s">
        <v>1093</v>
      </c>
      <c r="EI20" t="s">
        <v>1094</v>
      </c>
      <c r="EJ20" t="s">
        <v>1031</v>
      </c>
      <c r="EK20" t="s">
        <v>1095</v>
      </c>
      <c r="EL20" t="s">
        <v>951</v>
      </c>
      <c r="EM20" t="s">
        <v>1096</v>
      </c>
      <c r="EN20" t="s">
        <v>1097</v>
      </c>
      <c r="EO20" t="s">
        <v>1098</v>
      </c>
      <c r="EP20" t="s">
        <v>907</v>
      </c>
      <c r="EQ20" t="s">
        <v>1099</v>
      </c>
      <c r="ER20" t="s">
        <v>1100</v>
      </c>
      <c r="ES20" t="s">
        <v>1101</v>
      </c>
      <c r="ET20" t="s">
        <v>1102</v>
      </c>
      <c r="EU20" t="s">
        <v>1103</v>
      </c>
      <c r="EV20" t="s">
        <v>1104</v>
      </c>
      <c r="EW20" t="s">
        <v>1105</v>
      </c>
      <c r="EX20" t="s">
        <v>1106</v>
      </c>
      <c r="EY20" t="s">
        <v>1107</v>
      </c>
    </row>
    <row r="21" spans="2:155" x14ac:dyDescent="0.2">
      <c r="C21" t="s">
        <v>669</v>
      </c>
      <c r="D21" s="65" t="s">
        <v>2209</v>
      </c>
      <c r="E21">
        <v>84</v>
      </c>
      <c r="F21" s="65" t="s">
        <v>1426</v>
      </c>
      <c r="G21" s="65" t="s">
        <v>2210</v>
      </c>
      <c r="I21" t="s">
        <v>2211</v>
      </c>
      <c r="J21" t="s">
        <v>2020</v>
      </c>
      <c r="K21" s="65" t="str">
        <f>D36</f>
        <v>-0.05284013933690476</v>
      </c>
      <c r="L21" s="65" t="str">
        <f>D37</f>
        <v>-0.07007188533571432</v>
      </c>
      <c r="M21" s="65" t="s">
        <v>2212</v>
      </c>
      <c r="N21" s="65" t="s">
        <v>1509</v>
      </c>
      <c r="O21" s="65" t="s">
        <v>1500</v>
      </c>
      <c r="P21" s="65">
        <f t="shared" si="0"/>
        <v>-1.7231745999000007E-2</v>
      </c>
      <c r="Q21" s="65">
        <v>15687302219284</v>
      </c>
      <c r="R21" s="65" t="s">
        <v>2213</v>
      </c>
      <c r="S21" s="65" t="s">
        <v>2214</v>
      </c>
      <c r="T21" s="65" t="s">
        <v>2215</v>
      </c>
      <c r="U21" s="62" t="s">
        <v>2216</v>
      </c>
      <c r="V21" s="62">
        <v>83</v>
      </c>
      <c r="W21" s="65" t="s">
        <v>2217</v>
      </c>
      <c r="Y21">
        <f t="shared" si="1"/>
        <v>17</v>
      </c>
      <c r="Z21" t="s">
        <v>809</v>
      </c>
      <c r="AA21" s="62" t="s">
        <v>899</v>
      </c>
      <c r="AB21" s="62" t="s">
        <v>1876</v>
      </c>
      <c r="AC21" s="66">
        <v>0.98199999999999998</v>
      </c>
      <c r="AE21" t="s">
        <v>2020</v>
      </c>
      <c r="AF21" t="s">
        <v>982</v>
      </c>
      <c r="AG21" s="62" t="s">
        <v>2120</v>
      </c>
      <c r="AH21" s="66">
        <v>0.3</v>
      </c>
      <c r="AJ21" t="s">
        <v>2020</v>
      </c>
      <c r="AK21" t="s">
        <v>1043</v>
      </c>
      <c r="AL21" s="62" t="s">
        <v>2011</v>
      </c>
      <c r="AM21" s="66">
        <v>0.72299999999999998</v>
      </c>
      <c r="AN21"/>
      <c r="AO21" t="s">
        <v>2020</v>
      </c>
      <c r="AP21" s="62" t="s">
        <v>1123</v>
      </c>
      <c r="AQ21" s="62" t="s">
        <v>1712</v>
      </c>
      <c r="AR21" s="66">
        <v>0.68600000000000005</v>
      </c>
      <c r="AS21"/>
      <c r="AT21" t="s">
        <v>2020</v>
      </c>
      <c r="AU21" s="62" t="s">
        <v>1197</v>
      </c>
      <c r="AV21" s="62" t="s">
        <v>2218</v>
      </c>
      <c r="AW21" s="66">
        <v>0.23899999999999999</v>
      </c>
      <c r="AX21" s="62"/>
      <c r="AY21" t="s">
        <v>2020</v>
      </c>
      <c r="AZ21" s="62" t="s">
        <v>1243</v>
      </c>
      <c r="BA21" s="62" t="s">
        <v>2219</v>
      </c>
      <c r="BB21" s="66">
        <v>0.75900000000000001</v>
      </c>
      <c r="BC21" s="62"/>
      <c r="BD21" t="s">
        <v>2020</v>
      </c>
      <c r="BE21" s="62" t="s">
        <v>1306</v>
      </c>
      <c r="BF21" s="62" t="s">
        <v>2220</v>
      </c>
      <c r="BG21" s="66">
        <v>0.75700000000000001</v>
      </c>
      <c r="BH21"/>
      <c r="BI21"/>
      <c r="BJ21"/>
      <c r="BK21"/>
      <c r="BM21" t="s">
        <v>1372</v>
      </c>
      <c r="BN21" t="s">
        <v>1860</v>
      </c>
      <c r="BO21" t="s">
        <v>1936</v>
      </c>
      <c r="BP21" t="s">
        <v>1950</v>
      </c>
      <c r="BQ21" t="s">
        <v>1913</v>
      </c>
      <c r="BR21" t="s">
        <v>1977</v>
      </c>
      <c r="BS21" t="s">
        <v>1988</v>
      </c>
      <c r="BT21" t="s">
        <v>2001</v>
      </c>
      <c r="BU21" t="s">
        <v>2009</v>
      </c>
      <c r="BV21" t="s">
        <v>2105</v>
      </c>
      <c r="BW21" t="s">
        <v>2117</v>
      </c>
      <c r="BX21" t="s">
        <v>2152</v>
      </c>
      <c r="BY21" t="s">
        <v>2161</v>
      </c>
      <c r="BZ21" t="s">
        <v>2173</v>
      </c>
      <c r="CA21" t="s">
        <v>1913</v>
      </c>
      <c r="CB21" t="s">
        <v>2195</v>
      </c>
      <c r="CC21" t="s">
        <v>1869</v>
      </c>
      <c r="CD21" t="s">
        <v>2011</v>
      </c>
      <c r="CE21" t="s">
        <v>2173</v>
      </c>
      <c r="CF21" t="s">
        <v>2221</v>
      </c>
      <c r="CG21" t="s">
        <v>1913</v>
      </c>
      <c r="CH21" t="s">
        <v>1906</v>
      </c>
      <c r="CI21" t="s">
        <v>1784</v>
      </c>
      <c r="CJ21" t="s">
        <v>2174</v>
      </c>
      <c r="CK21" t="s">
        <v>2222</v>
      </c>
      <c r="CL21" t="s">
        <v>2223</v>
      </c>
      <c r="CM21" t="s">
        <v>2219</v>
      </c>
      <c r="CN21" t="s">
        <v>1485</v>
      </c>
      <c r="CO21" t="s">
        <v>2224</v>
      </c>
      <c r="CP21" t="s">
        <v>1629</v>
      </c>
      <c r="CQ21" t="s">
        <v>1871</v>
      </c>
      <c r="CR21" t="s">
        <v>2225</v>
      </c>
      <c r="CS21" t="s">
        <v>1746</v>
      </c>
      <c r="CT21" t="s">
        <v>2226</v>
      </c>
      <c r="CU21" t="s">
        <v>2227</v>
      </c>
      <c r="CV21" t="s">
        <v>2228</v>
      </c>
      <c r="CW21" t="s">
        <v>2116</v>
      </c>
      <c r="CX21" t="s">
        <v>2229</v>
      </c>
      <c r="CY21" t="s">
        <v>2230</v>
      </c>
      <c r="CZ21" t="s">
        <v>1526</v>
      </c>
      <c r="DA21" t="s">
        <v>1618</v>
      </c>
      <c r="DB21" t="s">
        <v>2231</v>
      </c>
      <c r="DC21" t="s">
        <v>2232</v>
      </c>
      <c r="DD21" t="s">
        <v>1988</v>
      </c>
      <c r="DE21" t="s">
        <v>2221</v>
      </c>
      <c r="DF21" t="s">
        <v>2103</v>
      </c>
      <c r="DG21" t="s">
        <v>1924</v>
      </c>
      <c r="DH21" t="s">
        <v>2233</v>
      </c>
      <c r="DI21" t="s">
        <v>1729</v>
      </c>
      <c r="DJ21" t="s">
        <v>2234</v>
      </c>
      <c r="DK21" t="s">
        <v>1686</v>
      </c>
      <c r="DL21" t="s">
        <v>2231</v>
      </c>
      <c r="DM21" t="s">
        <v>1893</v>
      </c>
      <c r="DN21" t="s">
        <v>1525</v>
      </c>
      <c r="DO21" t="s">
        <v>2235</v>
      </c>
      <c r="DP21" t="s">
        <v>1525</v>
      </c>
      <c r="DQ21" t="s">
        <v>2236</v>
      </c>
      <c r="DR21" t="s">
        <v>2237</v>
      </c>
      <c r="DS21" t="s">
        <v>1427</v>
      </c>
      <c r="DT21" t="s">
        <v>1965</v>
      </c>
      <c r="DU21" t="s">
        <v>2238</v>
      </c>
      <c r="DV21" t="s">
        <v>1674</v>
      </c>
      <c r="DW21" t="s">
        <v>2233</v>
      </c>
      <c r="DX21" t="s">
        <v>2207</v>
      </c>
      <c r="DY21" t="s">
        <v>2239</v>
      </c>
      <c r="DZ21" t="s">
        <v>2105</v>
      </c>
      <c r="EA21" t="s">
        <v>1991</v>
      </c>
      <c r="EB21" t="s">
        <v>2119</v>
      </c>
      <c r="EC21" t="s">
        <v>1814</v>
      </c>
      <c r="ED21" t="s">
        <v>2240</v>
      </c>
      <c r="EE21" t="s">
        <v>2222</v>
      </c>
      <c r="EF21" t="s">
        <v>2241</v>
      </c>
      <c r="EG21" t="s">
        <v>2242</v>
      </c>
      <c r="EH21" t="s">
        <v>2172</v>
      </c>
      <c r="EI21" t="s">
        <v>2243</v>
      </c>
      <c r="EJ21" t="s">
        <v>1913</v>
      </c>
      <c r="EK21" t="s">
        <v>1826</v>
      </c>
      <c r="EL21" t="s">
        <v>1918</v>
      </c>
      <c r="EM21" t="s">
        <v>2244</v>
      </c>
      <c r="EN21" t="s">
        <v>1821</v>
      </c>
      <c r="EO21" t="s">
        <v>2245</v>
      </c>
      <c r="EP21" t="s">
        <v>1881</v>
      </c>
      <c r="EQ21" t="s">
        <v>2246</v>
      </c>
      <c r="ER21" t="s">
        <v>2129</v>
      </c>
      <c r="ES21" t="s">
        <v>2206</v>
      </c>
      <c r="ET21" t="s">
        <v>1409</v>
      </c>
      <c r="EU21" t="s">
        <v>1908</v>
      </c>
      <c r="EV21" t="s">
        <v>2247</v>
      </c>
      <c r="EW21" t="s">
        <v>2248</v>
      </c>
      <c r="EX21" t="s">
        <v>2249</v>
      </c>
      <c r="EY21" t="s">
        <v>1477</v>
      </c>
    </row>
    <row r="22" spans="2:155" x14ac:dyDescent="0.2">
      <c r="B22" t="s">
        <v>2110</v>
      </c>
      <c r="C22" t="s">
        <v>674</v>
      </c>
      <c r="D22" s="65" t="s">
        <v>2108</v>
      </c>
      <c r="E22">
        <v>84</v>
      </c>
      <c r="F22" s="65" t="s">
        <v>1447</v>
      </c>
      <c r="G22" s="65" t="s">
        <v>2109</v>
      </c>
      <c r="I22" t="s">
        <v>2250</v>
      </c>
      <c r="J22" t="s">
        <v>2021</v>
      </c>
      <c r="K22" s="65" t="str">
        <f>D38</f>
        <v>-0.05284013933690476</v>
      </c>
      <c r="L22" s="65" t="str">
        <f>D39</f>
        <v>-0.6496970633750002</v>
      </c>
      <c r="M22" s="65" t="s">
        <v>2251</v>
      </c>
      <c r="N22" s="65" t="s">
        <v>1509</v>
      </c>
      <c r="O22" s="65" t="s">
        <v>1495</v>
      </c>
      <c r="P22" s="65">
        <f t="shared" si="0"/>
        <v>-0.59685692403799995</v>
      </c>
      <c r="Q22" s="65">
        <v>60994802363796</v>
      </c>
      <c r="R22" s="65" t="s">
        <v>2252</v>
      </c>
      <c r="S22" s="65" t="s">
        <v>2253</v>
      </c>
      <c r="T22" s="65">
        <v>19205252797494</v>
      </c>
      <c r="U22" s="62" t="s">
        <v>1892</v>
      </c>
      <c r="V22" s="62">
        <v>83</v>
      </c>
      <c r="W22" s="65" t="s">
        <v>1396</v>
      </c>
      <c r="Y22">
        <f t="shared" si="1"/>
        <v>18</v>
      </c>
      <c r="Z22" t="s">
        <v>810</v>
      </c>
      <c r="AA22" s="62" t="s">
        <v>900</v>
      </c>
      <c r="AB22" s="62" t="s">
        <v>1877</v>
      </c>
      <c r="AC22" s="66">
        <v>0.75800000000000001</v>
      </c>
      <c r="AE22" t="s">
        <v>2021</v>
      </c>
      <c r="AF22" t="s">
        <v>983</v>
      </c>
      <c r="AG22" s="62" t="s">
        <v>2121</v>
      </c>
      <c r="AH22" s="66">
        <v>0.17699999999999999</v>
      </c>
      <c r="AJ22" t="s">
        <v>2021</v>
      </c>
      <c r="AK22" t="s">
        <v>1040</v>
      </c>
      <c r="AL22" s="62" t="s">
        <v>2173</v>
      </c>
      <c r="AM22" s="66">
        <v>0.89500000000000002</v>
      </c>
      <c r="AN22"/>
      <c r="AO22" t="s">
        <v>2021</v>
      </c>
      <c r="AP22" s="62" t="s">
        <v>1124</v>
      </c>
      <c r="AQ22" s="62" t="s">
        <v>1689</v>
      </c>
      <c r="AR22" s="66">
        <v>0.70299999999999996</v>
      </c>
      <c r="AS22"/>
      <c r="AT22" t="s">
        <v>2021</v>
      </c>
      <c r="AU22" s="62" t="s">
        <v>1194</v>
      </c>
      <c r="AV22" s="62" t="s">
        <v>2175</v>
      </c>
      <c r="AW22" s="66">
        <v>0.06</v>
      </c>
      <c r="AX22" s="62"/>
      <c r="AY22" t="s">
        <v>2021</v>
      </c>
      <c r="AZ22" s="62" t="s">
        <v>1244</v>
      </c>
      <c r="BA22" s="62" t="s">
        <v>2254</v>
      </c>
      <c r="BB22" s="66">
        <v>0.85699999999999998</v>
      </c>
      <c r="BC22" s="62"/>
      <c r="BD22" t="s">
        <v>2021</v>
      </c>
      <c r="BE22" s="62" t="s">
        <v>1047</v>
      </c>
      <c r="BF22" s="62" t="s">
        <v>1900</v>
      </c>
      <c r="BG22" s="66">
        <v>0.80300000000000005</v>
      </c>
      <c r="BH22"/>
      <c r="BI22"/>
      <c r="BJ22"/>
      <c r="BK22"/>
      <c r="BM22" t="s">
        <v>1940</v>
      </c>
    </row>
    <row r="23" spans="2:155" x14ac:dyDescent="0.2">
      <c r="C23" t="s">
        <v>668</v>
      </c>
      <c r="D23" s="65" t="s">
        <v>2255</v>
      </c>
      <c r="E23">
        <v>84</v>
      </c>
      <c r="F23" s="65" t="s">
        <v>1420</v>
      </c>
      <c r="G23" s="65" t="s">
        <v>2256</v>
      </c>
      <c r="I23" t="s">
        <v>2257</v>
      </c>
      <c r="J23" t="s">
        <v>2022</v>
      </c>
      <c r="K23" s="65" t="str">
        <f>D40</f>
        <v>-0.05284013933690476</v>
      </c>
      <c r="L23" s="65" t="str">
        <f>D41</f>
        <v>0.0353607124654762</v>
      </c>
      <c r="M23" s="65" t="s">
        <v>2258</v>
      </c>
      <c r="N23" s="65" t="s">
        <v>1509</v>
      </c>
      <c r="O23" s="65" t="s">
        <v>1490</v>
      </c>
      <c r="P23" s="65">
        <f t="shared" si="0"/>
        <v>8.8200851801999991E-2</v>
      </c>
      <c r="Q23" s="65">
        <v>10263455418707</v>
      </c>
      <c r="R23" s="65" t="s">
        <v>2259</v>
      </c>
      <c r="S23" s="65" t="s">
        <v>2260</v>
      </c>
      <c r="T23" s="65" t="s">
        <v>2261</v>
      </c>
      <c r="U23" s="62" t="s">
        <v>2262</v>
      </c>
      <c r="V23" s="62">
        <v>83</v>
      </c>
      <c r="W23" s="65" t="s">
        <v>1496</v>
      </c>
      <c r="Y23">
        <f t="shared" si="1"/>
        <v>19</v>
      </c>
      <c r="Z23" t="s">
        <v>811</v>
      </c>
      <c r="AA23" s="62" t="s">
        <v>883</v>
      </c>
      <c r="AB23" s="62" t="s">
        <v>1858</v>
      </c>
      <c r="AC23" s="66">
        <v>0.82</v>
      </c>
      <c r="AE23" t="s">
        <v>2022</v>
      </c>
      <c r="AF23" t="s">
        <v>984</v>
      </c>
      <c r="AG23" s="62" t="s">
        <v>2122</v>
      </c>
      <c r="AH23" s="66">
        <v>0.245</v>
      </c>
      <c r="AJ23" t="s">
        <v>2022</v>
      </c>
      <c r="AK23" t="s">
        <v>1044</v>
      </c>
      <c r="AL23" s="62" t="s">
        <v>2221</v>
      </c>
      <c r="AM23" s="66">
        <v>0.91500000000000004</v>
      </c>
      <c r="AN23"/>
      <c r="AO23" t="s">
        <v>2022</v>
      </c>
      <c r="AP23" s="62" t="s">
        <v>1125</v>
      </c>
      <c r="AQ23" s="62" t="s">
        <v>2263</v>
      </c>
      <c r="AR23" s="66">
        <v>0.91100000000000003</v>
      </c>
      <c r="AS23"/>
      <c r="AT23" t="s">
        <v>2022</v>
      </c>
      <c r="AU23" s="62" t="s">
        <v>1198</v>
      </c>
      <c r="AV23" s="62" t="s">
        <v>1606</v>
      </c>
      <c r="AW23" s="66">
        <v>0.308</v>
      </c>
      <c r="AX23" s="62"/>
      <c r="AY23" t="s">
        <v>2022</v>
      </c>
      <c r="AZ23" s="62" t="s">
        <v>1245</v>
      </c>
      <c r="BA23" s="62" t="s">
        <v>2264</v>
      </c>
      <c r="BB23" s="66">
        <v>0.47799999999999998</v>
      </c>
      <c r="BC23" s="62"/>
      <c r="BD23" t="s">
        <v>2022</v>
      </c>
      <c r="BE23" s="62" t="s">
        <v>1297</v>
      </c>
      <c r="BF23" s="62" t="s">
        <v>2011</v>
      </c>
      <c r="BG23" s="66">
        <v>0.72299999999999998</v>
      </c>
      <c r="BH23"/>
      <c r="BI23"/>
      <c r="BJ23"/>
      <c r="BK23"/>
      <c r="BM23" t="s">
        <v>1954</v>
      </c>
    </row>
    <row r="24" spans="2:155" x14ac:dyDescent="0.2">
      <c r="B24" t="s">
        <v>2144</v>
      </c>
      <c r="C24" t="s">
        <v>681</v>
      </c>
      <c r="D24" s="65" t="s">
        <v>2265</v>
      </c>
      <c r="E24">
        <v>84</v>
      </c>
      <c r="F24" s="65" t="s">
        <v>1481</v>
      </c>
      <c r="G24" s="65" t="s">
        <v>2266</v>
      </c>
      <c r="I24" t="s">
        <v>2267</v>
      </c>
      <c r="J24" t="s">
        <v>2023</v>
      </c>
      <c r="K24" s="65" t="str">
        <f>D42</f>
        <v>-0.05284013933690476</v>
      </c>
      <c r="L24" s="65" t="str">
        <f>D43</f>
        <v>0.2908612001666667</v>
      </c>
      <c r="M24" s="65" t="s">
        <v>2268</v>
      </c>
      <c r="N24" s="65" t="s">
        <v>1509</v>
      </c>
      <c r="O24" s="65" t="s">
        <v>1486</v>
      </c>
      <c r="P24" s="65">
        <f t="shared" si="0"/>
        <v>0.343701339504</v>
      </c>
      <c r="Q24" s="65">
        <v>34834527768305</v>
      </c>
      <c r="R24" s="65" t="s">
        <v>2269</v>
      </c>
      <c r="S24" s="65">
        <v>-10996569341793</v>
      </c>
      <c r="T24" s="65" t="s">
        <v>2270</v>
      </c>
      <c r="U24" s="62" t="s">
        <v>2271</v>
      </c>
      <c r="V24" s="62">
        <v>83</v>
      </c>
      <c r="W24" s="65" t="s">
        <v>2272</v>
      </c>
      <c r="Y24">
        <f t="shared" si="1"/>
        <v>20</v>
      </c>
      <c r="Z24" t="s">
        <v>812</v>
      </c>
      <c r="AA24" s="62" t="s">
        <v>901</v>
      </c>
      <c r="AB24" s="62" t="s">
        <v>1878</v>
      </c>
      <c r="AC24" s="66">
        <v>0.90400000000000003</v>
      </c>
      <c r="AE24" t="s">
        <v>2023</v>
      </c>
      <c r="AF24" t="s">
        <v>985</v>
      </c>
      <c r="AG24" s="62" t="s">
        <v>2123</v>
      </c>
      <c r="AH24" s="66">
        <v>0.221</v>
      </c>
      <c r="AJ24" t="s">
        <v>2023</v>
      </c>
      <c r="AK24" t="s">
        <v>1045</v>
      </c>
      <c r="AL24" s="62" t="s">
        <v>1913</v>
      </c>
      <c r="AM24" s="66">
        <v>0.61699999999999999</v>
      </c>
      <c r="AN24"/>
      <c r="AO24" t="s">
        <v>2023</v>
      </c>
      <c r="AP24" s="62" t="s">
        <v>1126</v>
      </c>
      <c r="AQ24" s="62" t="s">
        <v>2273</v>
      </c>
      <c r="AR24" s="66">
        <v>0.95499999999999996</v>
      </c>
      <c r="AS24"/>
      <c r="AT24" t="s">
        <v>2023</v>
      </c>
      <c r="AU24" s="62" t="s">
        <v>1005</v>
      </c>
      <c r="AV24" s="62" t="s">
        <v>1479</v>
      </c>
      <c r="AW24" s="66">
        <v>0.875</v>
      </c>
      <c r="AX24" s="62"/>
      <c r="AY24" t="s">
        <v>2023</v>
      </c>
      <c r="AZ24" s="62" t="s">
        <v>1246</v>
      </c>
      <c r="BA24" s="62" t="s">
        <v>2274</v>
      </c>
      <c r="BB24" s="66">
        <v>0.51900000000000002</v>
      </c>
      <c r="BC24" s="62"/>
      <c r="BD24" t="s">
        <v>2023</v>
      </c>
      <c r="BE24" s="62" t="s">
        <v>1307</v>
      </c>
      <c r="BF24" s="62" t="s">
        <v>2275</v>
      </c>
      <c r="BG24" s="66">
        <v>0.41099999999999998</v>
      </c>
      <c r="BH24"/>
      <c r="BI24"/>
      <c r="BJ24"/>
      <c r="BK24"/>
      <c r="BM24" t="s">
        <v>1966</v>
      </c>
    </row>
    <row r="25" spans="2:155" x14ac:dyDescent="0.2">
      <c r="C25" t="s">
        <v>679</v>
      </c>
      <c r="D25" s="65" t="s">
        <v>2276</v>
      </c>
      <c r="E25">
        <v>84</v>
      </c>
      <c r="F25" s="65" t="s">
        <v>1475</v>
      </c>
      <c r="G25" s="65" t="s">
        <v>2277</v>
      </c>
      <c r="I25" t="s">
        <v>2278</v>
      </c>
      <c r="J25" t="s">
        <v>2024</v>
      </c>
      <c r="K25" s="65" t="str">
        <f>D44</f>
        <v>0.16372697805952385</v>
      </c>
      <c r="L25" s="65" t="str">
        <f>D45</f>
        <v>0.18065266031309524</v>
      </c>
      <c r="M25" s="65" t="s">
        <v>2279</v>
      </c>
      <c r="N25" s="65" t="s">
        <v>1545</v>
      </c>
      <c r="O25" s="65" t="s">
        <v>1538</v>
      </c>
      <c r="P25" s="65">
        <f t="shared" si="0"/>
        <v>1.692568224999999E-2</v>
      </c>
      <c r="Q25" s="65" t="s">
        <v>2280</v>
      </c>
      <c r="R25" s="65" t="s">
        <v>2281</v>
      </c>
      <c r="S25" s="65" t="s">
        <v>2282</v>
      </c>
      <c r="T25" s="65" t="s">
        <v>2283</v>
      </c>
      <c r="U25" s="62" t="s">
        <v>2284</v>
      </c>
      <c r="V25" s="62">
        <v>83</v>
      </c>
      <c r="W25" s="65" t="s">
        <v>2285</v>
      </c>
      <c r="Y25">
        <f t="shared" si="1"/>
        <v>21</v>
      </c>
      <c r="Z25" t="s">
        <v>813</v>
      </c>
      <c r="AA25" s="62" t="s">
        <v>902</v>
      </c>
      <c r="AB25" s="62" t="s">
        <v>1501</v>
      </c>
      <c r="AC25" s="66">
        <v>0.36099999999999999</v>
      </c>
      <c r="AE25" t="s">
        <v>2024</v>
      </c>
      <c r="AF25" t="s">
        <v>986</v>
      </c>
      <c r="AG25" s="62" t="s">
        <v>1987</v>
      </c>
      <c r="AH25" s="66">
        <v>0.77800000000000002</v>
      </c>
      <c r="AJ25" t="s">
        <v>2024</v>
      </c>
      <c r="AK25" t="s">
        <v>1046</v>
      </c>
      <c r="AL25" s="62" t="s">
        <v>1906</v>
      </c>
      <c r="AM25" s="66">
        <v>0.36599999999999999</v>
      </c>
      <c r="AN25"/>
      <c r="AO25" t="s">
        <v>2024</v>
      </c>
      <c r="AP25" s="62" t="s">
        <v>1127</v>
      </c>
      <c r="AQ25" s="62" t="s">
        <v>2286</v>
      </c>
      <c r="AR25" s="66">
        <v>0.11899999999999999</v>
      </c>
      <c r="AS25"/>
      <c r="AT25" t="s">
        <v>2024</v>
      </c>
      <c r="AU25" s="62" t="s">
        <v>1190</v>
      </c>
      <c r="AV25" s="62" t="s">
        <v>1979</v>
      </c>
      <c r="AW25" s="66">
        <v>0.13600000000000001</v>
      </c>
      <c r="AX25" s="62"/>
      <c r="AY25" t="s">
        <v>2024</v>
      </c>
      <c r="AZ25" s="62" t="s">
        <v>1247</v>
      </c>
      <c r="BA25" s="62" t="s">
        <v>2287</v>
      </c>
      <c r="BB25" s="66">
        <v>0.79100000000000004</v>
      </c>
      <c r="BC25" s="62"/>
      <c r="BD25" t="s">
        <v>2024</v>
      </c>
      <c r="BE25" s="62" t="s">
        <v>1308</v>
      </c>
      <c r="BF25" s="62" t="s">
        <v>2288</v>
      </c>
      <c r="BG25" s="66">
        <v>0.316</v>
      </c>
      <c r="BH25"/>
      <c r="BI25"/>
      <c r="BJ25"/>
      <c r="BK25"/>
    </row>
    <row r="26" spans="2:155" x14ac:dyDescent="0.2">
      <c r="B26" t="s">
        <v>2154</v>
      </c>
      <c r="C26" t="s">
        <v>681</v>
      </c>
      <c r="D26" s="65" t="s">
        <v>2265</v>
      </c>
      <c r="E26">
        <v>84</v>
      </c>
      <c r="F26" s="65" t="s">
        <v>1481</v>
      </c>
      <c r="G26" s="65" t="s">
        <v>2266</v>
      </c>
      <c r="I26" t="s">
        <v>2289</v>
      </c>
      <c r="J26" t="s">
        <v>2025</v>
      </c>
      <c r="K26" s="65" t="str">
        <f>D46</f>
        <v>0.16372697805952385</v>
      </c>
      <c r="L26" s="65" t="str">
        <f>D47</f>
        <v>-0.017154693130952373</v>
      </c>
      <c r="M26" s="65" t="s">
        <v>2290</v>
      </c>
      <c r="N26" s="65" t="s">
        <v>1545</v>
      </c>
      <c r="O26" s="65" t="s">
        <v>1534</v>
      </c>
      <c r="P26" s="65">
        <f t="shared" si="0"/>
        <v>-0.18088167119000001</v>
      </c>
      <c r="Q26" s="65">
        <v>1624294226830</v>
      </c>
      <c r="R26" s="65" t="s">
        <v>2291</v>
      </c>
      <c r="S26" s="65" t="s">
        <v>2292</v>
      </c>
      <c r="T26" s="65" t="s">
        <v>2293</v>
      </c>
      <c r="U26" s="63">
        <v>1021</v>
      </c>
      <c r="V26" s="62">
        <v>83</v>
      </c>
      <c r="W26" s="65" t="s">
        <v>1697</v>
      </c>
      <c r="Y26">
        <f t="shared" si="1"/>
        <v>22</v>
      </c>
      <c r="Z26" t="s">
        <v>814</v>
      </c>
      <c r="AA26" s="62" t="s">
        <v>903</v>
      </c>
      <c r="AB26" s="62" t="s">
        <v>1879</v>
      </c>
      <c r="AC26" s="66">
        <v>0.67500000000000004</v>
      </c>
      <c r="AE26" t="s">
        <v>2025</v>
      </c>
      <c r="AF26" t="s">
        <v>987</v>
      </c>
      <c r="AG26" s="62" t="s">
        <v>1706</v>
      </c>
      <c r="AH26" s="66">
        <v>0.59399999999999997</v>
      </c>
      <c r="AJ26" t="s">
        <v>2025</v>
      </c>
      <c r="AK26" t="s">
        <v>1047</v>
      </c>
      <c r="AL26" s="62" t="s">
        <v>1784</v>
      </c>
      <c r="AM26" s="66">
        <v>0.80400000000000005</v>
      </c>
      <c r="AN26"/>
      <c r="AO26" t="s">
        <v>2025</v>
      </c>
      <c r="AP26" s="62" t="s">
        <v>1128</v>
      </c>
      <c r="AQ26" s="62" t="s">
        <v>2294</v>
      </c>
      <c r="AR26" s="66">
        <v>0.97799999999999998</v>
      </c>
      <c r="AS26"/>
      <c r="AT26" t="s">
        <v>2025</v>
      </c>
      <c r="AU26" s="62" t="s">
        <v>1198</v>
      </c>
      <c r="AV26" s="62" t="s">
        <v>1606</v>
      </c>
      <c r="AW26" s="66">
        <v>0.308</v>
      </c>
      <c r="AX26" s="62"/>
      <c r="AY26" t="s">
        <v>2025</v>
      </c>
      <c r="AZ26" s="62" t="s">
        <v>1060</v>
      </c>
      <c r="BA26" s="62" t="s">
        <v>2228</v>
      </c>
      <c r="BB26" s="66">
        <v>0.21199999999999999</v>
      </c>
      <c r="BC26" s="62"/>
      <c r="BD26" t="s">
        <v>2025</v>
      </c>
      <c r="BE26" s="62" t="s">
        <v>1309</v>
      </c>
      <c r="BF26" s="62" t="s">
        <v>2295</v>
      </c>
      <c r="BG26" s="66">
        <v>0.47399999999999998</v>
      </c>
      <c r="BH26"/>
      <c r="BI26"/>
      <c r="BJ26"/>
      <c r="BK26"/>
    </row>
    <row r="27" spans="2:155" x14ac:dyDescent="0.2">
      <c r="C27" t="s">
        <v>678</v>
      </c>
      <c r="D27" s="65" t="s">
        <v>2296</v>
      </c>
      <c r="E27">
        <v>84</v>
      </c>
      <c r="F27" s="65" t="s">
        <v>1469</v>
      </c>
      <c r="G27" s="65" t="s">
        <v>2297</v>
      </c>
      <c r="I27" t="s">
        <v>2298</v>
      </c>
      <c r="J27" t="s">
        <v>2026</v>
      </c>
      <c r="K27" s="65" t="str">
        <f>D48</f>
        <v>0.16372697805952385</v>
      </c>
      <c r="L27" s="65" t="str">
        <f>D49</f>
        <v>0.15501274873571433</v>
      </c>
      <c r="M27" s="65" t="s">
        <v>2299</v>
      </c>
      <c r="N27" s="65" t="s">
        <v>1545</v>
      </c>
      <c r="O27" s="65" t="s">
        <v>1528</v>
      </c>
      <c r="P27" s="65">
        <f t="shared" si="0"/>
        <v>-8.7142293240000113E-3</v>
      </c>
      <c r="Q27" s="65" t="s">
        <v>2300</v>
      </c>
      <c r="R27" s="65" t="s">
        <v>2301</v>
      </c>
      <c r="S27" s="65" t="s">
        <v>2302</v>
      </c>
      <c r="T27" s="65" t="s">
        <v>2303</v>
      </c>
      <c r="U27" s="62" t="s">
        <v>1721</v>
      </c>
      <c r="V27" s="62">
        <v>83</v>
      </c>
      <c r="W27" s="65" t="s">
        <v>2304</v>
      </c>
      <c r="Y27">
        <f t="shared" si="1"/>
        <v>23</v>
      </c>
      <c r="Z27" t="s">
        <v>815</v>
      </c>
      <c r="AA27" s="62" t="s">
        <v>904</v>
      </c>
      <c r="AB27" s="62" t="s">
        <v>1880</v>
      </c>
      <c r="AC27" s="66">
        <v>0.98899999999999999</v>
      </c>
      <c r="AE27" t="s">
        <v>2026</v>
      </c>
      <c r="AF27" t="s">
        <v>988</v>
      </c>
      <c r="AG27" s="62" t="s">
        <v>2124</v>
      </c>
      <c r="AH27" s="66">
        <v>0.68300000000000005</v>
      </c>
      <c r="AJ27" t="s">
        <v>2026</v>
      </c>
      <c r="AK27" t="s">
        <v>1048</v>
      </c>
      <c r="AL27" s="62" t="s">
        <v>2174</v>
      </c>
      <c r="AM27" s="66">
        <v>0.93700000000000006</v>
      </c>
      <c r="AN27"/>
      <c r="AO27" t="s">
        <v>2026</v>
      </c>
      <c r="AP27" s="62" t="s">
        <v>1129</v>
      </c>
      <c r="AQ27" s="62" t="s">
        <v>2305</v>
      </c>
      <c r="AR27" s="66">
        <v>0.83599999999999997</v>
      </c>
      <c r="AS27"/>
      <c r="AT27" t="s">
        <v>2026</v>
      </c>
      <c r="AU27" s="62" t="s">
        <v>1199</v>
      </c>
      <c r="AV27" s="62" t="s">
        <v>2306</v>
      </c>
      <c r="AW27" s="66">
        <v>0.58299999999999996</v>
      </c>
      <c r="AX27" s="62"/>
      <c r="AY27" t="s">
        <v>2026</v>
      </c>
      <c r="AZ27" s="62" t="s">
        <v>1248</v>
      </c>
      <c r="BA27" s="62" t="s">
        <v>2307</v>
      </c>
      <c r="BB27" s="66">
        <v>0.64900000000000002</v>
      </c>
      <c r="BC27" s="62"/>
      <c r="BD27" t="s">
        <v>2026</v>
      </c>
      <c r="BE27" s="62" t="s">
        <v>1310</v>
      </c>
      <c r="BF27" s="62" t="s">
        <v>2308</v>
      </c>
      <c r="BG27" s="66">
        <v>0.67800000000000005</v>
      </c>
      <c r="BH27"/>
      <c r="BI27"/>
      <c r="BJ27"/>
      <c r="BK27"/>
      <c r="BM27" t="s">
        <v>1833</v>
      </c>
    </row>
    <row r="28" spans="2:155" x14ac:dyDescent="0.2">
      <c r="B28" t="s">
        <v>2166</v>
      </c>
      <c r="C28" t="s">
        <v>681</v>
      </c>
      <c r="D28" s="65" t="s">
        <v>2265</v>
      </c>
      <c r="E28">
        <v>84</v>
      </c>
      <c r="F28" s="65" t="s">
        <v>1481</v>
      </c>
      <c r="G28" s="65" t="s">
        <v>2266</v>
      </c>
      <c r="I28" t="s">
        <v>2309</v>
      </c>
      <c r="J28" t="s">
        <v>2027</v>
      </c>
      <c r="K28" s="65" t="str">
        <f>D50</f>
        <v>0.16372697805952385</v>
      </c>
      <c r="L28" s="65" t="str">
        <f>D51</f>
        <v>0.17368294773928575</v>
      </c>
      <c r="M28" s="65" t="s">
        <v>2310</v>
      </c>
      <c r="N28" s="65" t="s">
        <v>1545</v>
      </c>
      <c r="O28" s="65" t="s">
        <v>1521</v>
      </c>
      <c r="P28" s="65">
        <f t="shared" si="0"/>
        <v>9.9559696800000097E-3</v>
      </c>
      <c r="Q28" s="65" t="s">
        <v>2311</v>
      </c>
      <c r="R28" s="65" t="s">
        <v>2312</v>
      </c>
      <c r="S28" s="65" t="s">
        <v>2313</v>
      </c>
      <c r="T28" s="65" t="s">
        <v>2314</v>
      </c>
      <c r="U28" s="62" t="s">
        <v>2315</v>
      </c>
      <c r="V28" s="62">
        <v>83</v>
      </c>
      <c r="W28" s="65" t="s">
        <v>1923</v>
      </c>
      <c r="Y28">
        <f t="shared" si="1"/>
        <v>24</v>
      </c>
      <c r="Z28" t="s">
        <v>816</v>
      </c>
      <c r="AA28" s="62" t="s">
        <v>905</v>
      </c>
      <c r="AB28" s="62" t="s">
        <v>1866</v>
      </c>
      <c r="AC28" s="66">
        <v>0.83</v>
      </c>
      <c r="AE28" t="s">
        <v>2027</v>
      </c>
      <c r="AF28" t="s">
        <v>974</v>
      </c>
      <c r="AG28" s="62" t="s">
        <v>1987</v>
      </c>
      <c r="AH28" s="66">
        <v>0.77800000000000002</v>
      </c>
      <c r="AJ28" t="s">
        <v>2027</v>
      </c>
      <c r="AK28" t="s">
        <v>1049</v>
      </c>
      <c r="AL28" s="62" t="s">
        <v>2222</v>
      </c>
      <c r="AM28" s="66">
        <v>0.86299999999999999</v>
      </c>
      <c r="AN28"/>
      <c r="AO28" t="s">
        <v>2027</v>
      </c>
      <c r="AP28" s="62" t="s">
        <v>1114</v>
      </c>
      <c r="AQ28" s="63">
        <v>1000</v>
      </c>
      <c r="AR28" s="66">
        <v>1</v>
      </c>
      <c r="AS28" s="70"/>
      <c r="AT28" t="s">
        <v>2027</v>
      </c>
      <c r="AU28" s="62" t="s">
        <v>989</v>
      </c>
      <c r="AV28" s="62" t="s">
        <v>2125</v>
      </c>
      <c r="AW28" s="66">
        <v>0.63800000000000001</v>
      </c>
      <c r="AX28" s="62"/>
      <c r="AY28" t="s">
        <v>2027</v>
      </c>
      <c r="AZ28" s="62" t="s">
        <v>1249</v>
      </c>
      <c r="BA28" s="62" t="s">
        <v>2316</v>
      </c>
      <c r="BB28" s="66">
        <v>0.38600000000000001</v>
      </c>
      <c r="BC28" s="62"/>
      <c r="BD28" t="s">
        <v>2027</v>
      </c>
      <c r="BE28" s="62" t="s">
        <v>1311</v>
      </c>
      <c r="BF28" s="62" t="s">
        <v>2317</v>
      </c>
      <c r="BG28" s="66">
        <v>0.60299999999999998</v>
      </c>
      <c r="BH28" s="70"/>
      <c r="BI28" s="70"/>
      <c r="BJ28" s="70"/>
      <c r="BK28" s="70"/>
      <c r="DF28" t="s">
        <v>2318</v>
      </c>
    </row>
    <row r="29" spans="2:155" x14ac:dyDescent="0.2">
      <c r="C29" t="s">
        <v>677</v>
      </c>
      <c r="D29" s="65" t="s">
        <v>2319</v>
      </c>
      <c r="E29">
        <v>84</v>
      </c>
      <c r="F29" s="65">
        <v>30831892803692</v>
      </c>
      <c r="G29" s="65" t="s">
        <v>2320</v>
      </c>
      <c r="I29" t="s">
        <v>2321</v>
      </c>
      <c r="J29" t="s">
        <v>2028</v>
      </c>
      <c r="K29" s="65" t="str">
        <f>D52</f>
        <v>0.16372697805952385</v>
      </c>
      <c r="L29" s="65" t="str">
        <f>D53</f>
        <v>0.04525369650476195</v>
      </c>
      <c r="M29" s="65" t="s">
        <v>2322</v>
      </c>
      <c r="N29" s="65" t="s">
        <v>1545</v>
      </c>
      <c r="O29" s="65" t="s">
        <v>1515</v>
      </c>
      <c r="P29" s="65">
        <f t="shared" si="0"/>
        <v>-0.118473281555</v>
      </c>
      <c r="Q29" s="65" t="s">
        <v>2323</v>
      </c>
      <c r="R29" s="65" t="s">
        <v>2324</v>
      </c>
      <c r="S29" s="65" t="s">
        <v>2325</v>
      </c>
      <c r="T29" s="65" t="s">
        <v>2326</v>
      </c>
      <c r="U29" s="63">
        <v>1330</v>
      </c>
      <c r="V29" s="62">
        <v>83</v>
      </c>
      <c r="W29" s="65" t="s">
        <v>2327</v>
      </c>
      <c r="Y29">
        <f t="shared" si="1"/>
        <v>25</v>
      </c>
      <c r="Z29" t="s">
        <v>817</v>
      </c>
      <c r="AA29" s="62" t="s">
        <v>906</v>
      </c>
      <c r="AB29" s="62" t="s">
        <v>1721</v>
      </c>
      <c r="AC29" s="66">
        <v>0.218</v>
      </c>
      <c r="AE29" t="s">
        <v>2028</v>
      </c>
      <c r="AF29" t="s">
        <v>989</v>
      </c>
      <c r="AG29" s="62" t="s">
        <v>2125</v>
      </c>
      <c r="AH29" s="66">
        <v>0.63800000000000001</v>
      </c>
      <c r="AJ29" t="s">
        <v>2028</v>
      </c>
      <c r="AK29" t="s">
        <v>1050</v>
      </c>
      <c r="AL29" s="62" t="s">
        <v>2223</v>
      </c>
      <c r="AM29" s="66">
        <v>0.26200000000000001</v>
      </c>
      <c r="AN29"/>
      <c r="AO29" t="s">
        <v>2028</v>
      </c>
      <c r="AP29" s="62" t="s">
        <v>1130</v>
      </c>
      <c r="AQ29" s="62" t="s">
        <v>2328</v>
      </c>
      <c r="AR29" s="66">
        <v>0.38100000000000001</v>
      </c>
      <c r="AS29"/>
      <c r="AT29" t="s">
        <v>2028</v>
      </c>
      <c r="AU29" s="62" t="s">
        <v>1200</v>
      </c>
      <c r="AV29" s="62" t="s">
        <v>1430</v>
      </c>
      <c r="AW29" s="66">
        <v>0.20899999999999999</v>
      </c>
      <c r="AX29" s="62"/>
      <c r="AY29" t="s">
        <v>2028</v>
      </c>
      <c r="AZ29" s="62" t="s">
        <v>1250</v>
      </c>
      <c r="BA29" s="62" t="s">
        <v>1450</v>
      </c>
      <c r="BB29" s="66">
        <v>0.193</v>
      </c>
      <c r="BC29" s="62"/>
      <c r="BD29" t="s">
        <v>2028</v>
      </c>
      <c r="BE29" s="62" t="s">
        <v>1312</v>
      </c>
      <c r="BF29" s="62" t="s">
        <v>2329</v>
      </c>
      <c r="BG29" s="66">
        <v>0.624</v>
      </c>
      <c r="BH29"/>
      <c r="BI29"/>
      <c r="BJ29"/>
      <c r="BK29"/>
      <c r="BN29" t="s">
        <v>1851</v>
      </c>
      <c r="BO29" t="s">
        <v>1929</v>
      </c>
      <c r="BP29" t="s">
        <v>1944</v>
      </c>
      <c r="BQ29" t="s">
        <v>1956</v>
      </c>
      <c r="BR29" t="s">
        <v>1970</v>
      </c>
      <c r="BS29" t="s">
        <v>1981</v>
      </c>
      <c r="BT29" t="s">
        <v>1995</v>
      </c>
      <c r="BU29" t="s">
        <v>2004</v>
      </c>
      <c r="BV29" t="s">
        <v>2012</v>
      </c>
      <c r="BW29" t="s">
        <v>2013</v>
      </c>
      <c r="BX29" t="s">
        <v>2014</v>
      </c>
      <c r="BY29" t="s">
        <v>2015</v>
      </c>
      <c r="BZ29" t="s">
        <v>2016</v>
      </c>
      <c r="CA29" t="s">
        <v>2017</v>
      </c>
      <c r="CB29" t="s">
        <v>2018</v>
      </c>
      <c r="CC29" t="s">
        <v>2019</v>
      </c>
      <c r="CD29" t="s">
        <v>2020</v>
      </c>
      <c r="CE29" t="s">
        <v>2021</v>
      </c>
      <c r="CF29" t="s">
        <v>2022</v>
      </c>
      <c r="CG29" t="s">
        <v>2023</v>
      </c>
      <c r="CH29" t="s">
        <v>2024</v>
      </c>
      <c r="CI29" t="s">
        <v>2025</v>
      </c>
      <c r="CJ29" t="s">
        <v>2026</v>
      </c>
      <c r="CK29" t="s">
        <v>2027</v>
      </c>
      <c r="CL29" t="s">
        <v>2028</v>
      </c>
      <c r="CM29" t="s">
        <v>2029</v>
      </c>
      <c r="CN29" t="s">
        <v>2030</v>
      </c>
      <c r="CO29" t="s">
        <v>2031</v>
      </c>
      <c r="CP29" t="s">
        <v>2032</v>
      </c>
      <c r="CQ29" t="s">
        <v>2033</v>
      </c>
      <c r="CR29" t="s">
        <v>2034</v>
      </c>
      <c r="CS29" t="s">
        <v>2035</v>
      </c>
      <c r="CT29" t="s">
        <v>2036</v>
      </c>
      <c r="CU29" t="s">
        <v>2037</v>
      </c>
      <c r="CV29" t="s">
        <v>2038</v>
      </c>
      <c r="CW29" t="s">
        <v>2039</v>
      </c>
      <c r="CX29" t="s">
        <v>2040</v>
      </c>
      <c r="CY29" t="s">
        <v>2041</v>
      </c>
      <c r="CZ29" t="s">
        <v>2042</v>
      </c>
      <c r="DA29" t="s">
        <v>2043</v>
      </c>
      <c r="DB29" t="s">
        <v>2044</v>
      </c>
      <c r="DC29" t="s">
        <v>2045</v>
      </c>
      <c r="DD29" t="s">
        <v>2046</v>
      </c>
      <c r="DE29" t="s">
        <v>2047</v>
      </c>
      <c r="DF29" t="s">
        <v>2048</v>
      </c>
      <c r="DG29" t="s">
        <v>2049</v>
      </c>
      <c r="DH29" t="s">
        <v>2050</v>
      </c>
      <c r="DI29" t="s">
        <v>2051</v>
      </c>
      <c r="DJ29" t="s">
        <v>2052</v>
      </c>
      <c r="DK29" t="s">
        <v>2053</v>
      </c>
      <c r="DL29" t="s">
        <v>2054</v>
      </c>
      <c r="DM29" t="s">
        <v>2055</v>
      </c>
      <c r="DN29" t="s">
        <v>2056</v>
      </c>
      <c r="DO29" t="s">
        <v>2057</v>
      </c>
      <c r="DP29" t="s">
        <v>2058</v>
      </c>
      <c r="DQ29" t="s">
        <v>2059</v>
      </c>
      <c r="DR29" t="s">
        <v>2060</v>
      </c>
      <c r="DS29" t="s">
        <v>2061</v>
      </c>
      <c r="DT29" t="s">
        <v>2062</v>
      </c>
      <c r="DU29" t="s">
        <v>2063</v>
      </c>
      <c r="DV29" t="s">
        <v>2064</v>
      </c>
      <c r="DW29" t="s">
        <v>2065</v>
      </c>
      <c r="DX29" t="s">
        <v>2066</v>
      </c>
      <c r="DY29" t="s">
        <v>2067</v>
      </c>
      <c r="DZ29" t="s">
        <v>2068</v>
      </c>
      <c r="EA29" t="s">
        <v>2069</v>
      </c>
      <c r="EB29" t="s">
        <v>2070</v>
      </c>
      <c r="EC29" t="s">
        <v>2071</v>
      </c>
      <c r="ED29" t="s">
        <v>2072</v>
      </c>
      <c r="EE29" t="s">
        <v>2073</v>
      </c>
      <c r="EF29" t="s">
        <v>2074</v>
      </c>
      <c r="EG29" t="s">
        <v>2075</v>
      </c>
      <c r="EH29" t="s">
        <v>2076</v>
      </c>
      <c r="EI29" t="s">
        <v>2077</v>
      </c>
      <c r="EJ29" t="s">
        <v>2078</v>
      </c>
      <c r="EK29" t="s">
        <v>2079</v>
      </c>
      <c r="EL29" t="s">
        <v>2080</v>
      </c>
      <c r="EM29" t="s">
        <v>2081</v>
      </c>
      <c r="EN29" t="s">
        <v>2082</v>
      </c>
      <c r="EO29" t="s">
        <v>2083</v>
      </c>
      <c r="EP29" t="s">
        <v>2084</v>
      </c>
      <c r="EQ29" t="s">
        <v>2085</v>
      </c>
      <c r="ER29" t="s">
        <v>2086</v>
      </c>
      <c r="ES29" t="s">
        <v>2087</v>
      </c>
      <c r="ET29" t="s">
        <v>2088</v>
      </c>
      <c r="EU29" t="s">
        <v>2089</v>
      </c>
      <c r="EV29" t="s">
        <v>2090</v>
      </c>
      <c r="EW29" t="s">
        <v>2091</v>
      </c>
      <c r="EX29" t="s">
        <v>2092</v>
      </c>
      <c r="EY29" t="s">
        <v>2093</v>
      </c>
    </row>
    <row r="30" spans="2:155" x14ac:dyDescent="0.2">
      <c r="B30" t="s">
        <v>2177</v>
      </c>
      <c r="C30" t="s">
        <v>681</v>
      </c>
      <c r="D30" s="65" t="s">
        <v>2265</v>
      </c>
      <c r="E30">
        <v>84</v>
      </c>
      <c r="F30" s="65" t="s">
        <v>1481</v>
      </c>
      <c r="G30" s="65" t="s">
        <v>2266</v>
      </c>
      <c r="I30" t="s">
        <v>2330</v>
      </c>
      <c r="J30" t="s">
        <v>2029</v>
      </c>
      <c r="K30" s="65">
        <f>D54</f>
        <v>4.3618496993363104E+16</v>
      </c>
      <c r="L30" s="65">
        <f>D55</f>
        <v>8599449602976190</v>
      </c>
      <c r="M30" s="65">
        <v>350190473904000</v>
      </c>
      <c r="N30" s="65">
        <v>43618496993000</v>
      </c>
      <c r="O30" s="65">
        <v>859944960298</v>
      </c>
      <c r="P30" s="65">
        <f t="shared" si="0"/>
        <v>-42758552032702</v>
      </c>
      <c r="Q30" s="65">
        <v>3206033990430000</v>
      </c>
      <c r="R30" s="65">
        <v>349806986708000</v>
      </c>
      <c r="S30" s="65">
        <v>-345561553483000</v>
      </c>
      <c r="T30" s="65">
        <v>1045942501290000</v>
      </c>
      <c r="U30" s="63">
        <v>1001</v>
      </c>
      <c r="V30" s="62">
        <v>83</v>
      </c>
      <c r="W30" s="65" t="s">
        <v>1939</v>
      </c>
      <c r="Y30">
        <f t="shared" si="1"/>
        <v>26</v>
      </c>
      <c r="Z30" t="s">
        <v>818</v>
      </c>
      <c r="AA30" s="62" t="s">
        <v>907</v>
      </c>
      <c r="AB30" s="62" t="s">
        <v>1881</v>
      </c>
      <c r="AC30" s="66">
        <v>0.99299999999999999</v>
      </c>
      <c r="AE30" t="s">
        <v>2029</v>
      </c>
      <c r="AF30" t="s">
        <v>990</v>
      </c>
      <c r="AG30" s="62" t="s">
        <v>1859</v>
      </c>
      <c r="AH30" s="66">
        <v>0.55100000000000005</v>
      </c>
      <c r="AJ30" t="s">
        <v>2029</v>
      </c>
      <c r="AK30" t="s">
        <v>1051</v>
      </c>
      <c r="AL30" s="62" t="s">
        <v>2219</v>
      </c>
      <c r="AM30" s="66">
        <v>0.75900000000000001</v>
      </c>
      <c r="AN30"/>
      <c r="AO30" t="s">
        <v>2029</v>
      </c>
      <c r="AP30" s="62" t="s">
        <v>1131</v>
      </c>
      <c r="AQ30" s="62" t="s">
        <v>2263</v>
      </c>
      <c r="AR30" s="66">
        <v>0.91100000000000003</v>
      </c>
      <c r="AS30"/>
      <c r="AT30" t="s">
        <v>2029</v>
      </c>
      <c r="AU30" s="62" t="s">
        <v>1201</v>
      </c>
      <c r="AV30" s="62" t="s">
        <v>1936</v>
      </c>
      <c r="AW30" s="66">
        <v>0.754</v>
      </c>
      <c r="AX30" s="62"/>
      <c r="AY30" t="s">
        <v>2029</v>
      </c>
      <c r="AZ30" s="62" t="s">
        <v>1051</v>
      </c>
      <c r="BA30" s="62" t="s">
        <v>2219</v>
      </c>
      <c r="BB30" s="66">
        <v>0.75900000000000001</v>
      </c>
      <c r="BC30" s="62"/>
      <c r="BD30" t="s">
        <v>2029</v>
      </c>
      <c r="BE30" s="62" t="s">
        <v>1313</v>
      </c>
      <c r="BF30" s="62" t="s">
        <v>2331</v>
      </c>
      <c r="BG30" s="66">
        <v>0.746</v>
      </c>
      <c r="BH30"/>
      <c r="BI30"/>
      <c r="BJ30"/>
      <c r="BK30"/>
      <c r="BM30" t="s">
        <v>1847</v>
      </c>
      <c r="BN30" t="s">
        <v>1108</v>
      </c>
      <c r="BO30" t="s">
        <v>1109</v>
      </c>
      <c r="BP30" t="s">
        <v>1110</v>
      </c>
      <c r="BQ30" t="s">
        <v>1111</v>
      </c>
      <c r="BR30" t="s">
        <v>1112</v>
      </c>
      <c r="BS30" t="s">
        <v>1113</v>
      </c>
      <c r="BT30" t="s">
        <v>1114</v>
      </c>
      <c r="BU30" t="s">
        <v>1115</v>
      </c>
      <c r="BV30" t="s">
        <v>1068</v>
      </c>
      <c r="BW30" t="s">
        <v>1116</v>
      </c>
      <c r="BX30" t="s">
        <v>1117</v>
      </c>
      <c r="BY30" t="s">
        <v>1118</v>
      </c>
      <c r="BZ30" t="s">
        <v>1119</v>
      </c>
      <c r="CA30" t="s">
        <v>1120</v>
      </c>
      <c r="CB30" t="s">
        <v>1121</v>
      </c>
      <c r="CC30" t="s">
        <v>1122</v>
      </c>
      <c r="CD30" t="s">
        <v>1123</v>
      </c>
      <c r="CE30" t="s">
        <v>1124</v>
      </c>
      <c r="CF30" t="s">
        <v>1125</v>
      </c>
      <c r="CG30" t="s">
        <v>1126</v>
      </c>
      <c r="CH30" t="s">
        <v>1127</v>
      </c>
      <c r="CI30" t="s">
        <v>1128</v>
      </c>
      <c r="CJ30" t="s">
        <v>1129</v>
      </c>
      <c r="CK30" t="s">
        <v>1114</v>
      </c>
      <c r="CL30" t="s">
        <v>1130</v>
      </c>
      <c r="CM30" t="s">
        <v>1131</v>
      </c>
      <c r="CN30" t="s">
        <v>1132</v>
      </c>
      <c r="CO30" t="s">
        <v>1133</v>
      </c>
      <c r="CP30" t="s">
        <v>1134</v>
      </c>
      <c r="CQ30" t="s">
        <v>1135</v>
      </c>
      <c r="CR30" t="s">
        <v>1081</v>
      </c>
      <c r="CS30" t="s">
        <v>1136</v>
      </c>
      <c r="CT30" t="s">
        <v>1137</v>
      </c>
      <c r="CU30" t="s">
        <v>1138</v>
      </c>
      <c r="CV30" t="s">
        <v>1139</v>
      </c>
      <c r="CW30" t="s">
        <v>1140</v>
      </c>
      <c r="CX30" t="s">
        <v>1141</v>
      </c>
      <c r="CY30" t="s">
        <v>1142</v>
      </c>
      <c r="CZ30" t="s">
        <v>1143</v>
      </c>
      <c r="DA30" t="s">
        <v>1144</v>
      </c>
      <c r="DB30" t="s">
        <v>1145</v>
      </c>
      <c r="DC30" t="s">
        <v>1146</v>
      </c>
      <c r="DD30" t="s">
        <v>1147</v>
      </c>
      <c r="DE30" t="s">
        <v>1148</v>
      </c>
      <c r="DF30" t="s">
        <v>1149</v>
      </c>
      <c r="DG30" t="s">
        <v>1150</v>
      </c>
      <c r="DH30" t="s">
        <v>1151</v>
      </c>
      <c r="DI30" t="s">
        <v>1152</v>
      </c>
      <c r="DJ30" t="s">
        <v>1153</v>
      </c>
      <c r="DK30" t="s">
        <v>1154</v>
      </c>
      <c r="DL30" t="s">
        <v>1155</v>
      </c>
      <c r="DM30" t="s">
        <v>1156</v>
      </c>
      <c r="DN30" t="s">
        <v>1157</v>
      </c>
      <c r="DO30" t="s">
        <v>946</v>
      </c>
      <c r="DP30" t="s">
        <v>1158</v>
      </c>
      <c r="DQ30" t="s">
        <v>1159</v>
      </c>
      <c r="DR30" t="s">
        <v>1160</v>
      </c>
      <c r="DS30" t="s">
        <v>1161</v>
      </c>
      <c r="DT30" t="s">
        <v>1162</v>
      </c>
      <c r="DU30" t="s">
        <v>1162</v>
      </c>
      <c r="DV30" t="s">
        <v>1163</v>
      </c>
      <c r="DW30" t="s">
        <v>1112</v>
      </c>
      <c r="DX30" t="s">
        <v>1164</v>
      </c>
      <c r="DY30" t="s">
        <v>1165</v>
      </c>
      <c r="DZ30" t="s">
        <v>1166</v>
      </c>
      <c r="EA30" t="s">
        <v>1167</v>
      </c>
      <c r="EB30" t="s">
        <v>1083</v>
      </c>
      <c r="EC30" t="s">
        <v>1168</v>
      </c>
      <c r="ED30" t="s">
        <v>1169</v>
      </c>
      <c r="EE30" t="s">
        <v>1133</v>
      </c>
      <c r="EF30" t="s">
        <v>1111</v>
      </c>
      <c r="EG30" t="s">
        <v>1170</v>
      </c>
      <c r="EH30" t="s">
        <v>1171</v>
      </c>
      <c r="EI30" t="s">
        <v>1172</v>
      </c>
      <c r="EJ30" t="s">
        <v>951</v>
      </c>
      <c r="EK30" t="s">
        <v>1173</v>
      </c>
      <c r="EL30" t="s">
        <v>1174</v>
      </c>
      <c r="EM30" t="s">
        <v>1175</v>
      </c>
      <c r="EN30" t="s">
        <v>1176</v>
      </c>
      <c r="EO30" t="s">
        <v>1177</v>
      </c>
      <c r="EP30" t="s">
        <v>1178</v>
      </c>
      <c r="EQ30" t="s">
        <v>1179</v>
      </c>
      <c r="ER30" t="s">
        <v>1180</v>
      </c>
      <c r="ES30" t="s">
        <v>1181</v>
      </c>
      <c r="ET30" t="s">
        <v>1182</v>
      </c>
      <c r="EU30" t="s">
        <v>1183</v>
      </c>
      <c r="EV30" t="s">
        <v>1184</v>
      </c>
      <c r="EW30" t="s">
        <v>1185</v>
      </c>
      <c r="EX30" t="s">
        <v>1186</v>
      </c>
      <c r="EY30" t="s">
        <v>1187</v>
      </c>
    </row>
    <row r="31" spans="2:155" x14ac:dyDescent="0.2">
      <c r="C31" t="s">
        <v>676</v>
      </c>
      <c r="D31" s="65" t="s">
        <v>2332</v>
      </c>
      <c r="E31">
        <v>84</v>
      </c>
      <c r="F31" s="65" t="s">
        <v>1460</v>
      </c>
      <c r="G31" s="65" t="s">
        <v>2333</v>
      </c>
      <c r="I31" t="s">
        <v>2334</v>
      </c>
      <c r="J31" t="s">
        <v>2030</v>
      </c>
      <c r="K31" s="65">
        <f>D56</f>
        <v>4.3618496993363104E+16</v>
      </c>
      <c r="L31" s="65">
        <f>D57</f>
        <v>1.97843798632142E+16</v>
      </c>
      <c r="M31" s="65">
        <v>434206531947000</v>
      </c>
      <c r="N31" s="65">
        <v>43618496993000</v>
      </c>
      <c r="O31" s="65">
        <v>197843798632</v>
      </c>
      <c r="P31" s="65">
        <f t="shared" si="0"/>
        <v>-43420653194368</v>
      </c>
      <c r="Q31" s="65">
        <v>3976882029570000</v>
      </c>
      <c r="R31" s="65">
        <v>433913403105000</v>
      </c>
      <c r="S31" s="65">
        <v>-428829774907000</v>
      </c>
      <c r="T31" s="65">
        <v>1297242838800000</v>
      </c>
      <c r="U31" s="63">
        <v>1001</v>
      </c>
      <c r="V31" s="62">
        <v>83</v>
      </c>
      <c r="W31" s="65" t="s">
        <v>1939</v>
      </c>
      <c r="Y31">
        <f t="shared" si="1"/>
        <v>27</v>
      </c>
      <c r="Z31" t="s">
        <v>819</v>
      </c>
      <c r="AA31" s="62" t="s">
        <v>908</v>
      </c>
      <c r="AB31" s="62" t="s">
        <v>1882</v>
      </c>
      <c r="AC31" s="66">
        <v>0.29899999999999999</v>
      </c>
      <c r="AE31" t="s">
        <v>2030</v>
      </c>
      <c r="AF31" t="s">
        <v>991</v>
      </c>
      <c r="AG31" s="62" t="s">
        <v>2119</v>
      </c>
      <c r="AH31" s="66">
        <v>0.47</v>
      </c>
      <c r="AJ31" t="s">
        <v>2030</v>
      </c>
      <c r="AK31" t="s">
        <v>1052</v>
      </c>
      <c r="AL31" s="62" t="s">
        <v>1485</v>
      </c>
      <c r="AM31" s="66">
        <v>0.18099999999999999</v>
      </c>
      <c r="AN31"/>
      <c r="AO31" t="s">
        <v>2030</v>
      </c>
      <c r="AP31" s="62" t="s">
        <v>1132</v>
      </c>
      <c r="AQ31" s="62" t="s">
        <v>1427</v>
      </c>
      <c r="AR31" s="66">
        <v>0.30399999999999999</v>
      </c>
      <c r="AS31"/>
      <c r="AT31" t="s">
        <v>2030</v>
      </c>
      <c r="AU31" s="62" t="s">
        <v>1202</v>
      </c>
      <c r="AV31" s="62" t="s">
        <v>2335</v>
      </c>
      <c r="AW31" s="66">
        <v>0.69499999999999995</v>
      </c>
      <c r="AX31" s="62"/>
      <c r="AY31" t="s">
        <v>2030</v>
      </c>
      <c r="AZ31" s="62" t="s">
        <v>1251</v>
      </c>
      <c r="BA31" s="62" t="s">
        <v>1797</v>
      </c>
      <c r="BB31" s="66">
        <v>0.94899999999999995</v>
      </c>
      <c r="BC31" s="62"/>
      <c r="BD31" t="s">
        <v>2030</v>
      </c>
      <c r="BE31" s="62" t="s">
        <v>1314</v>
      </c>
      <c r="BF31" s="62" t="s">
        <v>2336</v>
      </c>
      <c r="BG31" s="66">
        <v>0.11799999999999999</v>
      </c>
      <c r="BH31"/>
      <c r="BI31"/>
      <c r="BJ31"/>
      <c r="BK31"/>
      <c r="BM31" t="s">
        <v>1372</v>
      </c>
      <c r="BN31" t="s">
        <v>1861</v>
      </c>
      <c r="BO31" t="s">
        <v>1937</v>
      </c>
      <c r="BP31" t="s">
        <v>1909</v>
      </c>
      <c r="BQ31" t="s">
        <v>1963</v>
      </c>
      <c r="BR31" t="s">
        <v>1978</v>
      </c>
      <c r="BS31" t="s">
        <v>1989</v>
      </c>
      <c r="BT31" s="70">
        <v>1000</v>
      </c>
      <c r="BU31" t="s">
        <v>1388</v>
      </c>
      <c r="BV31" t="s">
        <v>1988</v>
      </c>
      <c r="BW31" t="s">
        <v>1517</v>
      </c>
      <c r="BX31" t="s">
        <v>1771</v>
      </c>
      <c r="BY31" t="s">
        <v>2162</v>
      </c>
      <c r="BZ31" t="s">
        <v>2174</v>
      </c>
      <c r="CA31" t="s">
        <v>2184</v>
      </c>
      <c r="CB31" t="s">
        <v>2196</v>
      </c>
      <c r="CC31" t="s">
        <v>2205</v>
      </c>
      <c r="CD31" t="s">
        <v>1712</v>
      </c>
      <c r="CE31" t="s">
        <v>1689</v>
      </c>
      <c r="CF31" t="s">
        <v>2263</v>
      </c>
      <c r="CG31" t="s">
        <v>2273</v>
      </c>
      <c r="CH31" t="s">
        <v>2286</v>
      </c>
      <c r="CI31" t="s">
        <v>2294</v>
      </c>
      <c r="CJ31" t="s">
        <v>2305</v>
      </c>
      <c r="CK31" s="70">
        <v>1000</v>
      </c>
      <c r="CL31" t="s">
        <v>2328</v>
      </c>
      <c r="CM31" t="s">
        <v>2263</v>
      </c>
      <c r="CN31" t="s">
        <v>1427</v>
      </c>
      <c r="CO31" t="s">
        <v>2337</v>
      </c>
      <c r="CP31" t="s">
        <v>2338</v>
      </c>
      <c r="CQ31" t="s">
        <v>2339</v>
      </c>
      <c r="CR31" t="s">
        <v>1965</v>
      </c>
      <c r="CS31" t="s">
        <v>2340</v>
      </c>
      <c r="CT31" t="s">
        <v>1458</v>
      </c>
      <c r="CU31" t="s">
        <v>1937</v>
      </c>
      <c r="CV31" t="s">
        <v>2123</v>
      </c>
      <c r="CW31" t="s">
        <v>2341</v>
      </c>
      <c r="CX31" t="s">
        <v>2342</v>
      </c>
      <c r="CY31" t="s">
        <v>1635</v>
      </c>
      <c r="CZ31" t="s">
        <v>1523</v>
      </c>
      <c r="DA31" t="s">
        <v>1564</v>
      </c>
      <c r="DB31" t="s">
        <v>2343</v>
      </c>
      <c r="DC31" t="s">
        <v>1571</v>
      </c>
      <c r="DD31" t="s">
        <v>2344</v>
      </c>
      <c r="DE31" t="s">
        <v>2153</v>
      </c>
      <c r="DF31" t="s">
        <v>1825</v>
      </c>
      <c r="DG31" t="s">
        <v>2345</v>
      </c>
      <c r="DH31" t="s">
        <v>1433</v>
      </c>
      <c r="DI31" t="s">
        <v>1979</v>
      </c>
      <c r="DJ31" t="s">
        <v>2346</v>
      </c>
      <c r="DK31" t="s">
        <v>1391</v>
      </c>
      <c r="DL31" t="s">
        <v>2347</v>
      </c>
      <c r="DM31" t="s">
        <v>2348</v>
      </c>
      <c r="DN31" t="s">
        <v>2349</v>
      </c>
      <c r="DO31" t="s">
        <v>1913</v>
      </c>
      <c r="DP31" t="s">
        <v>1711</v>
      </c>
      <c r="DQ31" t="s">
        <v>1724</v>
      </c>
      <c r="DR31" t="s">
        <v>2117</v>
      </c>
      <c r="DS31" t="s">
        <v>2350</v>
      </c>
      <c r="DT31" t="s">
        <v>1484</v>
      </c>
      <c r="DU31" t="s">
        <v>1484</v>
      </c>
      <c r="DV31" t="s">
        <v>2351</v>
      </c>
      <c r="DW31" t="s">
        <v>1978</v>
      </c>
      <c r="DX31" t="s">
        <v>1896</v>
      </c>
      <c r="DY31" t="s">
        <v>2352</v>
      </c>
      <c r="DZ31" t="s">
        <v>2353</v>
      </c>
      <c r="EA31" t="s">
        <v>1573</v>
      </c>
      <c r="EB31" t="s">
        <v>2354</v>
      </c>
      <c r="EC31" t="s">
        <v>2308</v>
      </c>
      <c r="ED31" t="s">
        <v>2355</v>
      </c>
      <c r="EE31" t="s">
        <v>2337</v>
      </c>
      <c r="EF31" t="s">
        <v>1963</v>
      </c>
      <c r="EG31" t="s">
        <v>2356</v>
      </c>
      <c r="EH31" t="s">
        <v>2357</v>
      </c>
      <c r="EI31" t="s">
        <v>2358</v>
      </c>
      <c r="EJ31" t="s">
        <v>1918</v>
      </c>
      <c r="EK31" t="s">
        <v>2359</v>
      </c>
      <c r="EL31" t="s">
        <v>1883</v>
      </c>
      <c r="EM31" t="s">
        <v>1920</v>
      </c>
      <c r="EN31" t="s">
        <v>2360</v>
      </c>
      <c r="EO31" t="s">
        <v>2361</v>
      </c>
      <c r="EP31" t="s">
        <v>2362</v>
      </c>
      <c r="EQ31" t="s">
        <v>1927</v>
      </c>
      <c r="ER31" t="s">
        <v>2363</v>
      </c>
      <c r="ES31" t="s">
        <v>1889</v>
      </c>
      <c r="ET31" t="s">
        <v>1740</v>
      </c>
      <c r="EU31" t="s">
        <v>2364</v>
      </c>
      <c r="EV31" t="s">
        <v>2365</v>
      </c>
      <c r="EW31" t="s">
        <v>1949</v>
      </c>
      <c r="EX31" t="s">
        <v>1536</v>
      </c>
      <c r="EY31" t="s">
        <v>2366</v>
      </c>
    </row>
    <row r="32" spans="2:155" x14ac:dyDescent="0.2">
      <c r="B32" t="s">
        <v>2189</v>
      </c>
      <c r="C32" t="s">
        <v>681</v>
      </c>
      <c r="D32" s="65" t="s">
        <v>2265</v>
      </c>
      <c r="E32">
        <v>84</v>
      </c>
      <c r="F32" s="65" t="s">
        <v>1481</v>
      </c>
      <c r="G32" s="65" t="s">
        <v>2266</v>
      </c>
      <c r="I32" t="s">
        <v>2367</v>
      </c>
      <c r="J32" t="s">
        <v>2031</v>
      </c>
      <c r="K32" s="65">
        <f>D58</f>
        <v>4.3618496993363104E+16</v>
      </c>
      <c r="L32" s="65">
        <f>D59</f>
        <v>8016280867023800</v>
      </c>
      <c r="M32" s="65">
        <v>428168689067000</v>
      </c>
      <c r="N32" s="65">
        <v>43618496993000</v>
      </c>
      <c r="O32" s="65">
        <v>80162808670</v>
      </c>
      <c r="P32" s="65">
        <f t="shared" si="0"/>
        <v>-43538334184330</v>
      </c>
      <c r="Q32" s="65">
        <v>3975673842480000</v>
      </c>
      <c r="R32" s="65">
        <v>433781579086000</v>
      </c>
      <c r="S32" s="65">
        <v>-434605425116000</v>
      </c>
      <c r="T32" s="65">
        <v>1290942803250000</v>
      </c>
      <c r="U32" s="62" t="s">
        <v>2364</v>
      </c>
      <c r="V32" s="62">
        <v>83</v>
      </c>
      <c r="W32" s="65" t="s">
        <v>2368</v>
      </c>
      <c r="Y32">
        <f t="shared" si="1"/>
        <v>28</v>
      </c>
      <c r="Z32" t="s">
        <v>820</v>
      </c>
      <c r="AA32" s="62" t="s">
        <v>909</v>
      </c>
      <c r="AB32" s="62" t="s">
        <v>1883</v>
      </c>
      <c r="AC32" s="66">
        <v>0.93600000000000005</v>
      </c>
      <c r="AE32" t="s">
        <v>2031</v>
      </c>
      <c r="AF32" t="s">
        <v>992</v>
      </c>
      <c r="AG32" s="62" t="s">
        <v>2126</v>
      </c>
      <c r="AH32" s="66">
        <v>0.92500000000000004</v>
      </c>
      <c r="AJ32" t="s">
        <v>2031</v>
      </c>
      <c r="AK32" t="s">
        <v>1053</v>
      </c>
      <c r="AL32" s="62" t="s">
        <v>2224</v>
      </c>
      <c r="AM32" s="66">
        <v>0.97</v>
      </c>
      <c r="AN32"/>
      <c r="AO32" t="s">
        <v>2031</v>
      </c>
      <c r="AP32" s="62" t="s">
        <v>1133</v>
      </c>
      <c r="AQ32" s="62" t="s">
        <v>2337</v>
      </c>
      <c r="AR32" s="66">
        <v>0.88</v>
      </c>
      <c r="AS32"/>
      <c r="AT32" t="s">
        <v>2031</v>
      </c>
      <c r="AU32" s="62" t="s">
        <v>989</v>
      </c>
      <c r="AV32" s="62" t="s">
        <v>2125</v>
      </c>
      <c r="AW32" s="66">
        <v>0.63800000000000001</v>
      </c>
      <c r="AX32" s="62"/>
      <c r="AY32" t="s">
        <v>2031</v>
      </c>
      <c r="AZ32" s="62" t="s">
        <v>1252</v>
      </c>
      <c r="BA32" s="62" t="s">
        <v>2140</v>
      </c>
      <c r="BB32" s="66">
        <v>0.33</v>
      </c>
      <c r="BC32" s="62"/>
      <c r="BD32" t="s">
        <v>2031</v>
      </c>
      <c r="BE32" s="62" t="s">
        <v>998</v>
      </c>
      <c r="BF32" s="62" t="s">
        <v>1622</v>
      </c>
      <c r="BG32" s="66">
        <v>0.33100000000000002</v>
      </c>
      <c r="BH32"/>
      <c r="BI32"/>
      <c r="BJ32"/>
      <c r="BK32"/>
      <c r="BM32" t="s">
        <v>1940</v>
      </c>
    </row>
    <row r="33" spans="2:155" x14ac:dyDescent="0.2">
      <c r="C33" t="s">
        <v>675</v>
      </c>
      <c r="D33" s="65" t="s">
        <v>2369</v>
      </c>
      <c r="E33">
        <v>84</v>
      </c>
      <c r="F33" s="65" t="s">
        <v>1453</v>
      </c>
      <c r="G33" s="65" t="s">
        <v>2370</v>
      </c>
      <c r="I33" t="s">
        <v>2371</v>
      </c>
      <c r="J33" t="s">
        <v>2032</v>
      </c>
      <c r="K33" s="65">
        <f>D60</f>
        <v>4.3618496993363104E+16</v>
      </c>
      <c r="L33" s="65">
        <f>D61</f>
        <v>2.30337813549523E+16</v>
      </c>
      <c r="M33" s="65">
        <v>4338815917981000</v>
      </c>
      <c r="N33" s="65">
        <v>43618496993000</v>
      </c>
      <c r="O33" s="65">
        <v>2303378135495</v>
      </c>
      <c r="P33" s="65">
        <f t="shared" si="0"/>
        <v>-41315118857505</v>
      </c>
      <c r="Q33" s="65">
        <v>3.973102763337E+16</v>
      </c>
      <c r="R33" s="65">
        <v>4335010513531000</v>
      </c>
      <c r="S33" s="65">
        <v>-4283345640066000</v>
      </c>
      <c r="T33" s="65">
        <v>1.296097747603E+16</v>
      </c>
      <c r="U33" s="63">
        <v>1001</v>
      </c>
      <c r="V33" s="62">
        <v>83</v>
      </c>
      <c r="W33" s="65" t="s">
        <v>1939</v>
      </c>
      <c r="Y33">
        <f t="shared" si="1"/>
        <v>29</v>
      </c>
      <c r="Z33" t="s">
        <v>821</v>
      </c>
      <c r="AA33" s="62" t="s">
        <v>910</v>
      </c>
      <c r="AB33" s="62" t="s">
        <v>1884</v>
      </c>
      <c r="AC33" s="66">
        <v>0.45900000000000002</v>
      </c>
      <c r="AE33" t="s">
        <v>2032</v>
      </c>
      <c r="AF33" t="s">
        <v>990</v>
      </c>
      <c r="AG33" s="62" t="s">
        <v>1859</v>
      </c>
      <c r="AH33" s="66">
        <v>0.55100000000000005</v>
      </c>
      <c r="AJ33" t="s">
        <v>2032</v>
      </c>
      <c r="AK33" t="s">
        <v>1054</v>
      </c>
      <c r="AL33" s="62" t="s">
        <v>1629</v>
      </c>
      <c r="AM33" s="66">
        <v>0.34200000000000003</v>
      </c>
      <c r="AN33"/>
      <c r="AO33" t="s">
        <v>2032</v>
      </c>
      <c r="AP33" s="62" t="s">
        <v>1134</v>
      </c>
      <c r="AQ33" s="62" t="s">
        <v>2338</v>
      </c>
      <c r="AR33" s="66">
        <v>0.60599999999999998</v>
      </c>
      <c r="AS33"/>
      <c r="AT33" t="s">
        <v>2032</v>
      </c>
      <c r="AU33" s="62" t="s">
        <v>1203</v>
      </c>
      <c r="AV33" s="62" t="s">
        <v>1496</v>
      </c>
      <c r="AW33" s="66">
        <v>0.433</v>
      </c>
      <c r="AX33" s="62"/>
      <c r="AY33" t="s">
        <v>2032</v>
      </c>
      <c r="AZ33" s="62" t="s">
        <v>1253</v>
      </c>
      <c r="BA33" s="62" t="s">
        <v>2372</v>
      </c>
      <c r="BB33" s="66">
        <v>0.77500000000000002</v>
      </c>
      <c r="BC33" s="62"/>
      <c r="BD33" t="s">
        <v>2032</v>
      </c>
      <c r="BE33" s="62" t="s">
        <v>1315</v>
      </c>
      <c r="BF33" s="62" t="s">
        <v>2373</v>
      </c>
      <c r="BG33" s="66">
        <v>0.126</v>
      </c>
      <c r="BH33"/>
      <c r="BI33"/>
      <c r="BJ33"/>
      <c r="BK33"/>
      <c r="BM33" t="s">
        <v>1954</v>
      </c>
    </row>
    <row r="34" spans="2:155" x14ac:dyDescent="0.2">
      <c r="B34" t="s">
        <v>2199</v>
      </c>
      <c r="C34" t="s">
        <v>688</v>
      </c>
      <c r="D34" s="65" t="s">
        <v>2374</v>
      </c>
      <c r="E34">
        <v>84</v>
      </c>
      <c r="F34" s="65" t="s">
        <v>1510</v>
      </c>
      <c r="G34" s="65" t="s">
        <v>2375</v>
      </c>
      <c r="I34" t="s">
        <v>2376</v>
      </c>
      <c r="J34" t="s">
        <v>2033</v>
      </c>
      <c r="K34" s="65">
        <f>D62</f>
        <v>4.3618496993363104E+16</v>
      </c>
      <c r="L34" s="65">
        <f>D63</f>
        <v>1915424525577380</v>
      </c>
      <c r="M34" s="65">
        <v>4342695454081000</v>
      </c>
      <c r="N34" s="65">
        <v>43618496993000</v>
      </c>
      <c r="O34" s="65">
        <v>1915424525577</v>
      </c>
      <c r="P34" s="65">
        <f t="shared" si="0"/>
        <v>-41703072467423</v>
      </c>
      <c r="Q34" s="65">
        <v>3.976892910665E+16</v>
      </c>
      <c r="R34" s="65">
        <v>4339145903299000</v>
      </c>
      <c r="S34" s="65">
        <v>-4287691227891000</v>
      </c>
      <c r="T34" s="65">
        <v>1.297308213605E+16</v>
      </c>
      <c r="U34" s="63">
        <v>1001</v>
      </c>
      <c r="V34" s="62">
        <v>83</v>
      </c>
      <c r="W34" s="65" t="s">
        <v>1939</v>
      </c>
      <c r="Y34">
        <f t="shared" si="1"/>
        <v>30</v>
      </c>
      <c r="Z34" t="s">
        <v>822</v>
      </c>
      <c r="AA34" s="62" t="s">
        <v>911</v>
      </c>
      <c r="AB34" s="62" t="s">
        <v>1774</v>
      </c>
      <c r="AC34" s="66">
        <v>0.125</v>
      </c>
      <c r="AE34" t="s">
        <v>2033</v>
      </c>
      <c r="AF34" t="s">
        <v>993</v>
      </c>
      <c r="AG34" s="62" t="s">
        <v>1479</v>
      </c>
      <c r="AH34" s="66">
        <v>0.875</v>
      </c>
      <c r="AJ34" t="s">
        <v>2033</v>
      </c>
      <c r="AK34" t="s">
        <v>1055</v>
      </c>
      <c r="AL34" s="62" t="s">
        <v>1871</v>
      </c>
      <c r="AM34" s="66">
        <v>0.11600000000000001</v>
      </c>
      <c r="AN34"/>
      <c r="AO34" t="s">
        <v>2033</v>
      </c>
      <c r="AP34" s="62" t="s">
        <v>1135</v>
      </c>
      <c r="AQ34" s="62" t="s">
        <v>2339</v>
      </c>
      <c r="AR34" s="66">
        <v>0.16700000000000001</v>
      </c>
      <c r="AS34"/>
      <c r="AT34" t="s">
        <v>2033</v>
      </c>
      <c r="AU34" s="62" t="s">
        <v>1204</v>
      </c>
      <c r="AV34" s="62" t="s">
        <v>2377</v>
      </c>
      <c r="AW34" s="66">
        <v>0.34699999999999998</v>
      </c>
      <c r="AX34" s="62"/>
      <c r="AY34" t="s">
        <v>2033</v>
      </c>
      <c r="AZ34" s="62" t="s">
        <v>1254</v>
      </c>
      <c r="BA34" s="62" t="s">
        <v>2378</v>
      </c>
      <c r="BB34" s="66">
        <v>0.73499999999999999</v>
      </c>
      <c r="BC34" s="62"/>
      <c r="BD34" t="s">
        <v>2033</v>
      </c>
      <c r="BE34" s="62" t="s">
        <v>1316</v>
      </c>
      <c r="BF34" s="62" t="s">
        <v>1938</v>
      </c>
      <c r="BG34" s="66">
        <v>4.1000000000000002E-2</v>
      </c>
      <c r="BH34"/>
      <c r="BI34"/>
      <c r="BJ34"/>
      <c r="BK34"/>
      <c r="BM34" t="s">
        <v>2379</v>
      </c>
    </row>
    <row r="35" spans="2:155" x14ac:dyDescent="0.2">
      <c r="C35" t="s">
        <v>686</v>
      </c>
      <c r="D35" s="65" t="s">
        <v>2380</v>
      </c>
      <c r="E35">
        <v>84</v>
      </c>
      <c r="F35" s="65" t="s">
        <v>1506</v>
      </c>
      <c r="G35" s="65" t="s">
        <v>2381</v>
      </c>
      <c r="I35" t="s">
        <v>2382</v>
      </c>
      <c r="J35" t="s">
        <v>2034</v>
      </c>
      <c r="K35" s="65">
        <f>D64</f>
        <v>6191975280060470</v>
      </c>
      <c r="L35" s="65">
        <f>D65</f>
        <v>6595840209033330</v>
      </c>
      <c r="M35" s="65">
        <v>-40386492897286</v>
      </c>
      <c r="N35" s="65">
        <v>61919752800605</v>
      </c>
      <c r="O35" s="65">
        <v>6595840209033</v>
      </c>
      <c r="P35" s="65">
        <f t="shared" si="0"/>
        <v>-55323912591572</v>
      </c>
      <c r="Q35" s="65">
        <v>1008822074961590</v>
      </c>
      <c r="R35" s="65">
        <v>110071512410808</v>
      </c>
      <c r="S35" s="65">
        <v>-259314304025387</v>
      </c>
      <c r="T35" s="65">
        <v>178541318230816</v>
      </c>
      <c r="U35" s="62" t="s">
        <v>2383</v>
      </c>
      <c r="V35" s="62">
        <v>83</v>
      </c>
      <c r="W35" s="65" t="s">
        <v>1886</v>
      </c>
      <c r="Y35">
        <f t="shared" si="1"/>
        <v>31</v>
      </c>
      <c r="Z35" t="s">
        <v>823</v>
      </c>
      <c r="AA35" s="62" t="s">
        <v>912</v>
      </c>
      <c r="AB35" s="62" t="s">
        <v>1885</v>
      </c>
      <c r="AC35" s="66">
        <v>0.82699999999999996</v>
      </c>
      <c r="AE35" t="s">
        <v>2034</v>
      </c>
      <c r="AF35" t="s">
        <v>994</v>
      </c>
      <c r="AG35" s="62" t="s">
        <v>1496</v>
      </c>
      <c r="AH35" s="66">
        <v>0.433</v>
      </c>
      <c r="AJ35" t="s">
        <v>2034</v>
      </c>
      <c r="AK35" t="s">
        <v>1056</v>
      </c>
      <c r="AL35" s="62" t="s">
        <v>2225</v>
      </c>
      <c r="AM35" s="66">
        <v>0.97899999999999998</v>
      </c>
      <c r="AN35"/>
      <c r="AO35" t="s">
        <v>2034</v>
      </c>
      <c r="AP35" s="62" t="s">
        <v>1081</v>
      </c>
      <c r="AQ35" s="62" t="s">
        <v>1965</v>
      </c>
      <c r="AR35" s="66">
        <v>0.94599999999999995</v>
      </c>
      <c r="AS35"/>
      <c r="AT35" t="s">
        <v>2034</v>
      </c>
      <c r="AU35" s="62" t="s">
        <v>1205</v>
      </c>
      <c r="AV35" s="62" t="s">
        <v>2335</v>
      </c>
      <c r="AW35" s="66">
        <v>0.69499999999999995</v>
      </c>
      <c r="AX35" s="62"/>
      <c r="AY35" t="s">
        <v>2034</v>
      </c>
      <c r="AZ35" s="62" t="s">
        <v>1255</v>
      </c>
      <c r="BA35" s="62" t="s">
        <v>1689</v>
      </c>
      <c r="BB35" s="66">
        <v>0.70299999999999996</v>
      </c>
      <c r="BC35" s="62"/>
      <c r="BD35" t="s">
        <v>2034</v>
      </c>
      <c r="BE35" s="62" t="s">
        <v>1053</v>
      </c>
      <c r="BF35" s="62" t="s">
        <v>2224</v>
      </c>
      <c r="BG35" s="66">
        <v>0.97</v>
      </c>
      <c r="BH35"/>
      <c r="BI35"/>
      <c r="BJ35"/>
      <c r="BK35"/>
      <c r="BM35" t="s">
        <v>2384</v>
      </c>
    </row>
    <row r="36" spans="2:155" x14ac:dyDescent="0.2">
      <c r="B36" t="s">
        <v>2211</v>
      </c>
      <c r="C36" t="s">
        <v>688</v>
      </c>
      <c r="D36" s="65" t="s">
        <v>2374</v>
      </c>
      <c r="E36">
        <v>84</v>
      </c>
      <c r="F36" s="65" t="s">
        <v>1510</v>
      </c>
      <c r="G36" s="65" t="s">
        <v>2375</v>
      </c>
      <c r="I36" t="s">
        <v>2385</v>
      </c>
      <c r="J36" t="s">
        <v>2035</v>
      </c>
      <c r="K36" s="65">
        <f>D66</f>
        <v>6191975280060470</v>
      </c>
      <c r="L36" s="65">
        <f>D67</f>
        <v>928906582470238</v>
      </c>
      <c r="M36" s="65">
        <v>-309709054464190</v>
      </c>
      <c r="N36" s="65">
        <v>61919752800605</v>
      </c>
      <c r="O36" s="65">
        <v>928906582470</v>
      </c>
      <c r="P36" s="65">
        <f t="shared" si="0"/>
        <v>-60990846218135</v>
      </c>
      <c r="Q36" s="65">
        <v>2987402319183470</v>
      </c>
      <c r="R36" s="65">
        <v>325952315689165</v>
      </c>
      <c r="S36" s="65">
        <v>-958015100624759</v>
      </c>
      <c r="T36" s="65">
        <v>338596991696379</v>
      </c>
      <c r="U36" s="62" t="s">
        <v>2386</v>
      </c>
      <c r="V36" s="62">
        <v>83</v>
      </c>
      <c r="W36" s="65" t="s">
        <v>2387</v>
      </c>
      <c r="Y36">
        <f t="shared" si="1"/>
        <v>32</v>
      </c>
      <c r="Z36" t="s">
        <v>824</v>
      </c>
      <c r="AA36" s="62" t="s">
        <v>913</v>
      </c>
      <c r="AB36" s="62" t="s">
        <v>1642</v>
      </c>
      <c r="AC36" s="66">
        <v>0.41699999999999998</v>
      </c>
      <c r="AE36" t="s">
        <v>2035</v>
      </c>
      <c r="AF36" t="s">
        <v>995</v>
      </c>
      <c r="AG36" s="62" t="s">
        <v>1405</v>
      </c>
      <c r="AH36" s="66">
        <v>0.82599999999999996</v>
      </c>
      <c r="AJ36" t="s">
        <v>2035</v>
      </c>
      <c r="AK36" t="s">
        <v>1057</v>
      </c>
      <c r="AL36" s="62" t="s">
        <v>1746</v>
      </c>
      <c r="AM36" s="66">
        <v>0.35099999999999998</v>
      </c>
      <c r="AN36"/>
      <c r="AO36" t="s">
        <v>2035</v>
      </c>
      <c r="AP36" s="62" t="s">
        <v>1136</v>
      </c>
      <c r="AQ36" s="62" t="s">
        <v>2340</v>
      </c>
      <c r="AR36" s="66">
        <v>0.66600000000000004</v>
      </c>
      <c r="AS36"/>
      <c r="AT36" t="s">
        <v>2035</v>
      </c>
      <c r="AU36" s="62" t="s">
        <v>1206</v>
      </c>
      <c r="AV36" s="62" t="s">
        <v>2377</v>
      </c>
      <c r="AW36" s="66">
        <v>0.34699999999999998</v>
      </c>
      <c r="AX36" s="62"/>
      <c r="AY36" t="s">
        <v>2035</v>
      </c>
      <c r="AZ36" s="62" t="s">
        <v>1256</v>
      </c>
      <c r="BA36" s="62" t="s">
        <v>2388</v>
      </c>
      <c r="BB36" s="66">
        <v>0.751</v>
      </c>
      <c r="BC36" s="62"/>
      <c r="BD36" t="s">
        <v>2035</v>
      </c>
      <c r="BE36" s="62" t="s">
        <v>1305</v>
      </c>
      <c r="BF36" s="62" t="s">
        <v>2208</v>
      </c>
      <c r="BG36" s="66">
        <v>0.40200000000000002</v>
      </c>
      <c r="BH36"/>
      <c r="BI36"/>
      <c r="BJ36"/>
      <c r="BK36"/>
    </row>
    <row r="37" spans="2:155" x14ac:dyDescent="0.2">
      <c r="C37" t="s">
        <v>685</v>
      </c>
      <c r="D37" s="65" t="s">
        <v>2389</v>
      </c>
      <c r="E37">
        <v>84</v>
      </c>
      <c r="F37" s="65">
        <v>12219761353435</v>
      </c>
      <c r="G37" s="65" t="s">
        <v>2390</v>
      </c>
      <c r="I37" t="s">
        <v>2391</v>
      </c>
      <c r="J37" t="s">
        <v>2036</v>
      </c>
      <c r="K37" s="65">
        <f>D68</f>
        <v>6191975280060470</v>
      </c>
      <c r="L37" s="65">
        <f>D69</f>
        <v>5.9638465280952304E+16</v>
      </c>
      <c r="M37" s="65">
        <v>22812875196524</v>
      </c>
      <c r="N37" s="65">
        <v>61919752800605</v>
      </c>
      <c r="O37" s="65">
        <v>59638465281</v>
      </c>
      <c r="P37" s="65">
        <f t="shared" si="0"/>
        <v>-61860114335324</v>
      </c>
      <c r="Q37" s="65">
        <v>686904484073462</v>
      </c>
      <c r="R37" s="65">
        <v>74947423654077</v>
      </c>
      <c r="S37" s="65">
        <v>-126254536079152</v>
      </c>
      <c r="T37" s="65">
        <v>171880286472200</v>
      </c>
      <c r="U37" s="62" t="s">
        <v>1427</v>
      </c>
      <c r="V37" s="62">
        <v>83</v>
      </c>
      <c r="W37" s="65" t="s">
        <v>2392</v>
      </c>
      <c r="Y37">
        <f t="shared" si="1"/>
        <v>33</v>
      </c>
      <c r="Z37" t="s">
        <v>825</v>
      </c>
      <c r="AA37" s="62" t="s">
        <v>914</v>
      </c>
      <c r="AB37" s="62" t="s">
        <v>1886</v>
      </c>
      <c r="AC37" s="66">
        <v>0.71499999999999997</v>
      </c>
      <c r="AE37" t="s">
        <v>2036</v>
      </c>
      <c r="AF37" t="s">
        <v>996</v>
      </c>
      <c r="AG37" s="62" t="s">
        <v>2125</v>
      </c>
      <c r="AH37" s="66">
        <v>0.63800000000000001</v>
      </c>
      <c r="AJ37" t="s">
        <v>2036</v>
      </c>
      <c r="AK37" t="s">
        <v>1058</v>
      </c>
      <c r="AL37" s="62" t="s">
        <v>2226</v>
      </c>
      <c r="AM37" s="66">
        <v>0.55600000000000005</v>
      </c>
      <c r="AN37"/>
      <c r="AO37" t="s">
        <v>2036</v>
      </c>
      <c r="AP37" s="62" t="s">
        <v>1137</v>
      </c>
      <c r="AQ37" s="62" t="s">
        <v>1458</v>
      </c>
      <c r="AR37" s="66">
        <v>0.49399999999999999</v>
      </c>
      <c r="AS37"/>
      <c r="AT37" t="s">
        <v>2036</v>
      </c>
      <c r="AU37" s="62" t="s">
        <v>1207</v>
      </c>
      <c r="AV37" s="62" t="s">
        <v>1606</v>
      </c>
      <c r="AW37" s="66">
        <v>0.308</v>
      </c>
      <c r="AX37" s="62"/>
      <c r="AY37" t="s">
        <v>2036</v>
      </c>
      <c r="AZ37" s="62" t="s">
        <v>1245</v>
      </c>
      <c r="BA37" s="62" t="s">
        <v>2264</v>
      </c>
      <c r="BB37" s="66">
        <v>0.47799999999999998</v>
      </c>
      <c r="BC37" s="62"/>
      <c r="BD37" t="s">
        <v>2036</v>
      </c>
      <c r="BE37" s="62" t="s">
        <v>1317</v>
      </c>
      <c r="BF37" s="62" t="s">
        <v>1900</v>
      </c>
      <c r="BG37" s="66">
        <v>0.80300000000000005</v>
      </c>
      <c r="BH37"/>
      <c r="BI37"/>
      <c r="BJ37"/>
      <c r="BK37"/>
    </row>
    <row r="38" spans="2:155" x14ac:dyDescent="0.2">
      <c r="B38" t="s">
        <v>2250</v>
      </c>
      <c r="C38" t="s">
        <v>688</v>
      </c>
      <c r="D38" s="65" t="s">
        <v>2374</v>
      </c>
      <c r="E38">
        <v>84</v>
      </c>
      <c r="F38" s="65" t="s">
        <v>1510</v>
      </c>
      <c r="G38" s="65" t="s">
        <v>2375</v>
      </c>
      <c r="I38" t="s">
        <v>2393</v>
      </c>
      <c r="J38" t="s">
        <v>2037</v>
      </c>
      <c r="K38" s="65">
        <f>D70</f>
        <v>6191975280060470</v>
      </c>
      <c r="L38" s="65">
        <f>D71</f>
        <v>140718113917262</v>
      </c>
      <c r="M38" s="65">
        <v>-787983611166572</v>
      </c>
      <c r="N38" s="65">
        <v>61919752800605</v>
      </c>
      <c r="O38" s="65">
        <v>1407181139173</v>
      </c>
      <c r="P38" s="65">
        <f t="shared" si="0"/>
        <v>-60512571661432</v>
      </c>
      <c r="Q38" s="65">
        <v>6936375699661230</v>
      </c>
      <c r="R38" s="65">
        <v>756820635532140</v>
      </c>
      <c r="S38" s="65">
        <v>-2293269416046280</v>
      </c>
      <c r="T38" s="65">
        <v>717302193713142</v>
      </c>
      <c r="U38" s="63">
        <v>-1041</v>
      </c>
      <c r="V38" s="62">
        <v>83</v>
      </c>
      <c r="W38" s="65" t="s">
        <v>2394</v>
      </c>
      <c r="Y38">
        <f t="shared" si="1"/>
        <v>34</v>
      </c>
      <c r="Z38" t="s">
        <v>826</v>
      </c>
      <c r="AA38" s="62" t="s">
        <v>915</v>
      </c>
      <c r="AB38" s="62" t="s">
        <v>1887</v>
      </c>
      <c r="AC38" s="66">
        <v>0.66900000000000004</v>
      </c>
      <c r="AE38" t="s">
        <v>2037</v>
      </c>
      <c r="AF38" t="s">
        <v>997</v>
      </c>
      <c r="AG38" s="62" t="s">
        <v>2127</v>
      </c>
      <c r="AH38" s="66">
        <v>0.97499999999999998</v>
      </c>
      <c r="AJ38" t="s">
        <v>2037</v>
      </c>
      <c r="AK38" t="s">
        <v>1059</v>
      </c>
      <c r="AL38" s="62" t="s">
        <v>2227</v>
      </c>
      <c r="AM38" s="66">
        <v>0.69699999999999995</v>
      </c>
      <c r="AN38"/>
      <c r="AO38" t="s">
        <v>2037</v>
      </c>
      <c r="AP38" s="62" t="s">
        <v>1138</v>
      </c>
      <c r="AQ38" s="62" t="s">
        <v>1937</v>
      </c>
      <c r="AR38" s="66">
        <v>0.996</v>
      </c>
      <c r="AS38"/>
      <c r="AT38" t="s">
        <v>2037</v>
      </c>
      <c r="AU38" s="62" t="s">
        <v>1208</v>
      </c>
      <c r="AV38" s="62" t="s">
        <v>1979</v>
      </c>
      <c r="AW38" s="66">
        <v>0.13600000000000001</v>
      </c>
      <c r="AX38" s="62"/>
      <c r="AY38" t="s">
        <v>2037</v>
      </c>
      <c r="AZ38" s="62" t="s">
        <v>1164</v>
      </c>
      <c r="BA38" s="62" t="s">
        <v>1896</v>
      </c>
      <c r="BB38" s="66">
        <v>0.92400000000000004</v>
      </c>
      <c r="BC38" s="62"/>
      <c r="BD38" t="s">
        <v>2037</v>
      </c>
      <c r="BE38" s="62" t="s">
        <v>1318</v>
      </c>
      <c r="BF38" s="62" t="s">
        <v>2395</v>
      </c>
      <c r="BG38" s="66">
        <v>0.437</v>
      </c>
      <c r="BH38"/>
      <c r="BI38"/>
      <c r="BJ38"/>
      <c r="BK38"/>
      <c r="BM38" t="s">
        <v>1834</v>
      </c>
    </row>
    <row r="39" spans="2:155" x14ac:dyDescent="0.2">
      <c r="C39" t="s">
        <v>684</v>
      </c>
      <c r="D39" s="65" t="s">
        <v>2396</v>
      </c>
      <c r="E39">
        <v>84</v>
      </c>
      <c r="F39" s="65">
        <v>60139694689283</v>
      </c>
      <c r="G39" s="65" t="s">
        <v>2397</v>
      </c>
      <c r="I39" t="s">
        <v>2398</v>
      </c>
      <c r="J39" t="s">
        <v>2038</v>
      </c>
      <c r="K39" s="65">
        <f>D72</f>
        <v>6191975280060470</v>
      </c>
      <c r="L39" s="65">
        <f>D73</f>
        <v>1.22452024497619E+16</v>
      </c>
      <c r="M39" s="65">
        <v>-605322716970143</v>
      </c>
      <c r="N39" s="65">
        <v>61919752800605</v>
      </c>
      <c r="O39" s="65">
        <v>122452024498</v>
      </c>
      <c r="P39" s="65">
        <f t="shared" si="0"/>
        <v>-61797300776107</v>
      </c>
      <c r="Q39" s="65">
        <v>4070606034102160</v>
      </c>
      <c r="R39" s="65">
        <v>444139530371837</v>
      </c>
      <c r="S39" s="65">
        <v>-1488698379665420</v>
      </c>
      <c r="T39" s="65">
        <v>278052945725139</v>
      </c>
      <c r="U39" s="63">
        <v>-1363</v>
      </c>
      <c r="V39" s="62">
        <v>83</v>
      </c>
      <c r="W39" s="65" t="s">
        <v>2121</v>
      </c>
      <c r="Y39">
        <f t="shared" si="1"/>
        <v>35</v>
      </c>
      <c r="Z39" t="s">
        <v>827</v>
      </c>
      <c r="AA39" s="62" t="s">
        <v>916</v>
      </c>
      <c r="AB39" s="62" t="s">
        <v>1888</v>
      </c>
      <c r="AC39" s="66">
        <v>0.115</v>
      </c>
      <c r="AE39" t="s">
        <v>2038</v>
      </c>
      <c r="AF39" t="s">
        <v>998</v>
      </c>
      <c r="AG39" s="62" t="s">
        <v>1622</v>
      </c>
      <c r="AH39" s="66">
        <v>0.33100000000000002</v>
      </c>
      <c r="AJ39" t="s">
        <v>2038</v>
      </c>
      <c r="AK39" t="s">
        <v>1060</v>
      </c>
      <c r="AL39" s="62" t="s">
        <v>2228</v>
      </c>
      <c r="AM39" s="66">
        <v>0.21199999999999999</v>
      </c>
      <c r="AN39"/>
      <c r="AO39" t="s">
        <v>2038</v>
      </c>
      <c r="AP39" s="62" t="s">
        <v>1139</v>
      </c>
      <c r="AQ39" s="62" t="s">
        <v>2123</v>
      </c>
      <c r="AR39" s="66">
        <v>0.221</v>
      </c>
      <c r="AS39"/>
      <c r="AT39" t="s">
        <v>2038</v>
      </c>
      <c r="AU39" s="62" t="s">
        <v>1206</v>
      </c>
      <c r="AV39" s="62" t="s">
        <v>2377</v>
      </c>
      <c r="AW39" s="66">
        <v>0.34699999999999998</v>
      </c>
      <c r="AX39" s="62"/>
      <c r="AY39" t="s">
        <v>2038</v>
      </c>
      <c r="AZ39" s="62" t="s">
        <v>1257</v>
      </c>
      <c r="BA39" s="62" t="s">
        <v>2228</v>
      </c>
      <c r="BB39" s="66">
        <v>0.21199999999999999</v>
      </c>
      <c r="BC39" s="62"/>
      <c r="BD39" t="s">
        <v>2038</v>
      </c>
      <c r="BE39" s="62" t="s">
        <v>1319</v>
      </c>
      <c r="BF39" s="62" t="s">
        <v>2399</v>
      </c>
      <c r="BG39" s="66">
        <v>0.22500000000000001</v>
      </c>
      <c r="BH39"/>
      <c r="BI39"/>
      <c r="BJ39"/>
      <c r="BK39"/>
      <c r="DF39" t="s">
        <v>1835</v>
      </c>
    </row>
    <row r="40" spans="2:155" x14ac:dyDescent="0.2">
      <c r="B40" t="s">
        <v>2257</v>
      </c>
      <c r="C40" t="s">
        <v>688</v>
      </c>
      <c r="D40" s="65" t="s">
        <v>2374</v>
      </c>
      <c r="E40">
        <v>84</v>
      </c>
      <c r="F40" s="65" t="s">
        <v>1510</v>
      </c>
      <c r="G40" s="65" t="s">
        <v>2375</v>
      </c>
      <c r="I40" t="s">
        <v>2400</v>
      </c>
      <c r="J40" t="s">
        <v>2039</v>
      </c>
      <c r="K40" s="65" t="str">
        <f>D74</f>
        <v>0.9451932240595236</v>
      </c>
      <c r="L40" s="65" t="str">
        <f>D75</f>
        <v>0.9078195884285714</v>
      </c>
      <c r="M40" s="65" t="s">
        <v>2401</v>
      </c>
      <c r="N40" s="65" t="s">
        <v>1613</v>
      </c>
      <c r="O40" s="65" t="s">
        <v>1608</v>
      </c>
      <c r="P40" s="65">
        <f t="shared" si="0"/>
        <v>-3.7373635629999957E-2</v>
      </c>
      <c r="Q40" s="65" t="s">
        <v>2402</v>
      </c>
      <c r="R40" s="65" t="s">
        <v>2403</v>
      </c>
      <c r="S40" s="65" t="s">
        <v>2404</v>
      </c>
      <c r="T40" s="65" t="s">
        <v>2405</v>
      </c>
      <c r="U40" s="62" t="s">
        <v>2406</v>
      </c>
      <c r="V40" s="62">
        <v>83</v>
      </c>
      <c r="W40" s="65" t="s">
        <v>2407</v>
      </c>
      <c r="Y40">
        <f t="shared" si="1"/>
        <v>36</v>
      </c>
      <c r="Z40" t="s">
        <v>828</v>
      </c>
      <c r="AA40" s="62" t="s">
        <v>917</v>
      </c>
      <c r="AB40" s="62" t="s">
        <v>1655</v>
      </c>
      <c r="AC40" s="66">
        <v>1.2999999999999999E-2</v>
      </c>
      <c r="AE40" t="s">
        <v>2039</v>
      </c>
      <c r="AF40" t="s">
        <v>979</v>
      </c>
      <c r="AG40" s="62" t="s">
        <v>1891</v>
      </c>
      <c r="AH40" s="66">
        <v>2.5999999999999999E-2</v>
      </c>
      <c r="AJ40" t="s">
        <v>2039</v>
      </c>
      <c r="AK40" t="s">
        <v>1061</v>
      </c>
      <c r="AL40" s="62" t="s">
        <v>2116</v>
      </c>
      <c r="AM40" s="66">
        <v>8.4000000000000005E-2</v>
      </c>
      <c r="AN40"/>
      <c r="AO40" t="s">
        <v>2039</v>
      </c>
      <c r="AP40" s="62" t="s">
        <v>1140</v>
      </c>
      <c r="AQ40" s="62" t="s">
        <v>2341</v>
      </c>
      <c r="AR40" s="66">
        <v>3.3000000000000002E-2</v>
      </c>
      <c r="AS40"/>
      <c r="AT40" t="s">
        <v>2039</v>
      </c>
      <c r="AU40" s="62" t="s">
        <v>1198</v>
      </c>
      <c r="AV40" s="62" t="s">
        <v>1606</v>
      </c>
      <c r="AW40" s="66">
        <v>0.308</v>
      </c>
      <c r="AX40" s="62"/>
      <c r="AY40" t="s">
        <v>2039</v>
      </c>
      <c r="AZ40" s="62" t="s">
        <v>1258</v>
      </c>
      <c r="BA40" s="62" t="s">
        <v>1891</v>
      </c>
      <c r="BB40" s="66">
        <v>2.5999999999999999E-2</v>
      </c>
      <c r="BC40" s="62"/>
      <c r="BD40" t="s">
        <v>2039</v>
      </c>
      <c r="BE40" s="62" t="s">
        <v>1320</v>
      </c>
      <c r="BF40" s="62" t="s">
        <v>2408</v>
      </c>
      <c r="BG40" s="66">
        <v>0.23</v>
      </c>
      <c r="BH40"/>
      <c r="BI40"/>
      <c r="BJ40"/>
      <c r="BK40"/>
      <c r="BN40" t="s">
        <v>1851</v>
      </c>
      <c r="BO40" t="s">
        <v>1929</v>
      </c>
      <c r="BP40" t="s">
        <v>1944</v>
      </c>
      <c r="BQ40" t="s">
        <v>1956</v>
      </c>
      <c r="BR40" t="s">
        <v>1970</v>
      </c>
      <c r="BS40" t="s">
        <v>1981</v>
      </c>
      <c r="BT40" t="s">
        <v>1995</v>
      </c>
      <c r="BU40" t="s">
        <v>2004</v>
      </c>
      <c r="BV40" t="s">
        <v>2012</v>
      </c>
      <c r="BW40" t="s">
        <v>2013</v>
      </c>
      <c r="BX40" t="s">
        <v>2014</v>
      </c>
      <c r="BY40" t="s">
        <v>2015</v>
      </c>
      <c r="BZ40" t="s">
        <v>2016</v>
      </c>
      <c r="CA40" t="s">
        <v>2017</v>
      </c>
      <c r="CB40" t="s">
        <v>2018</v>
      </c>
      <c r="CC40" t="s">
        <v>2019</v>
      </c>
      <c r="CD40" t="s">
        <v>2020</v>
      </c>
      <c r="CE40" t="s">
        <v>2021</v>
      </c>
      <c r="CF40" t="s">
        <v>2022</v>
      </c>
      <c r="CG40" t="s">
        <v>2023</v>
      </c>
      <c r="CH40" t="s">
        <v>2024</v>
      </c>
      <c r="CI40" t="s">
        <v>2025</v>
      </c>
      <c r="CJ40" t="s">
        <v>2026</v>
      </c>
      <c r="CK40" t="s">
        <v>2027</v>
      </c>
      <c r="CL40" t="s">
        <v>2028</v>
      </c>
      <c r="CM40" t="s">
        <v>2029</v>
      </c>
      <c r="CN40" t="s">
        <v>2030</v>
      </c>
      <c r="CO40" t="s">
        <v>2031</v>
      </c>
      <c r="CP40" t="s">
        <v>2032</v>
      </c>
      <c r="CQ40" t="s">
        <v>2033</v>
      </c>
      <c r="CR40" t="s">
        <v>2034</v>
      </c>
      <c r="CS40" t="s">
        <v>2035</v>
      </c>
      <c r="CT40" t="s">
        <v>2036</v>
      </c>
      <c r="CU40" t="s">
        <v>2037</v>
      </c>
      <c r="CV40" t="s">
        <v>2038</v>
      </c>
      <c r="CW40" t="s">
        <v>2039</v>
      </c>
      <c r="CX40" t="s">
        <v>2040</v>
      </c>
      <c r="CY40" t="s">
        <v>2041</v>
      </c>
      <c r="CZ40" t="s">
        <v>2042</v>
      </c>
      <c r="DA40" t="s">
        <v>2043</v>
      </c>
      <c r="DB40" t="s">
        <v>2044</v>
      </c>
      <c r="DC40" t="s">
        <v>2045</v>
      </c>
      <c r="DD40" t="s">
        <v>2046</v>
      </c>
      <c r="DE40" t="s">
        <v>2047</v>
      </c>
      <c r="DF40" t="s">
        <v>2048</v>
      </c>
      <c r="DG40" t="s">
        <v>2049</v>
      </c>
      <c r="DH40" t="s">
        <v>2050</v>
      </c>
      <c r="DI40" t="s">
        <v>2051</v>
      </c>
      <c r="DJ40" t="s">
        <v>2052</v>
      </c>
      <c r="DK40" t="s">
        <v>2053</v>
      </c>
      <c r="DL40" t="s">
        <v>2054</v>
      </c>
      <c r="DM40" t="s">
        <v>2055</v>
      </c>
      <c r="DN40" t="s">
        <v>2056</v>
      </c>
      <c r="DO40" t="s">
        <v>2057</v>
      </c>
      <c r="DP40" t="s">
        <v>2058</v>
      </c>
      <c r="DQ40" t="s">
        <v>2059</v>
      </c>
      <c r="DR40" t="s">
        <v>2060</v>
      </c>
      <c r="DS40" t="s">
        <v>2061</v>
      </c>
      <c r="DT40" t="s">
        <v>2062</v>
      </c>
      <c r="DU40" t="s">
        <v>2063</v>
      </c>
      <c r="DV40" t="s">
        <v>2064</v>
      </c>
      <c r="DW40" t="s">
        <v>2065</v>
      </c>
      <c r="DX40" t="s">
        <v>2066</v>
      </c>
      <c r="DY40" t="s">
        <v>2067</v>
      </c>
      <c r="DZ40" t="s">
        <v>2068</v>
      </c>
      <c r="EA40" t="s">
        <v>2069</v>
      </c>
      <c r="EB40" t="s">
        <v>2070</v>
      </c>
      <c r="EC40" t="s">
        <v>2071</v>
      </c>
      <c r="ED40" t="s">
        <v>2072</v>
      </c>
      <c r="EE40" t="s">
        <v>2073</v>
      </c>
      <c r="EF40" t="s">
        <v>2074</v>
      </c>
      <c r="EG40" t="s">
        <v>2075</v>
      </c>
      <c r="EH40" t="s">
        <v>2076</v>
      </c>
      <c r="EI40" t="s">
        <v>2077</v>
      </c>
      <c r="EJ40" t="s">
        <v>2078</v>
      </c>
      <c r="EK40" t="s">
        <v>2079</v>
      </c>
      <c r="EL40" t="s">
        <v>2080</v>
      </c>
      <c r="EM40" t="s">
        <v>2081</v>
      </c>
      <c r="EN40" t="s">
        <v>2409</v>
      </c>
      <c r="EO40" t="s">
        <v>2410</v>
      </c>
      <c r="EP40" t="s">
        <v>2084</v>
      </c>
      <c r="EQ40" t="s">
        <v>2085</v>
      </c>
      <c r="ER40" t="s">
        <v>2086</v>
      </c>
      <c r="ES40" t="s">
        <v>2087</v>
      </c>
      <c r="ET40" t="s">
        <v>2088</v>
      </c>
      <c r="EU40" t="s">
        <v>2089</v>
      </c>
      <c r="EV40" t="s">
        <v>2090</v>
      </c>
      <c r="EW40" t="s">
        <v>2091</v>
      </c>
      <c r="EX40" t="s">
        <v>2092</v>
      </c>
      <c r="EY40" t="s">
        <v>2093</v>
      </c>
    </row>
    <row r="41" spans="2:155" x14ac:dyDescent="0.2">
      <c r="C41" t="s">
        <v>683</v>
      </c>
      <c r="D41" s="65" t="s">
        <v>2411</v>
      </c>
      <c r="E41">
        <v>84</v>
      </c>
      <c r="F41" s="65" t="s">
        <v>1491</v>
      </c>
      <c r="G41" s="65" t="s">
        <v>2412</v>
      </c>
      <c r="I41" t="s">
        <v>2413</v>
      </c>
      <c r="J41" t="s">
        <v>2040</v>
      </c>
      <c r="K41" s="65" t="str">
        <f>D76</f>
        <v>0.9451932240595236</v>
      </c>
      <c r="L41" s="65" t="str">
        <f>D77</f>
        <v>0.8796931163214287</v>
      </c>
      <c r="M41" s="65" t="s">
        <v>2414</v>
      </c>
      <c r="N41" s="65" t="s">
        <v>1613</v>
      </c>
      <c r="O41" s="65" t="s">
        <v>1602</v>
      </c>
      <c r="P41" s="65">
        <f t="shared" si="0"/>
        <v>-6.5500107739999924E-2</v>
      </c>
      <c r="Q41" s="65" t="s">
        <v>2415</v>
      </c>
      <c r="R41" s="65" t="s">
        <v>2416</v>
      </c>
      <c r="S41" s="65" t="s">
        <v>2417</v>
      </c>
      <c r="T41" s="65" t="s">
        <v>2418</v>
      </c>
      <c r="U41" s="63">
        <v>1224</v>
      </c>
      <c r="V41" s="62">
        <v>83</v>
      </c>
      <c r="W41" s="65" t="s">
        <v>1439</v>
      </c>
      <c r="Y41">
        <f t="shared" si="1"/>
        <v>37</v>
      </c>
      <c r="Z41" t="s">
        <v>829</v>
      </c>
      <c r="AA41" s="62" t="s">
        <v>918</v>
      </c>
      <c r="AB41" s="62" t="s">
        <v>1889</v>
      </c>
      <c r="AC41" s="66">
        <v>1.9E-2</v>
      </c>
      <c r="AE41" t="s">
        <v>2040</v>
      </c>
      <c r="AF41" t="s">
        <v>999</v>
      </c>
      <c r="AG41" s="62" t="s">
        <v>2128</v>
      </c>
      <c r="AH41" s="66">
        <v>0.03</v>
      </c>
      <c r="AJ41" t="s">
        <v>2040</v>
      </c>
      <c r="AK41" t="s">
        <v>1062</v>
      </c>
      <c r="AL41" s="62" t="s">
        <v>2229</v>
      </c>
      <c r="AM41" s="66">
        <v>9.7000000000000003E-2</v>
      </c>
      <c r="AN41"/>
      <c r="AO41" t="s">
        <v>2040</v>
      </c>
      <c r="AP41" s="62" t="s">
        <v>1141</v>
      </c>
      <c r="AQ41" s="62" t="s">
        <v>2342</v>
      </c>
      <c r="AR41" s="66">
        <v>0.14299999999999999</v>
      </c>
      <c r="AS41"/>
      <c r="AT41" t="s">
        <v>2040</v>
      </c>
      <c r="AU41" s="62" t="s">
        <v>1209</v>
      </c>
      <c r="AV41" s="62" t="s">
        <v>1598</v>
      </c>
      <c r="AW41" s="66">
        <v>5.0000000000000001E-3</v>
      </c>
      <c r="AX41" s="62"/>
      <c r="AY41" t="s">
        <v>2040</v>
      </c>
      <c r="AZ41" s="62" t="s">
        <v>1259</v>
      </c>
      <c r="BA41" s="62" t="s">
        <v>2175</v>
      </c>
      <c r="BB41" s="66">
        <v>0.06</v>
      </c>
      <c r="BC41" s="62"/>
      <c r="BD41" t="s">
        <v>2040</v>
      </c>
      <c r="BE41" s="62" t="s">
        <v>1321</v>
      </c>
      <c r="BF41" s="62" t="s">
        <v>1735</v>
      </c>
      <c r="BG41" s="66">
        <v>0.17199999999999999</v>
      </c>
      <c r="BH41"/>
      <c r="BI41"/>
      <c r="BJ41"/>
      <c r="BK41"/>
      <c r="BM41" t="s">
        <v>1847</v>
      </c>
      <c r="BN41" t="s">
        <v>962</v>
      </c>
      <c r="BO41" t="s">
        <v>1188</v>
      </c>
      <c r="BP41" t="s">
        <v>1189</v>
      </c>
      <c r="BQ41" t="s">
        <v>1188</v>
      </c>
      <c r="BR41" t="s">
        <v>1190</v>
      </c>
      <c r="BS41" t="s">
        <v>1191</v>
      </c>
      <c r="BT41" t="s">
        <v>1191</v>
      </c>
      <c r="BU41" t="s">
        <v>1188</v>
      </c>
      <c r="BV41" t="s">
        <v>1192</v>
      </c>
      <c r="BW41" t="s">
        <v>1190</v>
      </c>
      <c r="BX41" t="s">
        <v>1193</v>
      </c>
      <c r="BY41" t="s">
        <v>1191</v>
      </c>
      <c r="BZ41" t="s">
        <v>1194</v>
      </c>
      <c r="CA41" t="s">
        <v>1195</v>
      </c>
      <c r="CB41" t="s">
        <v>1194</v>
      </c>
      <c r="CC41" t="s">
        <v>1196</v>
      </c>
      <c r="CD41" t="s">
        <v>1197</v>
      </c>
      <c r="CE41" t="s">
        <v>1194</v>
      </c>
      <c r="CF41" t="s">
        <v>1198</v>
      </c>
      <c r="CG41" t="s">
        <v>1005</v>
      </c>
      <c r="CH41" t="s">
        <v>1190</v>
      </c>
      <c r="CI41" t="s">
        <v>1198</v>
      </c>
      <c r="CJ41" t="s">
        <v>1199</v>
      </c>
      <c r="CK41" t="s">
        <v>989</v>
      </c>
      <c r="CL41" t="s">
        <v>1200</v>
      </c>
      <c r="CM41" t="s">
        <v>1201</v>
      </c>
      <c r="CN41" t="s">
        <v>1202</v>
      </c>
      <c r="CO41" t="s">
        <v>989</v>
      </c>
      <c r="CP41" t="s">
        <v>1203</v>
      </c>
      <c r="CQ41" t="s">
        <v>1204</v>
      </c>
      <c r="CR41" t="s">
        <v>1205</v>
      </c>
      <c r="CS41" t="s">
        <v>1206</v>
      </c>
      <c r="CT41" t="s">
        <v>1207</v>
      </c>
      <c r="CU41" t="s">
        <v>1208</v>
      </c>
      <c r="CV41" t="s">
        <v>1206</v>
      </c>
      <c r="CW41" t="s">
        <v>1198</v>
      </c>
      <c r="CX41" t="s">
        <v>1209</v>
      </c>
      <c r="CY41" t="s">
        <v>1188</v>
      </c>
      <c r="CZ41" t="s">
        <v>1210</v>
      </c>
      <c r="DA41" t="s">
        <v>1190</v>
      </c>
      <c r="DB41" t="s">
        <v>1211</v>
      </c>
      <c r="DC41" t="s">
        <v>1212</v>
      </c>
      <c r="DD41" t="s">
        <v>1213</v>
      </c>
      <c r="DE41" t="s">
        <v>1207</v>
      </c>
      <c r="DF41" t="s">
        <v>1214</v>
      </c>
      <c r="DG41" t="s">
        <v>1215</v>
      </c>
      <c r="DH41" t="s">
        <v>1216</v>
      </c>
      <c r="DI41" t="s">
        <v>1205</v>
      </c>
      <c r="DJ41" t="s">
        <v>1003</v>
      </c>
      <c r="DK41" t="s">
        <v>1202</v>
      </c>
      <c r="DL41" t="s">
        <v>1216</v>
      </c>
      <c r="DM41" t="s">
        <v>1005</v>
      </c>
      <c r="DN41" t="s">
        <v>1216</v>
      </c>
      <c r="DO41" t="s">
        <v>1199</v>
      </c>
      <c r="DP41" t="s">
        <v>1217</v>
      </c>
      <c r="DQ41" t="s">
        <v>1218</v>
      </c>
      <c r="DR41" t="s">
        <v>1192</v>
      </c>
      <c r="DS41" t="s">
        <v>1190</v>
      </c>
      <c r="DT41" t="s">
        <v>1197</v>
      </c>
      <c r="DU41" t="s">
        <v>1219</v>
      </c>
      <c r="DV41" t="s">
        <v>1003</v>
      </c>
      <c r="DW41" t="s">
        <v>1216</v>
      </c>
      <c r="DX41" t="s">
        <v>1003</v>
      </c>
      <c r="DY41" t="s">
        <v>1220</v>
      </c>
      <c r="DZ41" t="s">
        <v>1221</v>
      </c>
      <c r="EA41" t="s">
        <v>1222</v>
      </c>
      <c r="EB41" t="s">
        <v>1223</v>
      </c>
      <c r="EC41" t="s">
        <v>1201</v>
      </c>
      <c r="ED41" t="s">
        <v>996</v>
      </c>
      <c r="EE41" t="s">
        <v>1206</v>
      </c>
      <c r="EF41" t="s">
        <v>996</v>
      </c>
      <c r="EG41" t="s">
        <v>1224</v>
      </c>
      <c r="EH41" t="s">
        <v>1201</v>
      </c>
      <c r="EI41" t="s">
        <v>1216</v>
      </c>
      <c r="EJ41" t="s">
        <v>1224</v>
      </c>
      <c r="EK41" t="s">
        <v>1199</v>
      </c>
      <c r="EL41" t="s">
        <v>1222</v>
      </c>
      <c r="EM41" t="s">
        <v>1225</v>
      </c>
      <c r="EN41" t="s">
        <v>1220</v>
      </c>
      <c r="EO41" t="s">
        <v>993</v>
      </c>
      <c r="EP41" t="s">
        <v>1198</v>
      </c>
      <c r="EQ41" t="s">
        <v>1226</v>
      </c>
      <c r="ER41" t="s">
        <v>1200</v>
      </c>
      <c r="ES41" t="s">
        <v>1219</v>
      </c>
      <c r="ET41" t="s">
        <v>955</v>
      </c>
      <c r="EU41" t="s">
        <v>1197</v>
      </c>
      <c r="EV41" t="s">
        <v>1216</v>
      </c>
      <c r="EW41" t="s">
        <v>1227</v>
      </c>
      <c r="EX41" t="s">
        <v>1228</v>
      </c>
      <c r="EY41" t="s">
        <v>1229</v>
      </c>
    </row>
    <row r="42" spans="2:155" x14ac:dyDescent="0.2">
      <c r="B42" t="s">
        <v>2267</v>
      </c>
      <c r="C42" t="s">
        <v>688</v>
      </c>
      <c r="D42" s="65" t="s">
        <v>2374</v>
      </c>
      <c r="E42">
        <v>84</v>
      </c>
      <c r="F42" s="65" t="s">
        <v>1510</v>
      </c>
      <c r="G42" s="65" t="s">
        <v>2375</v>
      </c>
      <c r="I42" t="s">
        <v>2419</v>
      </c>
      <c r="J42" t="s">
        <v>2041</v>
      </c>
      <c r="K42" s="65" t="str">
        <f>D78</f>
        <v>0.9451932240595236</v>
      </c>
      <c r="L42" s="65" t="str">
        <f>D79</f>
        <v>0.9676694759404764</v>
      </c>
      <c r="M42" s="65" t="s">
        <v>2420</v>
      </c>
      <c r="N42" s="65" t="s">
        <v>1613</v>
      </c>
      <c r="O42" s="65" t="s">
        <v>1597</v>
      </c>
      <c r="P42" s="65">
        <f t="shared" si="0"/>
        <v>2.247625188000002E-2</v>
      </c>
      <c r="Q42" s="65" t="s">
        <v>2421</v>
      </c>
      <c r="R42" s="65" t="s">
        <v>2422</v>
      </c>
      <c r="S42" s="65" t="s">
        <v>2423</v>
      </c>
      <c r="T42" s="65" t="s">
        <v>2424</v>
      </c>
      <c r="U42" s="62" t="s">
        <v>2425</v>
      </c>
      <c r="V42" s="62">
        <v>83</v>
      </c>
      <c r="W42" s="65" t="s">
        <v>2426</v>
      </c>
      <c r="Y42">
        <f t="shared" si="1"/>
        <v>38</v>
      </c>
      <c r="Z42" t="s">
        <v>830</v>
      </c>
      <c r="AA42" s="62" t="s">
        <v>919</v>
      </c>
      <c r="AB42" s="62" t="s">
        <v>1890</v>
      </c>
      <c r="AC42" s="66">
        <v>4.9000000000000002E-2</v>
      </c>
      <c r="AE42" t="s">
        <v>2041</v>
      </c>
      <c r="AF42" t="s">
        <v>1000</v>
      </c>
      <c r="AG42" s="62" t="s">
        <v>2129</v>
      </c>
      <c r="AH42" s="66">
        <v>1.0999999999999999E-2</v>
      </c>
      <c r="AJ42" t="s">
        <v>2041</v>
      </c>
      <c r="AK42" t="s">
        <v>1063</v>
      </c>
      <c r="AL42" s="62" t="s">
        <v>2230</v>
      </c>
      <c r="AM42" s="66">
        <v>0.27800000000000002</v>
      </c>
      <c r="AN42"/>
      <c r="AO42" t="s">
        <v>2041</v>
      </c>
      <c r="AP42" s="62" t="s">
        <v>1142</v>
      </c>
      <c r="AQ42" s="62" t="s">
        <v>1635</v>
      </c>
      <c r="AR42" s="66">
        <v>0.161</v>
      </c>
      <c r="AS42"/>
      <c r="AT42" t="s">
        <v>2041</v>
      </c>
      <c r="AU42" s="62" t="s">
        <v>1188</v>
      </c>
      <c r="AV42" s="62" t="s">
        <v>1938</v>
      </c>
      <c r="AW42" s="66">
        <v>4.1000000000000002E-2</v>
      </c>
      <c r="AX42" s="62"/>
      <c r="AY42" t="s">
        <v>2041</v>
      </c>
      <c r="AZ42" s="62" t="s">
        <v>1260</v>
      </c>
      <c r="BA42" s="62" t="s">
        <v>1655</v>
      </c>
      <c r="BB42" s="66">
        <v>1.2999999999999999E-2</v>
      </c>
      <c r="BC42" s="62"/>
      <c r="BD42" t="s">
        <v>2041</v>
      </c>
      <c r="BE42" s="62" t="s">
        <v>1313</v>
      </c>
      <c r="BF42" s="62" t="s">
        <v>2331</v>
      </c>
      <c r="BG42" s="66">
        <v>0.746</v>
      </c>
      <c r="BH42"/>
      <c r="BI42"/>
      <c r="BJ42"/>
      <c r="BK42"/>
      <c r="BM42" t="s">
        <v>1372</v>
      </c>
      <c r="BN42" t="s">
        <v>1862</v>
      </c>
      <c r="BO42" t="s">
        <v>1938</v>
      </c>
      <c r="BP42" t="s">
        <v>1951</v>
      </c>
      <c r="BQ42" t="s">
        <v>1938</v>
      </c>
      <c r="BR42" t="s">
        <v>1979</v>
      </c>
      <c r="BS42" t="s">
        <v>1990</v>
      </c>
      <c r="BT42" t="s">
        <v>1990</v>
      </c>
      <c r="BU42" t="s">
        <v>1938</v>
      </c>
      <c r="BV42" t="s">
        <v>1530</v>
      </c>
      <c r="BW42" t="s">
        <v>1979</v>
      </c>
      <c r="BX42" t="s">
        <v>1889</v>
      </c>
      <c r="BY42" t="s">
        <v>1990</v>
      </c>
      <c r="BZ42" t="s">
        <v>2175</v>
      </c>
      <c r="CA42" t="s">
        <v>2116</v>
      </c>
      <c r="CB42" t="s">
        <v>2175</v>
      </c>
      <c r="CC42" t="s">
        <v>2206</v>
      </c>
      <c r="CD42" t="s">
        <v>2218</v>
      </c>
      <c r="CE42" t="s">
        <v>2175</v>
      </c>
      <c r="CF42" t="s">
        <v>1606</v>
      </c>
      <c r="CG42" t="s">
        <v>1479</v>
      </c>
      <c r="CH42" t="s">
        <v>1979</v>
      </c>
      <c r="CI42" t="s">
        <v>1606</v>
      </c>
      <c r="CJ42" t="s">
        <v>2306</v>
      </c>
      <c r="CK42" t="s">
        <v>2125</v>
      </c>
      <c r="CL42" t="s">
        <v>1430</v>
      </c>
      <c r="CM42" t="s">
        <v>1936</v>
      </c>
      <c r="CN42" t="s">
        <v>2335</v>
      </c>
      <c r="CO42" t="s">
        <v>2125</v>
      </c>
      <c r="CP42" t="s">
        <v>1496</v>
      </c>
      <c r="CQ42" t="s">
        <v>2377</v>
      </c>
      <c r="CR42" t="s">
        <v>2335</v>
      </c>
      <c r="CS42" t="s">
        <v>2377</v>
      </c>
      <c r="CT42" t="s">
        <v>1606</v>
      </c>
      <c r="CU42" t="s">
        <v>1979</v>
      </c>
      <c r="CV42" t="s">
        <v>2377</v>
      </c>
      <c r="CW42" t="s">
        <v>1606</v>
      </c>
      <c r="CX42" t="s">
        <v>1598</v>
      </c>
      <c r="CY42" t="s">
        <v>1938</v>
      </c>
      <c r="CZ42" t="s">
        <v>2427</v>
      </c>
      <c r="DA42" t="s">
        <v>1979</v>
      </c>
      <c r="DB42" t="s">
        <v>2428</v>
      </c>
      <c r="DC42" t="s">
        <v>1530</v>
      </c>
      <c r="DD42" t="s">
        <v>1430</v>
      </c>
      <c r="DE42" t="s">
        <v>1606</v>
      </c>
      <c r="DF42" t="s">
        <v>2427</v>
      </c>
      <c r="DG42" t="s">
        <v>2306</v>
      </c>
      <c r="DH42" t="s">
        <v>2426</v>
      </c>
      <c r="DI42" t="s">
        <v>2335</v>
      </c>
      <c r="DJ42" t="s">
        <v>1936</v>
      </c>
      <c r="DK42" t="s">
        <v>2335</v>
      </c>
      <c r="DL42" t="s">
        <v>2426</v>
      </c>
      <c r="DM42" t="s">
        <v>1479</v>
      </c>
      <c r="DN42" t="s">
        <v>2426</v>
      </c>
      <c r="DO42" t="s">
        <v>2306</v>
      </c>
      <c r="DP42" t="s">
        <v>2354</v>
      </c>
      <c r="DQ42" t="s">
        <v>2341</v>
      </c>
      <c r="DR42" t="s">
        <v>1530</v>
      </c>
      <c r="DS42" t="s">
        <v>1979</v>
      </c>
      <c r="DT42" t="s">
        <v>2218</v>
      </c>
      <c r="DU42" t="s">
        <v>2138</v>
      </c>
      <c r="DV42" t="s">
        <v>1936</v>
      </c>
      <c r="DW42" t="s">
        <v>2426</v>
      </c>
      <c r="DX42" t="s">
        <v>1936</v>
      </c>
      <c r="DY42" t="s">
        <v>2426</v>
      </c>
      <c r="DZ42" t="s">
        <v>2174</v>
      </c>
      <c r="EA42" t="s">
        <v>1496</v>
      </c>
      <c r="EB42" t="s">
        <v>2138</v>
      </c>
      <c r="EC42" t="s">
        <v>1936</v>
      </c>
      <c r="ED42" t="s">
        <v>2125</v>
      </c>
      <c r="EE42" t="s">
        <v>2377</v>
      </c>
      <c r="EF42" t="s">
        <v>2125</v>
      </c>
      <c r="EG42" t="s">
        <v>1804</v>
      </c>
      <c r="EH42" t="s">
        <v>1936</v>
      </c>
      <c r="EI42" t="s">
        <v>2426</v>
      </c>
      <c r="EJ42" t="s">
        <v>1804</v>
      </c>
      <c r="EK42" t="s">
        <v>2306</v>
      </c>
      <c r="EL42" t="s">
        <v>1496</v>
      </c>
      <c r="EM42" t="s">
        <v>2428</v>
      </c>
      <c r="EN42" t="s">
        <v>2426</v>
      </c>
      <c r="EO42" t="s">
        <v>1479</v>
      </c>
      <c r="EP42" t="s">
        <v>1606</v>
      </c>
      <c r="EQ42" t="s">
        <v>2354</v>
      </c>
      <c r="ER42" t="s">
        <v>1430</v>
      </c>
      <c r="ES42" t="s">
        <v>2138</v>
      </c>
      <c r="ET42" t="s">
        <v>1922</v>
      </c>
      <c r="EU42" t="s">
        <v>2218</v>
      </c>
      <c r="EV42" t="s">
        <v>2426</v>
      </c>
      <c r="EW42" t="s">
        <v>1533</v>
      </c>
      <c r="EX42" t="s">
        <v>1804</v>
      </c>
      <c r="EY42" t="s">
        <v>2429</v>
      </c>
    </row>
    <row r="43" spans="2:155" x14ac:dyDescent="0.2">
      <c r="C43" t="s">
        <v>682</v>
      </c>
      <c r="D43" s="65" t="s">
        <v>2430</v>
      </c>
      <c r="E43">
        <v>84</v>
      </c>
      <c r="F43" s="65">
        <v>33488760551219</v>
      </c>
      <c r="G43" s="65" t="s">
        <v>2431</v>
      </c>
      <c r="I43" t="s">
        <v>2432</v>
      </c>
      <c r="J43" t="s">
        <v>2042</v>
      </c>
      <c r="K43" s="65" t="str">
        <f>D80</f>
        <v>0.9451932240595236</v>
      </c>
      <c r="L43" s="65" t="str">
        <f>D81</f>
        <v>0.8859256401785713</v>
      </c>
      <c r="M43" s="65" t="s">
        <v>2433</v>
      </c>
      <c r="N43" s="65" t="s">
        <v>1613</v>
      </c>
      <c r="O43" s="65" t="s">
        <v>1591</v>
      </c>
      <c r="P43" s="65">
        <f t="shared" si="0"/>
        <v>-5.9267583879999974E-2</v>
      </c>
      <c r="Q43" s="65" t="s">
        <v>2434</v>
      </c>
      <c r="R43" s="65" t="s">
        <v>2435</v>
      </c>
      <c r="S43" s="65" t="s">
        <v>2436</v>
      </c>
      <c r="T43" s="65" t="s">
        <v>2437</v>
      </c>
      <c r="U43" s="62" t="s">
        <v>2438</v>
      </c>
      <c r="V43" s="62">
        <v>83</v>
      </c>
      <c r="W43" s="65" t="s">
        <v>1575</v>
      </c>
      <c r="Y43">
        <f t="shared" si="1"/>
        <v>39</v>
      </c>
      <c r="Z43" t="s">
        <v>831</v>
      </c>
      <c r="AA43" s="62" t="s">
        <v>920</v>
      </c>
      <c r="AB43" s="62" t="s">
        <v>1776</v>
      </c>
      <c r="AC43" s="66">
        <v>2.7E-2</v>
      </c>
      <c r="AE43" t="s">
        <v>2042</v>
      </c>
      <c r="AF43" t="s">
        <v>1001</v>
      </c>
      <c r="AG43" s="62" t="s">
        <v>1598</v>
      </c>
      <c r="AH43" s="66">
        <v>5.0000000000000001E-3</v>
      </c>
      <c r="AJ43" t="s">
        <v>2042</v>
      </c>
      <c r="AK43" t="s">
        <v>1064</v>
      </c>
      <c r="AL43" s="62" t="s">
        <v>1526</v>
      </c>
      <c r="AM43" s="66">
        <v>0.216</v>
      </c>
      <c r="AN43"/>
      <c r="AO43" t="s">
        <v>2042</v>
      </c>
      <c r="AP43" s="62" t="s">
        <v>1143</v>
      </c>
      <c r="AQ43" s="62" t="s">
        <v>1523</v>
      </c>
      <c r="AR43" s="66">
        <v>9.0999999999999998E-2</v>
      </c>
      <c r="AS43"/>
      <c r="AT43" t="s">
        <v>2042</v>
      </c>
      <c r="AU43" s="62" t="s">
        <v>1210</v>
      </c>
      <c r="AV43" s="62" t="s">
        <v>2427</v>
      </c>
      <c r="AW43" s="66">
        <v>7.0999999999999994E-2</v>
      </c>
      <c r="AX43" s="62"/>
      <c r="AY43" t="s">
        <v>2042</v>
      </c>
      <c r="AZ43" s="62" t="s">
        <v>1261</v>
      </c>
      <c r="BA43" s="62" t="s">
        <v>2439</v>
      </c>
      <c r="BB43" s="66">
        <v>1.7000000000000001E-2</v>
      </c>
      <c r="BC43" s="62"/>
      <c r="BD43" t="s">
        <v>2042</v>
      </c>
      <c r="BE43" s="62" t="s">
        <v>1039</v>
      </c>
      <c r="BF43" s="62" t="s">
        <v>2295</v>
      </c>
      <c r="BG43" s="66">
        <v>0.47399999999999998</v>
      </c>
      <c r="BH43"/>
      <c r="BI43"/>
      <c r="BJ43"/>
      <c r="BK43"/>
      <c r="BM43" t="s">
        <v>2440</v>
      </c>
    </row>
    <row r="44" spans="2:155" x14ac:dyDescent="0.2">
      <c r="B44" t="s">
        <v>2278</v>
      </c>
      <c r="C44" t="s">
        <v>695</v>
      </c>
      <c r="D44" s="65" t="s">
        <v>2441</v>
      </c>
      <c r="E44">
        <v>84</v>
      </c>
      <c r="F44" s="65" t="s">
        <v>1546</v>
      </c>
      <c r="G44" s="65" t="s">
        <v>2442</v>
      </c>
      <c r="I44" t="s">
        <v>2443</v>
      </c>
      <c r="J44" t="s">
        <v>2043</v>
      </c>
      <c r="K44" s="65" t="str">
        <f>D82</f>
        <v>0.9451932240595236</v>
      </c>
      <c r="L44" s="65" t="str">
        <f>D83</f>
        <v>0.9205530171892855</v>
      </c>
      <c r="M44" s="65" t="s">
        <v>2444</v>
      </c>
      <c r="N44" s="65" t="s">
        <v>1613</v>
      </c>
      <c r="O44" s="65" t="s">
        <v>1585</v>
      </c>
      <c r="P44" s="65">
        <f t="shared" si="0"/>
        <v>-2.4640206870999992E-2</v>
      </c>
      <c r="Q44" s="65" t="s">
        <v>2445</v>
      </c>
      <c r="R44" s="65" t="s">
        <v>2446</v>
      </c>
      <c r="S44" s="65" t="s">
        <v>2447</v>
      </c>
      <c r="T44" s="65" t="s">
        <v>2448</v>
      </c>
      <c r="U44" s="62" t="s">
        <v>2449</v>
      </c>
      <c r="V44" s="62">
        <v>83</v>
      </c>
      <c r="W44" s="65" t="s">
        <v>2450</v>
      </c>
      <c r="Y44">
        <f t="shared" si="1"/>
        <v>40</v>
      </c>
      <c r="Z44" t="s">
        <v>832</v>
      </c>
      <c r="AA44" s="62" t="s">
        <v>921</v>
      </c>
      <c r="AB44" s="62" t="s">
        <v>1891</v>
      </c>
      <c r="AC44" s="66">
        <v>2.5999999999999999E-2</v>
      </c>
      <c r="AE44" t="s">
        <v>2043</v>
      </c>
      <c r="AF44" t="s">
        <v>1001</v>
      </c>
      <c r="AG44" s="62" t="s">
        <v>1598</v>
      </c>
      <c r="AH44" s="66">
        <v>5.0000000000000001E-3</v>
      </c>
      <c r="AJ44" t="s">
        <v>2043</v>
      </c>
      <c r="AK44" t="s">
        <v>1065</v>
      </c>
      <c r="AL44" s="62" t="s">
        <v>1618</v>
      </c>
      <c r="AM44" s="66">
        <v>0.22</v>
      </c>
      <c r="AN44"/>
      <c r="AO44" t="s">
        <v>2043</v>
      </c>
      <c r="AP44" s="62" t="s">
        <v>1144</v>
      </c>
      <c r="AQ44" s="62" t="s">
        <v>1564</v>
      </c>
      <c r="AR44" s="66">
        <v>8.5999999999999993E-2</v>
      </c>
      <c r="AS44"/>
      <c r="AT44" t="s">
        <v>2043</v>
      </c>
      <c r="AU44" s="62" t="s">
        <v>1190</v>
      </c>
      <c r="AV44" s="62" t="s">
        <v>1979</v>
      </c>
      <c r="AW44" s="66">
        <v>0.13600000000000001</v>
      </c>
      <c r="AX44" s="62"/>
      <c r="AY44" t="s">
        <v>2043</v>
      </c>
      <c r="AZ44" s="62" t="s">
        <v>1262</v>
      </c>
      <c r="BA44" s="62" t="s">
        <v>1600</v>
      </c>
      <c r="BB44" s="66">
        <v>2.1999999999999999E-2</v>
      </c>
      <c r="BC44" s="62"/>
      <c r="BD44" t="s">
        <v>2043</v>
      </c>
      <c r="BE44" s="62" t="s">
        <v>1322</v>
      </c>
      <c r="BF44" s="62" t="s">
        <v>1665</v>
      </c>
      <c r="BG44" s="66">
        <v>0.45500000000000002</v>
      </c>
      <c r="BH44"/>
      <c r="BI44"/>
      <c r="BJ44"/>
      <c r="BK44"/>
      <c r="BM44" t="s">
        <v>2451</v>
      </c>
    </row>
    <row r="45" spans="2:155" x14ac:dyDescent="0.2">
      <c r="C45" t="s">
        <v>693</v>
      </c>
      <c r="D45" s="65" t="s">
        <v>2452</v>
      </c>
      <c r="E45">
        <v>84</v>
      </c>
      <c r="F45" s="65" t="s">
        <v>1539</v>
      </c>
      <c r="G45" s="65" t="s">
        <v>2453</v>
      </c>
      <c r="I45" t="s">
        <v>2454</v>
      </c>
      <c r="J45" t="s">
        <v>2044</v>
      </c>
      <c r="K45" s="71">
        <f>D84</f>
        <v>1174940842345230</v>
      </c>
      <c r="L45" s="65">
        <f>D85</f>
        <v>1.24247365353571E+16</v>
      </c>
      <c r="M45" s="65" t="s">
        <v>2455</v>
      </c>
      <c r="N45" s="65">
        <v>117494084235</v>
      </c>
      <c r="O45" s="65">
        <v>124247365354</v>
      </c>
      <c r="P45" s="65">
        <f t="shared" si="0"/>
        <v>6753281119</v>
      </c>
      <c r="Q45" s="65">
        <v>6690021909773</v>
      </c>
      <c r="R45" s="65">
        <v>729941233392</v>
      </c>
      <c r="S45" s="65">
        <v>-1519356566298</v>
      </c>
      <c r="T45" s="65">
        <v>1384290943917</v>
      </c>
      <c r="U45" s="62" t="s">
        <v>2456</v>
      </c>
      <c r="V45" s="62">
        <v>83</v>
      </c>
      <c r="W45" s="65" t="s">
        <v>2457</v>
      </c>
      <c r="Y45">
        <f t="shared" si="1"/>
        <v>41</v>
      </c>
      <c r="Z45" t="s">
        <v>833</v>
      </c>
      <c r="AA45" s="62" t="s">
        <v>922</v>
      </c>
      <c r="AB45" s="62" t="s">
        <v>1892</v>
      </c>
      <c r="AC45" s="66">
        <v>0.89700000000000002</v>
      </c>
      <c r="AE45" t="s">
        <v>2044</v>
      </c>
      <c r="AF45" t="s">
        <v>992</v>
      </c>
      <c r="AG45" s="62" t="s">
        <v>2126</v>
      </c>
      <c r="AH45" s="66">
        <v>0.92500000000000004</v>
      </c>
      <c r="AJ45" t="s">
        <v>2044</v>
      </c>
      <c r="AK45" t="s">
        <v>1066</v>
      </c>
      <c r="AL45" s="62" t="s">
        <v>2231</v>
      </c>
      <c r="AM45" s="66">
        <v>0.91800000000000004</v>
      </c>
      <c r="AN45"/>
      <c r="AO45" t="s">
        <v>2044</v>
      </c>
      <c r="AP45" s="62" t="s">
        <v>1145</v>
      </c>
      <c r="AQ45" s="62" t="s">
        <v>2343</v>
      </c>
      <c r="AR45" s="66">
        <v>0.84399999999999997</v>
      </c>
      <c r="AS45"/>
      <c r="AT45" t="s">
        <v>2044</v>
      </c>
      <c r="AU45" s="62" t="s">
        <v>1211</v>
      </c>
      <c r="AV45" s="62" t="s">
        <v>2428</v>
      </c>
      <c r="AW45" s="66">
        <v>0.48</v>
      </c>
      <c r="AX45" s="62"/>
      <c r="AY45" t="s">
        <v>2044</v>
      </c>
      <c r="AZ45" s="62" t="s">
        <v>1263</v>
      </c>
      <c r="BA45" s="62" t="s">
        <v>2458</v>
      </c>
      <c r="BB45" s="66">
        <v>0.63400000000000001</v>
      </c>
      <c r="BC45" s="62"/>
      <c r="BD45" t="s">
        <v>2044</v>
      </c>
      <c r="BE45" s="62" t="s">
        <v>1313</v>
      </c>
      <c r="BF45" s="62" t="s">
        <v>2331</v>
      </c>
      <c r="BG45" s="66">
        <v>0.746</v>
      </c>
      <c r="BH45"/>
      <c r="BI45"/>
      <c r="BJ45"/>
      <c r="BK45"/>
      <c r="BM45" t="s">
        <v>1966</v>
      </c>
    </row>
    <row r="46" spans="2:155" x14ac:dyDescent="0.2">
      <c r="B46" t="s">
        <v>2289</v>
      </c>
      <c r="C46" t="s">
        <v>695</v>
      </c>
      <c r="D46" s="65" t="s">
        <v>2441</v>
      </c>
      <c r="E46">
        <v>84</v>
      </c>
      <c r="F46" s="65" t="s">
        <v>1546</v>
      </c>
      <c r="G46" s="65" t="s">
        <v>2442</v>
      </c>
      <c r="I46" t="s">
        <v>2459</v>
      </c>
      <c r="J46" t="s">
        <v>2045</v>
      </c>
      <c r="K46" s="65">
        <f>D86</f>
        <v>1174940842345230</v>
      </c>
      <c r="L46" s="65">
        <f>D87</f>
        <v>1994234743761900</v>
      </c>
      <c r="M46" s="65">
        <v>-8192939014167</v>
      </c>
      <c r="N46" s="65">
        <v>117494084235</v>
      </c>
      <c r="O46" s="65">
        <v>1994234743762</v>
      </c>
      <c r="P46" s="65">
        <f t="shared" si="0"/>
        <v>1876740659527</v>
      </c>
      <c r="Q46" s="65">
        <v>102588085374448</v>
      </c>
      <c r="R46" s="65">
        <v>11193277776881</v>
      </c>
      <c r="S46" s="65">
        <v>-30455918320707</v>
      </c>
      <c r="T46" s="65">
        <v>14070040292373</v>
      </c>
      <c r="U46" s="62" t="s">
        <v>2460</v>
      </c>
      <c r="V46" s="62">
        <v>83</v>
      </c>
      <c r="W46" s="65" t="s">
        <v>1861</v>
      </c>
      <c r="Y46">
        <f t="shared" si="1"/>
        <v>42</v>
      </c>
      <c r="Z46" t="s">
        <v>834</v>
      </c>
      <c r="AA46" s="62" t="s">
        <v>923</v>
      </c>
      <c r="AB46" s="62" t="s">
        <v>1893</v>
      </c>
      <c r="AC46" s="66">
        <v>0.81299999999999994</v>
      </c>
      <c r="AE46" t="s">
        <v>2045</v>
      </c>
      <c r="AF46" t="s">
        <v>974</v>
      </c>
      <c r="AG46" s="62" t="s">
        <v>1987</v>
      </c>
      <c r="AH46" s="66">
        <v>0.77800000000000002</v>
      </c>
      <c r="AJ46" t="s">
        <v>2045</v>
      </c>
      <c r="AK46" t="s">
        <v>1067</v>
      </c>
      <c r="AL46" s="62" t="s">
        <v>2232</v>
      </c>
      <c r="AM46" s="66">
        <v>0.86799999999999999</v>
      </c>
      <c r="AN46"/>
      <c r="AO46" t="s">
        <v>2045</v>
      </c>
      <c r="AP46" s="62" t="s">
        <v>1146</v>
      </c>
      <c r="AQ46" s="62" t="s">
        <v>1571</v>
      </c>
      <c r="AR46" s="66">
        <v>0.40300000000000002</v>
      </c>
      <c r="AS46"/>
      <c r="AT46" t="s">
        <v>2045</v>
      </c>
      <c r="AU46" s="62" t="s">
        <v>1212</v>
      </c>
      <c r="AV46" s="62" t="s">
        <v>1530</v>
      </c>
      <c r="AW46" s="66">
        <v>9.9000000000000005E-2</v>
      </c>
      <c r="AX46" s="62"/>
      <c r="AY46" t="s">
        <v>2045</v>
      </c>
      <c r="AZ46" s="62" t="s">
        <v>1264</v>
      </c>
      <c r="BA46" s="62" t="s">
        <v>2461</v>
      </c>
      <c r="BB46" s="66">
        <v>0.84899999999999998</v>
      </c>
      <c r="BC46" s="62"/>
      <c r="BD46" t="s">
        <v>2045</v>
      </c>
      <c r="BE46" s="62" t="s">
        <v>1323</v>
      </c>
      <c r="BF46" s="62" t="s">
        <v>2462</v>
      </c>
      <c r="BG46" s="66">
        <v>0.65600000000000003</v>
      </c>
      <c r="BH46"/>
      <c r="BI46"/>
      <c r="BJ46"/>
      <c r="BK46"/>
    </row>
    <row r="47" spans="2:155" x14ac:dyDescent="0.2">
      <c r="C47" t="s">
        <v>692</v>
      </c>
      <c r="D47" s="65" t="s">
        <v>2463</v>
      </c>
      <c r="E47">
        <v>84</v>
      </c>
      <c r="F47" s="65">
        <v>1604393140866</v>
      </c>
      <c r="G47" s="65" t="s">
        <v>2464</v>
      </c>
      <c r="I47" t="s">
        <v>2465</v>
      </c>
      <c r="J47" t="s">
        <v>2046</v>
      </c>
      <c r="K47" s="65">
        <f>D88</f>
        <v>1174940842345230</v>
      </c>
      <c r="L47" s="65">
        <f>D89</f>
        <v>-1.46112559413095E+16</v>
      </c>
      <c r="M47" s="65">
        <v>13210534017583</v>
      </c>
      <c r="N47" s="65">
        <v>117494084235</v>
      </c>
      <c r="O47" s="65">
        <v>-146112559413</v>
      </c>
      <c r="P47" s="65">
        <f t="shared" si="0"/>
        <v>-263606643648</v>
      </c>
      <c r="Q47" s="65">
        <v>98889281831561</v>
      </c>
      <c r="R47" s="65">
        <v>10789705224118</v>
      </c>
      <c r="S47" s="65">
        <v>-8249755713128</v>
      </c>
      <c r="T47" s="65">
        <v>34670823748295</v>
      </c>
      <c r="U47" s="63">
        <v>1224</v>
      </c>
      <c r="V47" s="62">
        <v>83</v>
      </c>
      <c r="W47" s="65" t="s">
        <v>1439</v>
      </c>
      <c r="Y47">
        <f t="shared" si="1"/>
        <v>43</v>
      </c>
      <c r="Z47" t="s">
        <v>835</v>
      </c>
      <c r="AA47" s="62" t="s">
        <v>924</v>
      </c>
      <c r="AB47" s="62" t="s">
        <v>1894</v>
      </c>
      <c r="AC47" s="66">
        <v>0.68200000000000005</v>
      </c>
      <c r="AE47" t="s">
        <v>2046</v>
      </c>
      <c r="AF47" t="s">
        <v>974</v>
      </c>
      <c r="AG47" s="62" t="s">
        <v>1987</v>
      </c>
      <c r="AH47" s="66">
        <v>0.77800000000000002</v>
      </c>
      <c r="AJ47" t="s">
        <v>2046</v>
      </c>
      <c r="AK47" t="s">
        <v>1068</v>
      </c>
      <c r="AL47" s="62" t="s">
        <v>1988</v>
      </c>
      <c r="AM47" s="66">
        <v>0.73599999999999999</v>
      </c>
      <c r="AN47"/>
      <c r="AO47" t="s">
        <v>2046</v>
      </c>
      <c r="AP47" s="62" t="s">
        <v>1147</v>
      </c>
      <c r="AQ47" s="62" t="s">
        <v>2344</v>
      </c>
      <c r="AR47" s="66">
        <v>0.33400000000000002</v>
      </c>
      <c r="AS47"/>
      <c r="AT47" t="s">
        <v>2046</v>
      </c>
      <c r="AU47" s="62" t="s">
        <v>1213</v>
      </c>
      <c r="AV47" s="62" t="s">
        <v>1430</v>
      </c>
      <c r="AW47" s="66">
        <v>0.20899999999999999</v>
      </c>
      <c r="AX47" s="62"/>
      <c r="AY47" t="s">
        <v>2046</v>
      </c>
      <c r="AZ47" s="62" t="s">
        <v>1265</v>
      </c>
      <c r="BA47" s="62" t="s">
        <v>1963</v>
      </c>
      <c r="BB47" s="66">
        <v>0.71899999999999997</v>
      </c>
      <c r="BC47" s="62"/>
      <c r="BD47" t="s">
        <v>2046</v>
      </c>
      <c r="BE47" s="62" t="s">
        <v>1324</v>
      </c>
      <c r="BF47" s="62" t="s">
        <v>1639</v>
      </c>
      <c r="BG47" s="66">
        <v>0.24199999999999999</v>
      </c>
      <c r="BH47"/>
      <c r="BI47"/>
      <c r="BJ47"/>
      <c r="BK47"/>
    </row>
    <row r="48" spans="2:155" x14ac:dyDescent="0.2">
      <c r="B48" t="s">
        <v>2298</v>
      </c>
      <c r="C48" t="s">
        <v>695</v>
      </c>
      <c r="D48" s="65" t="s">
        <v>2441</v>
      </c>
      <c r="E48">
        <v>84</v>
      </c>
      <c r="F48" s="65" t="s">
        <v>1546</v>
      </c>
      <c r="G48" s="65" t="s">
        <v>2442</v>
      </c>
      <c r="I48" t="s">
        <v>2466</v>
      </c>
      <c r="J48" t="s">
        <v>2047</v>
      </c>
      <c r="K48" s="65">
        <f>D90</f>
        <v>1174940842345230</v>
      </c>
      <c r="L48" s="65">
        <f>D91</f>
        <v>1648578539345230</v>
      </c>
      <c r="M48" s="65">
        <v>10100829884107</v>
      </c>
      <c r="N48" s="65">
        <v>117494084235</v>
      </c>
      <c r="O48" s="65">
        <v>164857853935</v>
      </c>
      <c r="P48" s="65">
        <f t="shared" si="0"/>
        <v>47363769700</v>
      </c>
      <c r="Q48" s="65">
        <v>58293885086261</v>
      </c>
      <c r="R48" s="65">
        <v>6360384308592</v>
      </c>
      <c r="S48" s="65">
        <v>-2549718692136</v>
      </c>
      <c r="T48" s="65">
        <v>22751378460350</v>
      </c>
      <c r="U48" s="63">
        <v>1588</v>
      </c>
      <c r="V48" s="62">
        <v>83</v>
      </c>
      <c r="W48" s="65" t="s">
        <v>1871</v>
      </c>
      <c r="Y48">
        <f t="shared" si="1"/>
        <v>44</v>
      </c>
      <c r="Z48" t="s">
        <v>836</v>
      </c>
      <c r="AA48" s="62" t="s">
        <v>925</v>
      </c>
      <c r="AB48" s="62" t="s">
        <v>1652</v>
      </c>
      <c r="AC48" s="66">
        <v>0.85499999999999998</v>
      </c>
      <c r="AE48" t="s">
        <v>2047</v>
      </c>
      <c r="AF48" t="s">
        <v>981</v>
      </c>
      <c r="AG48" s="62" t="s">
        <v>2119</v>
      </c>
      <c r="AH48" s="66">
        <v>0.47</v>
      </c>
      <c r="AJ48" t="s">
        <v>2047</v>
      </c>
      <c r="AK48" t="s">
        <v>1044</v>
      </c>
      <c r="AL48" s="62" t="s">
        <v>2221</v>
      </c>
      <c r="AM48" s="66">
        <v>0.90500000000000003</v>
      </c>
      <c r="AN48"/>
      <c r="AO48" t="s">
        <v>2047</v>
      </c>
      <c r="AP48" s="62" t="s">
        <v>1148</v>
      </c>
      <c r="AQ48" s="62" t="s">
        <v>2153</v>
      </c>
      <c r="AR48" s="66">
        <v>0.48299999999999998</v>
      </c>
      <c r="AS48"/>
      <c r="AT48" t="s">
        <v>2047</v>
      </c>
      <c r="AU48" s="62" t="s">
        <v>1207</v>
      </c>
      <c r="AV48" s="62" t="s">
        <v>1606</v>
      </c>
      <c r="AW48" s="66">
        <v>0.308</v>
      </c>
      <c r="AX48" s="62"/>
      <c r="AY48" t="s">
        <v>2047</v>
      </c>
      <c r="AZ48" s="62" t="s">
        <v>1266</v>
      </c>
      <c r="BA48" s="62" t="s">
        <v>2467</v>
      </c>
      <c r="BB48" s="66">
        <v>0.74299999999999999</v>
      </c>
      <c r="BC48" s="62"/>
      <c r="BD48" t="s">
        <v>2047</v>
      </c>
      <c r="BE48" s="62" t="s">
        <v>1325</v>
      </c>
      <c r="BF48" s="62" t="s">
        <v>2468</v>
      </c>
      <c r="BG48" s="66">
        <v>0.53100000000000003</v>
      </c>
      <c r="BH48"/>
      <c r="BI48"/>
      <c r="BJ48"/>
      <c r="BK48"/>
      <c r="BM48" t="s">
        <v>791</v>
      </c>
    </row>
    <row r="49" spans="2:155" x14ac:dyDescent="0.2">
      <c r="C49" t="s">
        <v>691</v>
      </c>
      <c r="D49" s="65" t="s">
        <v>2469</v>
      </c>
      <c r="E49">
        <v>84</v>
      </c>
      <c r="F49" s="65" t="s">
        <v>1529</v>
      </c>
      <c r="G49" s="65" t="s">
        <v>2470</v>
      </c>
      <c r="I49" t="s">
        <v>2471</v>
      </c>
      <c r="J49" t="s">
        <v>2048</v>
      </c>
      <c r="K49" s="65">
        <f>D92</f>
        <v>1174940842345230</v>
      </c>
      <c r="L49" s="65">
        <f>D93</f>
        <v>4790222259666660</v>
      </c>
      <c r="M49" s="65">
        <v>6959186163786</v>
      </c>
      <c r="N49" s="65">
        <v>117494084235</v>
      </c>
      <c r="O49" s="65">
        <v>479022225967</v>
      </c>
      <c r="P49" s="65">
        <f t="shared" si="0"/>
        <v>361528141732</v>
      </c>
      <c r="Q49" s="65">
        <v>49004733408323</v>
      </c>
      <c r="R49" s="65">
        <v>5346854767971</v>
      </c>
      <c r="S49" s="65">
        <v>-3675492920144</v>
      </c>
      <c r="T49" s="65">
        <v>17593865247715</v>
      </c>
      <c r="U49" s="63">
        <v>1302</v>
      </c>
      <c r="V49" s="62">
        <v>83</v>
      </c>
      <c r="W49" s="65" t="s">
        <v>1903</v>
      </c>
      <c r="Y49">
        <f t="shared" si="1"/>
        <v>45</v>
      </c>
      <c r="Z49" t="s">
        <v>837</v>
      </c>
      <c r="AA49" s="62" t="s">
        <v>926</v>
      </c>
      <c r="AB49" s="62" t="s">
        <v>1895</v>
      </c>
      <c r="AC49" s="66">
        <v>0.46700000000000003</v>
      </c>
      <c r="AE49" t="s">
        <v>2048</v>
      </c>
      <c r="AF49" t="s">
        <v>995</v>
      </c>
      <c r="AG49" s="62" t="s">
        <v>1405</v>
      </c>
      <c r="AH49" s="66">
        <v>0.82599999999999996</v>
      </c>
      <c r="AJ49" t="s">
        <v>2048</v>
      </c>
      <c r="AK49" t="s">
        <v>1069</v>
      </c>
      <c r="AL49" s="62" t="s">
        <v>2103</v>
      </c>
      <c r="AM49" s="66">
        <v>0.45200000000000001</v>
      </c>
      <c r="AN49" t="s">
        <v>2318</v>
      </c>
      <c r="AO49" t="s">
        <v>2048</v>
      </c>
      <c r="AP49" s="62" t="s">
        <v>1149</v>
      </c>
      <c r="AQ49" s="62" t="s">
        <v>1825</v>
      </c>
      <c r="AR49" s="66">
        <v>0.104</v>
      </c>
      <c r="AS49"/>
      <c r="AT49" t="s">
        <v>2048</v>
      </c>
      <c r="AU49" s="62" t="s">
        <v>1214</v>
      </c>
      <c r="AV49" s="62" t="s">
        <v>2427</v>
      </c>
      <c r="AW49" s="66">
        <v>7.0999999999999994E-2</v>
      </c>
      <c r="AX49" s="62"/>
      <c r="AY49" t="s">
        <v>2048</v>
      </c>
      <c r="AZ49" s="62" t="s">
        <v>1051</v>
      </c>
      <c r="BA49" s="62" t="s">
        <v>2219</v>
      </c>
      <c r="BB49" s="66">
        <v>0.75900000000000001</v>
      </c>
      <c r="BC49" s="62"/>
      <c r="BD49" t="s">
        <v>2048</v>
      </c>
      <c r="BE49" s="62" t="s">
        <v>1326</v>
      </c>
      <c r="BF49" s="62" t="s">
        <v>1922</v>
      </c>
      <c r="BG49" s="66">
        <v>0.158</v>
      </c>
      <c r="BH49"/>
      <c r="BI49"/>
      <c r="BJ49"/>
      <c r="BK49"/>
      <c r="DF49" t="s">
        <v>1835</v>
      </c>
    </row>
    <row r="50" spans="2:155" x14ac:dyDescent="0.2">
      <c r="B50" t="s">
        <v>2309</v>
      </c>
      <c r="C50" t="s">
        <v>695</v>
      </c>
      <c r="D50" s="65" t="s">
        <v>2441</v>
      </c>
      <c r="E50">
        <v>84</v>
      </c>
      <c r="F50" s="65" t="s">
        <v>1546</v>
      </c>
      <c r="G50" s="65" t="s">
        <v>2442</v>
      </c>
      <c r="I50" t="s">
        <v>2472</v>
      </c>
      <c r="J50" t="s">
        <v>2049</v>
      </c>
      <c r="K50" s="65">
        <f>D94</f>
        <v>1.90011629440476E+16</v>
      </c>
      <c r="L50" s="65">
        <f>D95</f>
        <v>25661866275</v>
      </c>
      <c r="M50" s="65" t="s">
        <v>2473</v>
      </c>
      <c r="N50" s="65">
        <v>19001162944</v>
      </c>
      <c r="O50" s="65">
        <v>25661866275</v>
      </c>
      <c r="P50" s="65">
        <f t="shared" si="0"/>
        <v>6660703331</v>
      </c>
      <c r="Q50" s="65">
        <v>740970195276</v>
      </c>
      <c r="R50" s="65" t="s">
        <v>2474</v>
      </c>
      <c r="S50" s="65">
        <v>-227407423179</v>
      </c>
      <c r="T50" s="65" t="s">
        <v>2475</v>
      </c>
      <c r="U50" s="62" t="s">
        <v>2476</v>
      </c>
      <c r="V50" s="62">
        <v>83</v>
      </c>
      <c r="W50" s="65" t="s">
        <v>2477</v>
      </c>
      <c r="Y50">
        <f t="shared" si="1"/>
        <v>46</v>
      </c>
      <c r="Z50" t="s">
        <v>838</v>
      </c>
      <c r="AA50" s="62" t="s">
        <v>927</v>
      </c>
      <c r="AB50" s="62" t="s">
        <v>1896</v>
      </c>
      <c r="AC50" s="66">
        <v>0.92400000000000004</v>
      </c>
      <c r="AE50" t="s">
        <v>2049</v>
      </c>
      <c r="AF50" t="s">
        <v>1002</v>
      </c>
      <c r="AG50" s="62" t="s">
        <v>2130</v>
      </c>
      <c r="AH50" s="66">
        <v>0.55200000000000005</v>
      </c>
      <c r="AJ50" t="s">
        <v>2049</v>
      </c>
      <c r="AK50" t="s">
        <v>959</v>
      </c>
      <c r="AL50" s="62" t="s">
        <v>1924</v>
      </c>
      <c r="AM50" s="66">
        <v>0.96</v>
      </c>
      <c r="AN50"/>
      <c r="AO50" t="s">
        <v>2049</v>
      </c>
      <c r="AP50" s="62" t="s">
        <v>1150</v>
      </c>
      <c r="AQ50" s="62" t="s">
        <v>2345</v>
      </c>
      <c r="AR50" s="66">
        <v>0.65100000000000002</v>
      </c>
      <c r="AS50"/>
      <c r="AT50" t="s">
        <v>2049</v>
      </c>
      <c r="AU50" s="62" t="s">
        <v>1215</v>
      </c>
      <c r="AV50" s="62" t="s">
        <v>2306</v>
      </c>
      <c r="AW50" s="66">
        <v>0.58299999999999996</v>
      </c>
      <c r="AX50" s="62"/>
      <c r="AY50" t="s">
        <v>2049</v>
      </c>
      <c r="AZ50" s="62" t="s">
        <v>1246</v>
      </c>
      <c r="BA50" s="62" t="s">
        <v>2274</v>
      </c>
      <c r="BB50" s="66">
        <v>0.51900000000000002</v>
      </c>
      <c r="BC50" s="62"/>
      <c r="BD50" t="s">
        <v>2049</v>
      </c>
      <c r="BE50" s="62" t="s">
        <v>1327</v>
      </c>
      <c r="BF50" s="62" t="s">
        <v>2307</v>
      </c>
      <c r="BG50" s="66">
        <v>0.64900000000000002</v>
      </c>
      <c r="BH50"/>
      <c r="BI50"/>
      <c r="BJ50"/>
      <c r="BK50"/>
      <c r="BN50" t="s">
        <v>1851</v>
      </c>
      <c r="BO50" t="s">
        <v>1929</v>
      </c>
      <c r="BP50" t="s">
        <v>1944</v>
      </c>
      <c r="BQ50" t="s">
        <v>1956</v>
      </c>
      <c r="BR50" t="s">
        <v>1970</v>
      </c>
      <c r="BS50" t="s">
        <v>1981</v>
      </c>
      <c r="BT50" t="s">
        <v>1995</v>
      </c>
      <c r="BU50" t="s">
        <v>2004</v>
      </c>
      <c r="BV50" t="s">
        <v>2012</v>
      </c>
      <c r="BW50" t="s">
        <v>2013</v>
      </c>
      <c r="BX50" t="s">
        <v>2014</v>
      </c>
      <c r="BY50" t="s">
        <v>2015</v>
      </c>
      <c r="BZ50" t="s">
        <v>2016</v>
      </c>
      <c r="CA50" t="s">
        <v>2017</v>
      </c>
      <c r="CB50" t="s">
        <v>2018</v>
      </c>
      <c r="CC50" t="s">
        <v>2019</v>
      </c>
      <c r="CD50" t="s">
        <v>2020</v>
      </c>
      <c r="CE50" t="s">
        <v>2021</v>
      </c>
      <c r="CF50" t="s">
        <v>2022</v>
      </c>
      <c r="CG50" t="s">
        <v>2023</v>
      </c>
      <c r="CH50" t="s">
        <v>2024</v>
      </c>
      <c r="CI50" t="s">
        <v>2025</v>
      </c>
      <c r="CJ50" t="s">
        <v>2026</v>
      </c>
      <c r="CK50" t="s">
        <v>2027</v>
      </c>
      <c r="CL50" t="s">
        <v>2028</v>
      </c>
      <c r="CM50" t="s">
        <v>2029</v>
      </c>
      <c r="CN50" t="s">
        <v>2030</v>
      </c>
      <c r="CO50" t="s">
        <v>2031</v>
      </c>
      <c r="CP50" t="s">
        <v>2032</v>
      </c>
      <c r="CQ50" t="s">
        <v>2033</v>
      </c>
      <c r="CR50" t="s">
        <v>2034</v>
      </c>
      <c r="CS50" t="s">
        <v>2035</v>
      </c>
      <c r="CT50" t="s">
        <v>2036</v>
      </c>
      <c r="CU50" t="s">
        <v>2037</v>
      </c>
      <c r="CV50" t="s">
        <v>2038</v>
      </c>
      <c r="CW50" t="s">
        <v>2039</v>
      </c>
      <c r="CX50" t="s">
        <v>2040</v>
      </c>
      <c r="CY50" t="s">
        <v>2041</v>
      </c>
      <c r="CZ50" t="s">
        <v>2042</v>
      </c>
      <c r="DA50" t="s">
        <v>2043</v>
      </c>
      <c r="DB50" t="s">
        <v>2044</v>
      </c>
      <c r="DC50" t="s">
        <v>2045</v>
      </c>
      <c r="DD50" t="s">
        <v>2046</v>
      </c>
      <c r="DE50" t="s">
        <v>2047</v>
      </c>
      <c r="DF50" t="s">
        <v>2048</v>
      </c>
      <c r="DG50" t="s">
        <v>2049</v>
      </c>
      <c r="DH50" t="s">
        <v>2050</v>
      </c>
      <c r="DI50" t="s">
        <v>2051</v>
      </c>
      <c r="DJ50" t="s">
        <v>2052</v>
      </c>
      <c r="DK50" t="s">
        <v>2053</v>
      </c>
      <c r="DL50" t="s">
        <v>2054</v>
      </c>
      <c r="DM50" t="s">
        <v>2055</v>
      </c>
      <c r="DN50" t="s">
        <v>2056</v>
      </c>
      <c r="DO50" t="s">
        <v>2057</v>
      </c>
      <c r="DP50" t="s">
        <v>2058</v>
      </c>
      <c r="DQ50" t="s">
        <v>2059</v>
      </c>
      <c r="DR50" t="s">
        <v>2060</v>
      </c>
      <c r="DS50" t="s">
        <v>2061</v>
      </c>
      <c r="DT50" t="s">
        <v>2062</v>
      </c>
      <c r="DU50" t="s">
        <v>2063</v>
      </c>
      <c r="DV50" t="s">
        <v>2064</v>
      </c>
      <c r="DW50" t="s">
        <v>2065</v>
      </c>
      <c r="DX50" t="s">
        <v>2066</v>
      </c>
      <c r="DY50" t="s">
        <v>2067</v>
      </c>
      <c r="DZ50" t="s">
        <v>2068</v>
      </c>
      <c r="EA50" t="s">
        <v>2069</v>
      </c>
      <c r="EB50" t="s">
        <v>2070</v>
      </c>
      <c r="EC50" t="s">
        <v>2071</v>
      </c>
      <c r="ED50" t="s">
        <v>2072</v>
      </c>
      <c r="EE50" t="s">
        <v>2073</v>
      </c>
      <c r="EF50" t="s">
        <v>2074</v>
      </c>
      <c r="EG50" t="s">
        <v>2075</v>
      </c>
      <c r="EH50" t="s">
        <v>2076</v>
      </c>
      <c r="EI50" t="s">
        <v>2077</v>
      </c>
      <c r="EJ50" t="s">
        <v>2078</v>
      </c>
      <c r="EK50" t="s">
        <v>2079</v>
      </c>
      <c r="EL50" t="s">
        <v>2080</v>
      </c>
      <c r="EM50" t="s">
        <v>2081</v>
      </c>
      <c r="EN50" t="s">
        <v>2082</v>
      </c>
      <c r="EO50" t="s">
        <v>2083</v>
      </c>
      <c r="EP50" t="s">
        <v>2084</v>
      </c>
      <c r="EQ50" t="s">
        <v>2085</v>
      </c>
      <c r="ER50" t="s">
        <v>2086</v>
      </c>
      <c r="ES50" t="s">
        <v>2087</v>
      </c>
      <c r="ET50" t="s">
        <v>2088</v>
      </c>
      <c r="EU50" t="s">
        <v>2089</v>
      </c>
      <c r="EV50" t="s">
        <v>2090</v>
      </c>
      <c r="EW50" t="s">
        <v>2091</v>
      </c>
      <c r="EX50" t="s">
        <v>2092</v>
      </c>
      <c r="EY50" t="s">
        <v>2093</v>
      </c>
    </row>
    <row r="51" spans="2:155" x14ac:dyDescent="0.2">
      <c r="C51" t="s">
        <v>690</v>
      </c>
      <c r="D51" s="65" t="s">
        <v>2478</v>
      </c>
      <c r="E51">
        <v>84</v>
      </c>
      <c r="F51" s="65" t="s">
        <v>1522</v>
      </c>
      <c r="G51" s="65" t="s">
        <v>2479</v>
      </c>
      <c r="I51" t="s">
        <v>2480</v>
      </c>
      <c r="J51" t="s">
        <v>2050</v>
      </c>
      <c r="K51" s="65">
        <f>D96</f>
        <v>1.90011629440476E+16</v>
      </c>
      <c r="L51" s="65">
        <f>D97</f>
        <v>2978118417142850</v>
      </c>
      <c r="M51" s="65">
        <v>-107800212274</v>
      </c>
      <c r="N51" s="65">
        <v>19001162944</v>
      </c>
      <c r="O51" s="65">
        <v>29781184171</v>
      </c>
      <c r="P51" s="65">
        <f t="shared" si="0"/>
        <v>10780021227</v>
      </c>
      <c r="Q51" s="65">
        <v>1165209255749</v>
      </c>
      <c r="R51" s="65">
        <v>127134752737</v>
      </c>
      <c r="S51" s="65">
        <v>-360666122129</v>
      </c>
      <c r="T51" s="65">
        <v>145065697582</v>
      </c>
      <c r="U51" s="62" t="s">
        <v>2481</v>
      </c>
      <c r="V51" s="62">
        <v>83</v>
      </c>
      <c r="W51" s="65" t="s">
        <v>1670</v>
      </c>
      <c r="Y51">
        <f t="shared" si="1"/>
        <v>47</v>
      </c>
      <c r="Z51" t="s">
        <v>839</v>
      </c>
      <c r="AA51" s="62" t="s">
        <v>928</v>
      </c>
      <c r="AB51" s="62" t="s">
        <v>1897</v>
      </c>
      <c r="AC51" s="66">
        <v>0.55500000000000005</v>
      </c>
      <c r="AE51" t="s">
        <v>2050</v>
      </c>
      <c r="AF51" t="s">
        <v>1003</v>
      </c>
      <c r="AG51" s="62" t="s">
        <v>2131</v>
      </c>
      <c r="AH51" s="66">
        <v>0.753</v>
      </c>
      <c r="AJ51" t="s">
        <v>2050</v>
      </c>
      <c r="AK51" t="s">
        <v>1070</v>
      </c>
      <c r="AL51" s="62" t="s">
        <v>2233</v>
      </c>
      <c r="AM51" s="66">
        <v>0.6</v>
      </c>
      <c r="AN51"/>
      <c r="AO51" t="s">
        <v>2050</v>
      </c>
      <c r="AP51" s="62" t="s">
        <v>1151</v>
      </c>
      <c r="AQ51" s="62" t="s">
        <v>1433</v>
      </c>
      <c r="AR51" s="66">
        <v>0.39300000000000002</v>
      </c>
      <c r="AS51"/>
      <c r="AT51" t="s">
        <v>2050</v>
      </c>
      <c r="AU51" s="62" t="s">
        <v>1216</v>
      </c>
      <c r="AV51" s="62" t="s">
        <v>2426</v>
      </c>
      <c r="AW51" s="66">
        <v>0.81399999999999995</v>
      </c>
      <c r="AX51" s="62"/>
      <c r="AY51" t="s">
        <v>2050</v>
      </c>
      <c r="AZ51" s="62" t="s">
        <v>1230</v>
      </c>
      <c r="BA51" s="62" t="s">
        <v>1719</v>
      </c>
      <c r="BB51" s="66">
        <v>0.72699999999999998</v>
      </c>
      <c r="BC51" s="62"/>
      <c r="BD51" t="s">
        <v>2050</v>
      </c>
      <c r="BE51" s="62" t="s">
        <v>1328</v>
      </c>
      <c r="BF51" s="62" t="s">
        <v>2482</v>
      </c>
      <c r="BG51" s="66">
        <v>0.61499999999999999</v>
      </c>
      <c r="BH51"/>
      <c r="BI51"/>
      <c r="BJ51"/>
      <c r="BK51"/>
      <c r="BM51" t="s">
        <v>1847</v>
      </c>
      <c r="BN51" t="s">
        <v>1230</v>
      </c>
      <c r="BO51" t="s">
        <v>1231</v>
      </c>
      <c r="BP51" t="s">
        <v>1232</v>
      </c>
      <c r="BQ51" t="s">
        <v>1233</v>
      </c>
      <c r="BR51" t="s">
        <v>1234</v>
      </c>
      <c r="BS51" t="s">
        <v>1235</v>
      </c>
      <c r="BT51" t="s">
        <v>1236</v>
      </c>
      <c r="BU51" t="s">
        <v>1237</v>
      </c>
      <c r="BV51" t="s">
        <v>1238</v>
      </c>
      <c r="BW51" t="s">
        <v>1239</v>
      </c>
      <c r="BX51" t="s">
        <v>1027</v>
      </c>
      <c r="BY51" t="s">
        <v>1240</v>
      </c>
      <c r="BZ51" t="s">
        <v>911</v>
      </c>
      <c r="CA51" t="s">
        <v>1241</v>
      </c>
      <c r="CB51" t="s">
        <v>1242</v>
      </c>
      <c r="CC51" t="s">
        <v>1084</v>
      </c>
      <c r="CD51" t="s">
        <v>1243</v>
      </c>
      <c r="CE51" t="s">
        <v>1244</v>
      </c>
      <c r="CF51" t="s">
        <v>1245</v>
      </c>
      <c r="CG51" t="s">
        <v>1246</v>
      </c>
      <c r="CH51" t="s">
        <v>1247</v>
      </c>
      <c r="CI51" t="s">
        <v>1060</v>
      </c>
      <c r="CJ51" t="s">
        <v>1248</v>
      </c>
      <c r="CK51" t="s">
        <v>1249</v>
      </c>
      <c r="CL51" t="s">
        <v>1250</v>
      </c>
      <c r="CM51" t="s">
        <v>1051</v>
      </c>
      <c r="CN51" t="s">
        <v>1251</v>
      </c>
      <c r="CO51" t="s">
        <v>1252</v>
      </c>
      <c r="CP51" t="s">
        <v>1253</v>
      </c>
      <c r="CQ51" t="s">
        <v>1254</v>
      </c>
      <c r="CR51" t="s">
        <v>1255</v>
      </c>
      <c r="CS51" t="s">
        <v>1256</v>
      </c>
      <c r="CT51" t="s">
        <v>1245</v>
      </c>
      <c r="CU51" t="s">
        <v>1164</v>
      </c>
      <c r="CV51" t="s">
        <v>1257</v>
      </c>
      <c r="CW51" t="s">
        <v>1258</v>
      </c>
      <c r="CX51" t="s">
        <v>1259</v>
      </c>
      <c r="CY51" t="s">
        <v>1260</v>
      </c>
      <c r="CZ51" t="s">
        <v>1261</v>
      </c>
      <c r="DA51" t="s">
        <v>1262</v>
      </c>
      <c r="DB51" t="s">
        <v>1263</v>
      </c>
      <c r="DC51" t="s">
        <v>1264</v>
      </c>
      <c r="DD51" t="s">
        <v>1265</v>
      </c>
      <c r="DE51" t="s">
        <v>1266</v>
      </c>
      <c r="DF51" t="s">
        <v>1051</v>
      </c>
      <c r="DG51" t="s">
        <v>1246</v>
      </c>
      <c r="DH51" t="s">
        <v>1230</v>
      </c>
      <c r="DI51" t="s">
        <v>1267</v>
      </c>
      <c r="DJ51" t="s">
        <v>1268</v>
      </c>
      <c r="DK51" t="s">
        <v>1267</v>
      </c>
      <c r="DL51" t="s">
        <v>1237</v>
      </c>
      <c r="DM51" t="s">
        <v>1269</v>
      </c>
      <c r="DN51" t="s">
        <v>1270</v>
      </c>
      <c r="DO51" t="s">
        <v>1271</v>
      </c>
      <c r="DP51" t="s">
        <v>1272</v>
      </c>
      <c r="DQ51" t="s">
        <v>1273</v>
      </c>
      <c r="DR51" t="s">
        <v>1274</v>
      </c>
      <c r="DS51" t="s">
        <v>1275</v>
      </c>
      <c r="DT51" t="s">
        <v>1276</v>
      </c>
      <c r="DU51" t="s">
        <v>1273</v>
      </c>
      <c r="DV51" t="s">
        <v>1236</v>
      </c>
      <c r="DW51" t="s">
        <v>1277</v>
      </c>
      <c r="DX51" t="s">
        <v>1278</v>
      </c>
      <c r="DY51" t="s">
        <v>1253</v>
      </c>
      <c r="DZ51" t="s">
        <v>1279</v>
      </c>
      <c r="EA51" t="s">
        <v>1280</v>
      </c>
      <c r="EB51" t="s">
        <v>1281</v>
      </c>
      <c r="EC51" t="s">
        <v>937</v>
      </c>
      <c r="ED51" t="s">
        <v>1282</v>
      </c>
      <c r="EE51" t="s">
        <v>898</v>
      </c>
      <c r="EF51" t="s">
        <v>1098</v>
      </c>
      <c r="EG51" t="s">
        <v>1269</v>
      </c>
      <c r="EH51" t="s">
        <v>1283</v>
      </c>
      <c r="EI51" t="s">
        <v>1284</v>
      </c>
      <c r="EJ51" t="s">
        <v>1285</v>
      </c>
      <c r="EK51" t="s">
        <v>1115</v>
      </c>
      <c r="EL51" t="s">
        <v>1286</v>
      </c>
      <c r="EM51" t="s">
        <v>1287</v>
      </c>
      <c r="EN51" t="s">
        <v>1288</v>
      </c>
      <c r="EO51" t="s">
        <v>1279</v>
      </c>
      <c r="EP51" t="s">
        <v>1093</v>
      </c>
      <c r="EQ51" t="s">
        <v>1239</v>
      </c>
      <c r="ER51" t="s">
        <v>1289</v>
      </c>
      <c r="ES51" t="s">
        <v>1241</v>
      </c>
      <c r="ET51" t="s">
        <v>1290</v>
      </c>
      <c r="EU51" t="s">
        <v>1275</v>
      </c>
      <c r="EV51" t="s">
        <v>1245</v>
      </c>
      <c r="EW51" t="s">
        <v>1259</v>
      </c>
      <c r="EX51" t="s">
        <v>1291</v>
      </c>
      <c r="EY51" t="s">
        <v>1191</v>
      </c>
    </row>
    <row r="52" spans="2:155" x14ac:dyDescent="0.2">
      <c r="B52" t="s">
        <v>2321</v>
      </c>
      <c r="C52" t="s">
        <v>695</v>
      </c>
      <c r="D52" s="65" t="s">
        <v>2441</v>
      </c>
      <c r="E52">
        <v>84</v>
      </c>
      <c r="F52" s="65" t="s">
        <v>1546</v>
      </c>
      <c r="G52" s="65" t="s">
        <v>2442</v>
      </c>
      <c r="I52" t="s">
        <v>2483</v>
      </c>
      <c r="J52" t="s">
        <v>2051</v>
      </c>
      <c r="K52" s="65">
        <f>D98</f>
        <v>1.90011629440476E+16</v>
      </c>
      <c r="L52" s="65">
        <f>D99</f>
        <v>1.66526051428571E+16</v>
      </c>
      <c r="M52" s="65" t="s">
        <v>2484</v>
      </c>
      <c r="N52" s="65">
        <v>19001162944</v>
      </c>
      <c r="O52" s="65">
        <v>16652605143</v>
      </c>
      <c r="P52" s="65">
        <f t="shared" si="0"/>
        <v>-2348557801</v>
      </c>
      <c r="Q52" s="65">
        <v>180706031428</v>
      </c>
      <c r="R52" s="65" t="s">
        <v>2485</v>
      </c>
      <c r="S52" s="65" t="s">
        <v>2486</v>
      </c>
      <c r="T52" s="65" t="s">
        <v>2487</v>
      </c>
      <c r="U52" s="63">
        <v>1191</v>
      </c>
      <c r="V52" s="62">
        <v>83</v>
      </c>
      <c r="W52" s="65" t="s">
        <v>2488</v>
      </c>
      <c r="Y52">
        <f t="shared" si="1"/>
        <v>48</v>
      </c>
      <c r="Z52" t="s">
        <v>840</v>
      </c>
      <c r="AA52" s="62" t="s">
        <v>929</v>
      </c>
      <c r="AB52" s="62" t="s">
        <v>1701</v>
      </c>
      <c r="AC52" s="66">
        <v>0.24099999999999999</v>
      </c>
      <c r="AE52" t="s">
        <v>2051</v>
      </c>
      <c r="AF52" t="s">
        <v>1004</v>
      </c>
      <c r="AG52" s="62" t="s">
        <v>2132</v>
      </c>
      <c r="AH52" s="66">
        <v>0.73</v>
      </c>
      <c r="AJ52" t="s">
        <v>2051</v>
      </c>
      <c r="AK52" t="s">
        <v>1071</v>
      </c>
      <c r="AL52" s="62" t="s">
        <v>1729</v>
      </c>
      <c r="AM52" s="66">
        <v>0.159</v>
      </c>
      <c r="AN52"/>
      <c r="AO52" t="s">
        <v>2051</v>
      </c>
      <c r="AP52" s="62" t="s">
        <v>1152</v>
      </c>
      <c r="AQ52" s="62" t="s">
        <v>1979</v>
      </c>
      <c r="AR52" s="66">
        <v>0.13600000000000001</v>
      </c>
      <c r="AS52"/>
      <c r="AT52" t="s">
        <v>2051</v>
      </c>
      <c r="AU52" s="62" t="s">
        <v>1205</v>
      </c>
      <c r="AV52" s="62" t="s">
        <v>2335</v>
      </c>
      <c r="AW52" s="66">
        <v>0.69499999999999995</v>
      </c>
      <c r="AX52" s="62"/>
      <c r="AY52" t="s">
        <v>2051</v>
      </c>
      <c r="AZ52" s="62" t="s">
        <v>1267</v>
      </c>
      <c r="BA52" s="62" t="s">
        <v>2489</v>
      </c>
      <c r="BB52" s="66">
        <v>0.434</v>
      </c>
      <c r="BC52" s="62"/>
      <c r="BD52" t="s">
        <v>2051</v>
      </c>
      <c r="BE52" s="62" t="s">
        <v>1329</v>
      </c>
      <c r="BF52" s="62" t="s">
        <v>2490</v>
      </c>
      <c r="BG52" s="66">
        <v>0.39400000000000002</v>
      </c>
      <c r="BH52"/>
      <c r="BI52"/>
      <c r="BJ52"/>
      <c r="BK52"/>
      <c r="BM52" t="s">
        <v>1372</v>
      </c>
      <c r="BN52" t="s">
        <v>1719</v>
      </c>
      <c r="BO52" t="s">
        <v>1939</v>
      </c>
      <c r="BP52" t="s">
        <v>1952</v>
      </c>
      <c r="BQ52" t="s">
        <v>1964</v>
      </c>
      <c r="BR52" t="s">
        <v>1472</v>
      </c>
      <c r="BS52" t="s">
        <v>1991</v>
      </c>
      <c r="BT52" t="s">
        <v>1693</v>
      </c>
      <c r="BU52" t="s">
        <v>2010</v>
      </c>
      <c r="BV52" t="s">
        <v>2106</v>
      </c>
      <c r="BW52" t="s">
        <v>1581</v>
      </c>
      <c r="BX52" t="s">
        <v>2141</v>
      </c>
      <c r="BY52" t="s">
        <v>1796</v>
      </c>
      <c r="BZ52" t="s">
        <v>1774</v>
      </c>
      <c r="CA52" t="s">
        <v>2185</v>
      </c>
      <c r="CB52" t="s">
        <v>2197</v>
      </c>
      <c r="CC52" t="s">
        <v>2207</v>
      </c>
      <c r="CD52" t="s">
        <v>2219</v>
      </c>
      <c r="CE52" t="s">
        <v>2254</v>
      </c>
      <c r="CF52" t="s">
        <v>2264</v>
      </c>
      <c r="CG52" t="s">
        <v>2274</v>
      </c>
      <c r="CH52" t="s">
        <v>2287</v>
      </c>
      <c r="CI52" t="s">
        <v>2228</v>
      </c>
      <c r="CJ52" t="s">
        <v>2307</v>
      </c>
      <c r="CK52" t="s">
        <v>2316</v>
      </c>
      <c r="CL52" t="s">
        <v>1450</v>
      </c>
      <c r="CM52" t="s">
        <v>2219</v>
      </c>
      <c r="CN52" t="s">
        <v>1797</v>
      </c>
      <c r="CO52" t="s">
        <v>2140</v>
      </c>
      <c r="CP52" t="s">
        <v>2372</v>
      </c>
      <c r="CQ52" t="s">
        <v>2378</v>
      </c>
      <c r="CR52" t="s">
        <v>1689</v>
      </c>
      <c r="CS52" t="s">
        <v>2388</v>
      </c>
      <c r="CT52" t="s">
        <v>2264</v>
      </c>
      <c r="CU52" t="s">
        <v>1896</v>
      </c>
      <c r="CV52" t="s">
        <v>2228</v>
      </c>
      <c r="CW52" t="s">
        <v>1891</v>
      </c>
      <c r="CX52" t="s">
        <v>2175</v>
      </c>
      <c r="CY52" t="s">
        <v>1655</v>
      </c>
      <c r="CZ52" t="s">
        <v>2439</v>
      </c>
      <c r="DA52" t="s">
        <v>1600</v>
      </c>
      <c r="DB52" t="s">
        <v>2458</v>
      </c>
      <c r="DC52" t="s">
        <v>2461</v>
      </c>
      <c r="DD52" t="s">
        <v>1963</v>
      </c>
      <c r="DE52" t="s">
        <v>2467</v>
      </c>
      <c r="DF52" t="s">
        <v>2219</v>
      </c>
      <c r="DG52" t="s">
        <v>2274</v>
      </c>
      <c r="DH52" t="s">
        <v>1719</v>
      </c>
      <c r="DI52" t="s">
        <v>2489</v>
      </c>
      <c r="DJ52" t="s">
        <v>2127</v>
      </c>
      <c r="DK52" t="s">
        <v>2489</v>
      </c>
      <c r="DL52" t="s">
        <v>2010</v>
      </c>
      <c r="DM52" t="s">
        <v>2491</v>
      </c>
      <c r="DN52" t="s">
        <v>2172</v>
      </c>
      <c r="DO52" t="s">
        <v>1781</v>
      </c>
      <c r="DP52" t="s">
        <v>2492</v>
      </c>
      <c r="DQ52" t="s">
        <v>2461</v>
      </c>
      <c r="DR52" t="s">
        <v>1605</v>
      </c>
      <c r="DS52" t="s">
        <v>2493</v>
      </c>
      <c r="DT52" t="s">
        <v>2494</v>
      </c>
      <c r="DU52" t="s">
        <v>2461</v>
      </c>
      <c r="DV52" t="s">
        <v>1693</v>
      </c>
      <c r="DW52" t="s">
        <v>2241</v>
      </c>
      <c r="DX52" t="s">
        <v>2495</v>
      </c>
      <c r="DY52" t="s">
        <v>2372</v>
      </c>
      <c r="DZ52" t="s">
        <v>2307</v>
      </c>
      <c r="EA52" t="s">
        <v>2496</v>
      </c>
      <c r="EB52" t="s">
        <v>1781</v>
      </c>
      <c r="EC52" t="s">
        <v>1904</v>
      </c>
      <c r="ED52" t="s">
        <v>1579</v>
      </c>
      <c r="EE52" t="s">
        <v>1875</v>
      </c>
      <c r="EF52" t="s">
        <v>2497</v>
      </c>
      <c r="EG52" t="s">
        <v>2491</v>
      </c>
      <c r="EH52" t="s">
        <v>2498</v>
      </c>
      <c r="EI52" t="s">
        <v>1393</v>
      </c>
      <c r="EJ52" t="s">
        <v>2492</v>
      </c>
      <c r="EK52" t="s">
        <v>1388</v>
      </c>
      <c r="EL52" t="s">
        <v>2499</v>
      </c>
      <c r="EM52" t="s">
        <v>2500</v>
      </c>
      <c r="EN52" t="s">
        <v>1621</v>
      </c>
      <c r="EO52" t="s">
        <v>2307</v>
      </c>
      <c r="EP52" t="s">
        <v>2172</v>
      </c>
      <c r="EQ52" t="s">
        <v>1581</v>
      </c>
      <c r="ER52" t="s">
        <v>2501</v>
      </c>
      <c r="ES52" t="s">
        <v>2185</v>
      </c>
      <c r="ET52" t="s">
        <v>1776</v>
      </c>
      <c r="EU52" t="s">
        <v>2493</v>
      </c>
      <c r="EV52" t="s">
        <v>2264</v>
      </c>
      <c r="EW52" t="s">
        <v>2175</v>
      </c>
      <c r="EX52" t="s">
        <v>2360</v>
      </c>
      <c r="EY52" t="s">
        <v>1990</v>
      </c>
    </row>
    <row r="53" spans="2:155" x14ac:dyDescent="0.2">
      <c r="C53" t="s">
        <v>689</v>
      </c>
      <c r="D53" s="65" t="s">
        <v>2502</v>
      </c>
      <c r="E53">
        <v>84</v>
      </c>
      <c r="F53" s="65" t="s">
        <v>1516</v>
      </c>
      <c r="G53" s="65" t="s">
        <v>2503</v>
      </c>
      <c r="I53" t="s">
        <v>2504</v>
      </c>
      <c r="J53" t="s">
        <v>2052</v>
      </c>
      <c r="K53" s="65">
        <f>D100</f>
        <v>1.90011629440476E+16</v>
      </c>
      <c r="L53" s="65">
        <f>D101</f>
        <v>1.7166625092619E+16</v>
      </c>
      <c r="M53" s="65" t="s">
        <v>2505</v>
      </c>
      <c r="N53" s="65">
        <v>19001162944</v>
      </c>
      <c r="O53" s="65">
        <v>171666250926</v>
      </c>
      <c r="P53" s="65">
        <f t="shared" si="0"/>
        <v>152665087982</v>
      </c>
      <c r="Q53" s="65">
        <v>1818578896964</v>
      </c>
      <c r="R53" s="65" t="s">
        <v>2506</v>
      </c>
      <c r="S53" s="65" t="s">
        <v>2507</v>
      </c>
      <c r="T53" s="65" t="s">
        <v>2508</v>
      </c>
      <c r="U53" s="62" t="s">
        <v>2126</v>
      </c>
      <c r="V53" s="62">
        <v>83</v>
      </c>
      <c r="W53" s="65" t="s">
        <v>1627</v>
      </c>
      <c r="Y53">
        <f t="shared" si="1"/>
        <v>49</v>
      </c>
      <c r="Z53" t="s">
        <v>841</v>
      </c>
      <c r="AA53" s="62" t="s">
        <v>930</v>
      </c>
      <c r="AB53" s="62" t="s">
        <v>1898</v>
      </c>
      <c r="AC53" s="66">
        <v>0.48699999999999999</v>
      </c>
      <c r="AE53" t="s">
        <v>2052</v>
      </c>
      <c r="AF53" t="s">
        <v>1005</v>
      </c>
      <c r="AG53" s="62" t="s">
        <v>1479</v>
      </c>
      <c r="AH53" s="66">
        <v>0.875</v>
      </c>
      <c r="AJ53" t="s">
        <v>2052</v>
      </c>
      <c r="AK53" t="s">
        <v>1072</v>
      </c>
      <c r="AL53" s="62" t="s">
        <v>2234</v>
      </c>
      <c r="AM53" s="66">
        <v>0.442</v>
      </c>
      <c r="AN53"/>
      <c r="AO53" t="s">
        <v>2052</v>
      </c>
      <c r="AP53" s="62" t="s">
        <v>1153</v>
      </c>
      <c r="AQ53" s="62" t="s">
        <v>2346</v>
      </c>
      <c r="AR53" s="66">
        <v>0.54800000000000004</v>
      </c>
      <c r="AS53"/>
      <c r="AT53" t="s">
        <v>2052</v>
      </c>
      <c r="AU53" s="62" t="s">
        <v>1003</v>
      </c>
      <c r="AV53" s="62" t="s">
        <v>1936</v>
      </c>
      <c r="AW53" s="66">
        <v>0.754</v>
      </c>
      <c r="AX53" s="62"/>
      <c r="AY53" t="s">
        <v>2052</v>
      </c>
      <c r="AZ53" s="62" t="s">
        <v>1268</v>
      </c>
      <c r="BA53" s="62" t="s">
        <v>2127</v>
      </c>
      <c r="BB53" s="66">
        <v>0.97499999999999998</v>
      </c>
      <c r="BC53" s="62"/>
      <c r="BD53" t="s">
        <v>2052</v>
      </c>
      <c r="BE53" s="62" t="s">
        <v>1330</v>
      </c>
      <c r="BF53" s="62" t="s">
        <v>2509</v>
      </c>
      <c r="BG53" s="66">
        <v>0.23599999999999999</v>
      </c>
      <c r="BH53"/>
      <c r="BI53"/>
      <c r="BJ53"/>
      <c r="BK53"/>
      <c r="BM53" t="s">
        <v>2440</v>
      </c>
    </row>
    <row r="54" spans="2:155" x14ac:dyDescent="0.2">
      <c r="B54" t="s">
        <v>2330</v>
      </c>
      <c r="C54" t="s">
        <v>702</v>
      </c>
      <c r="D54" s="65">
        <v>4.3618496993363104E+16</v>
      </c>
      <c r="E54">
        <v>84</v>
      </c>
      <c r="F54" s="65">
        <v>3978468927040000</v>
      </c>
      <c r="G54" s="65">
        <v>434086547815000</v>
      </c>
      <c r="I54" t="s">
        <v>2510</v>
      </c>
      <c r="J54" t="s">
        <v>2053</v>
      </c>
      <c r="K54" s="65">
        <f>D102</f>
        <v>1.90011629440476E+16</v>
      </c>
      <c r="L54" s="65">
        <f>D103</f>
        <v>1.62181982273809E+16</v>
      </c>
      <c r="M54" s="65" t="s">
        <v>2511</v>
      </c>
      <c r="N54" s="65">
        <v>19001162944</v>
      </c>
      <c r="O54" s="65">
        <v>16218198227</v>
      </c>
      <c r="P54" s="65">
        <f t="shared" si="0"/>
        <v>-2782964717</v>
      </c>
      <c r="Q54" s="65">
        <v>180210442539</v>
      </c>
      <c r="R54" s="65" t="s">
        <v>2512</v>
      </c>
      <c r="S54" s="65" t="s">
        <v>2513</v>
      </c>
      <c r="T54" s="65" t="s">
        <v>2514</v>
      </c>
      <c r="U54" s="63">
        <v>1415</v>
      </c>
      <c r="V54" s="62">
        <v>83</v>
      </c>
      <c r="W54" s="65" t="s">
        <v>1635</v>
      </c>
      <c r="Y54">
        <f t="shared" si="1"/>
        <v>50</v>
      </c>
      <c r="Z54" t="s">
        <v>842</v>
      </c>
      <c r="AA54" s="62" t="s">
        <v>931</v>
      </c>
      <c r="AB54" s="62" t="s">
        <v>1899</v>
      </c>
      <c r="AC54" s="66">
        <v>0.185</v>
      </c>
      <c r="AE54" t="s">
        <v>2053</v>
      </c>
      <c r="AF54" t="s">
        <v>1005</v>
      </c>
      <c r="AG54" s="62" t="s">
        <v>1479</v>
      </c>
      <c r="AH54" s="66">
        <v>0.875</v>
      </c>
      <c r="AJ54" t="s">
        <v>2053</v>
      </c>
      <c r="AK54" t="s">
        <v>1073</v>
      </c>
      <c r="AL54" s="62" t="s">
        <v>1686</v>
      </c>
      <c r="AM54" s="66">
        <v>0.14899999999999999</v>
      </c>
      <c r="AN54"/>
      <c r="AO54" t="s">
        <v>2053</v>
      </c>
      <c r="AP54" s="62" t="s">
        <v>1154</v>
      </c>
      <c r="AQ54" s="62" t="s">
        <v>1391</v>
      </c>
      <c r="AR54" s="66">
        <v>0.191</v>
      </c>
      <c r="AS54"/>
      <c r="AT54" t="s">
        <v>2053</v>
      </c>
      <c r="AU54" s="62" t="s">
        <v>1202</v>
      </c>
      <c r="AV54" s="62" t="s">
        <v>2335</v>
      </c>
      <c r="AW54" s="66">
        <v>0.69499999999999995</v>
      </c>
      <c r="AX54" s="62"/>
      <c r="AY54" t="s">
        <v>2053</v>
      </c>
      <c r="AZ54" s="62" t="s">
        <v>1267</v>
      </c>
      <c r="BA54" s="62" t="s">
        <v>2489</v>
      </c>
      <c r="BB54" s="66">
        <v>0.434</v>
      </c>
      <c r="BC54" s="62"/>
      <c r="BD54" t="s">
        <v>2053</v>
      </c>
      <c r="BE54" s="62" t="s">
        <v>1331</v>
      </c>
      <c r="BF54" s="62" t="s">
        <v>1690</v>
      </c>
      <c r="BG54" s="66">
        <v>0.20200000000000001</v>
      </c>
      <c r="BH54"/>
      <c r="BI54"/>
      <c r="BJ54"/>
      <c r="BK54"/>
      <c r="BM54" t="s">
        <v>2451</v>
      </c>
    </row>
    <row r="55" spans="2:155" x14ac:dyDescent="0.2">
      <c r="C55" t="s">
        <v>700</v>
      </c>
      <c r="D55" s="65">
        <v>8599449602976190</v>
      </c>
      <c r="E55">
        <v>84</v>
      </c>
      <c r="F55" s="65">
        <v>77244606838000</v>
      </c>
      <c r="G55" s="65">
        <v>8428077568186</v>
      </c>
      <c r="I55" t="s">
        <v>2515</v>
      </c>
      <c r="J55" t="s">
        <v>2054</v>
      </c>
      <c r="K55" s="65">
        <f>D104</f>
        <v>1134631188412</v>
      </c>
      <c r="L55" s="65">
        <f>D105</f>
        <v>18423827823</v>
      </c>
      <c r="M55" s="65" t="s">
        <v>2516</v>
      </c>
      <c r="N55" s="65">
        <v>1134631188412</v>
      </c>
      <c r="O55" s="65">
        <v>18423827823</v>
      </c>
      <c r="P55" s="65">
        <f t="shared" si="0"/>
        <v>-1116207360589</v>
      </c>
      <c r="Q55" s="65">
        <v>74427695206153</v>
      </c>
      <c r="R55" s="65" t="s">
        <v>2517</v>
      </c>
      <c r="S55" s="65">
        <v>-23229315946851</v>
      </c>
      <c r="T55" s="65" t="s">
        <v>2518</v>
      </c>
      <c r="U55" s="62" t="s">
        <v>2519</v>
      </c>
      <c r="V55" s="62">
        <v>83</v>
      </c>
      <c r="W55" s="65" t="s">
        <v>2316</v>
      </c>
      <c r="Y55">
        <f t="shared" si="1"/>
        <v>51</v>
      </c>
      <c r="Z55" t="s">
        <v>843</v>
      </c>
      <c r="AA55" s="62" t="s">
        <v>932</v>
      </c>
      <c r="AB55" s="62" t="s">
        <v>1900</v>
      </c>
      <c r="AC55" s="66">
        <v>0.80300000000000005</v>
      </c>
      <c r="AE55" t="s">
        <v>2054</v>
      </c>
      <c r="AF55" t="s">
        <v>1006</v>
      </c>
      <c r="AG55" s="65" t="s">
        <v>1584</v>
      </c>
      <c r="AH55" s="66">
        <v>0.65</v>
      </c>
      <c r="AJ55" t="s">
        <v>2054</v>
      </c>
      <c r="AK55" t="s">
        <v>1074</v>
      </c>
      <c r="AL55" s="62" t="s">
        <v>2231</v>
      </c>
      <c r="AM55" s="66">
        <v>0.91800000000000004</v>
      </c>
      <c r="AN55"/>
      <c r="AO55" t="s">
        <v>2054</v>
      </c>
      <c r="AP55" s="62" t="s">
        <v>1155</v>
      </c>
      <c r="AQ55" s="62" t="s">
        <v>2347</v>
      </c>
      <c r="AR55" s="66">
        <v>0.71</v>
      </c>
      <c r="AS55"/>
      <c r="AT55" t="s">
        <v>2054</v>
      </c>
      <c r="AU55" s="62" t="s">
        <v>1216</v>
      </c>
      <c r="AV55" s="62" t="s">
        <v>2426</v>
      </c>
      <c r="AW55" s="66">
        <v>0.81399999999999995</v>
      </c>
      <c r="AX55" s="62"/>
      <c r="AY55" t="s">
        <v>2054</v>
      </c>
      <c r="AZ55" s="62" t="s">
        <v>1237</v>
      </c>
      <c r="BA55" s="62" t="s">
        <v>2010</v>
      </c>
      <c r="BB55" s="66">
        <v>0.60399999999999998</v>
      </c>
      <c r="BC55" s="62"/>
      <c r="BD55" t="s">
        <v>2054</v>
      </c>
      <c r="BE55" s="62" t="s">
        <v>1332</v>
      </c>
      <c r="BF55" s="62" t="s">
        <v>2438</v>
      </c>
      <c r="BG55" s="66">
        <v>0.88800000000000001</v>
      </c>
      <c r="BH55"/>
      <c r="BI55"/>
      <c r="BJ55"/>
      <c r="BK55"/>
      <c r="BM55" t="s">
        <v>1966</v>
      </c>
    </row>
    <row r="56" spans="2:155" x14ac:dyDescent="0.2">
      <c r="B56" t="s">
        <v>2334</v>
      </c>
      <c r="C56" t="s">
        <v>702</v>
      </c>
      <c r="D56" s="65">
        <v>4.3618496993363104E+16</v>
      </c>
      <c r="E56">
        <v>84</v>
      </c>
      <c r="F56" s="65">
        <v>3978468927040000</v>
      </c>
      <c r="G56" s="65">
        <v>434086547815000</v>
      </c>
      <c r="I56" t="s">
        <v>2520</v>
      </c>
      <c r="J56" t="s">
        <v>2055</v>
      </c>
      <c r="K56" s="65">
        <f>D106</f>
        <v>1134631188412</v>
      </c>
      <c r="L56" s="65">
        <f>D107</f>
        <v>217478153804</v>
      </c>
      <c r="M56" s="65">
        <v>-10401503496235</v>
      </c>
      <c r="N56" s="65">
        <v>1134631188412</v>
      </c>
      <c r="O56" s="65">
        <v>217478153804</v>
      </c>
      <c r="P56" s="65">
        <f t="shared" si="0"/>
        <v>-917153034608</v>
      </c>
      <c r="Q56" s="65">
        <v>112010183009165</v>
      </c>
      <c r="R56" s="65">
        <v>12221312910604</v>
      </c>
      <c r="S56" s="65">
        <v>-34709203336356</v>
      </c>
      <c r="T56" s="65">
        <v>13906196343887</v>
      </c>
      <c r="U56" s="62" t="s">
        <v>2521</v>
      </c>
      <c r="V56" s="62">
        <v>83</v>
      </c>
      <c r="W56" s="65" t="s">
        <v>2141</v>
      </c>
      <c r="Y56">
        <f t="shared" si="1"/>
        <v>52</v>
      </c>
      <c r="Z56" t="s">
        <v>844</v>
      </c>
      <c r="AA56" s="62" t="s">
        <v>933</v>
      </c>
      <c r="AB56" s="62" t="s">
        <v>1901</v>
      </c>
      <c r="AC56" s="66">
        <v>0.76100000000000001</v>
      </c>
      <c r="AE56" t="s">
        <v>2055</v>
      </c>
      <c r="AF56" t="s">
        <v>1007</v>
      </c>
      <c r="AG56" s="62" t="s">
        <v>2133</v>
      </c>
      <c r="AH56" s="66">
        <v>0.86099999999999999</v>
      </c>
      <c r="AJ56" t="s">
        <v>2055</v>
      </c>
      <c r="AK56" t="s">
        <v>1075</v>
      </c>
      <c r="AL56" s="62" t="s">
        <v>1893</v>
      </c>
      <c r="AM56" s="66">
        <v>0.81299999999999994</v>
      </c>
      <c r="AN56"/>
      <c r="AO56" t="s">
        <v>2055</v>
      </c>
      <c r="AP56" s="62" t="s">
        <v>1156</v>
      </c>
      <c r="AQ56" s="62" t="s">
        <v>2348</v>
      </c>
      <c r="AR56" s="66">
        <v>0.65900000000000003</v>
      </c>
      <c r="AS56"/>
      <c r="AT56" t="s">
        <v>2055</v>
      </c>
      <c r="AU56" s="62" t="s">
        <v>1005</v>
      </c>
      <c r="AV56" s="62" t="s">
        <v>1479</v>
      </c>
      <c r="AW56" s="66">
        <v>0.875</v>
      </c>
      <c r="AX56" s="62"/>
      <c r="AY56" t="s">
        <v>2055</v>
      </c>
      <c r="AZ56" s="62" t="s">
        <v>1269</v>
      </c>
      <c r="BA56" s="62" t="s">
        <v>2491</v>
      </c>
      <c r="BB56" s="66">
        <v>0.91600000000000004</v>
      </c>
      <c r="BC56" s="62"/>
      <c r="BD56" t="s">
        <v>2055</v>
      </c>
      <c r="BE56" s="62" t="s">
        <v>1333</v>
      </c>
      <c r="BF56" s="62" t="s">
        <v>2522</v>
      </c>
      <c r="BG56" s="66">
        <v>0.80200000000000005</v>
      </c>
      <c r="BH56"/>
      <c r="BI56"/>
      <c r="BJ56"/>
      <c r="BK56"/>
    </row>
    <row r="57" spans="2:155" x14ac:dyDescent="0.2">
      <c r="C57" t="s">
        <v>699</v>
      </c>
      <c r="D57" s="65">
        <v>1.97843798632142E+16</v>
      </c>
      <c r="E57">
        <v>84</v>
      </c>
      <c r="F57" s="65">
        <v>5278828673045</v>
      </c>
      <c r="G57" s="65">
        <v>575967427975</v>
      </c>
      <c r="I57" t="s">
        <v>2523</v>
      </c>
      <c r="J57" t="s">
        <v>2056</v>
      </c>
      <c r="K57" s="65">
        <f>D108</f>
        <v>1134631188412</v>
      </c>
      <c r="L57" s="65" t="str">
        <f>D109</f>
        <v>.978016065517</v>
      </c>
      <c r="M57" s="65" t="s">
        <v>2524</v>
      </c>
      <c r="N57" s="65">
        <v>1134631188412</v>
      </c>
      <c r="O57" s="65" t="s">
        <v>1663</v>
      </c>
      <c r="P57" s="65">
        <f t="shared" si="0"/>
        <v>-1134631188411.022</v>
      </c>
      <c r="Q57" s="65">
        <v>16084521772612</v>
      </c>
      <c r="R57" s="65" t="s">
        <v>2525</v>
      </c>
      <c r="S57" s="65" t="s">
        <v>2526</v>
      </c>
      <c r="T57" s="65" t="s">
        <v>2527</v>
      </c>
      <c r="U57" s="62" t="s">
        <v>2528</v>
      </c>
      <c r="V57" s="62">
        <v>83</v>
      </c>
      <c r="W57" s="65" t="s">
        <v>2529</v>
      </c>
      <c r="Y57">
        <f t="shared" si="1"/>
        <v>53</v>
      </c>
      <c r="Z57" t="s">
        <v>845</v>
      </c>
      <c r="AA57" s="62" t="s">
        <v>934</v>
      </c>
      <c r="AB57" s="62" t="s">
        <v>1535</v>
      </c>
      <c r="AC57" s="66">
        <v>0.33800000000000002</v>
      </c>
      <c r="AE57" t="s">
        <v>2056</v>
      </c>
      <c r="AF57" t="s">
        <v>1008</v>
      </c>
      <c r="AG57" s="62" t="s">
        <v>2124</v>
      </c>
      <c r="AH57" s="66">
        <v>0.68300000000000005</v>
      </c>
      <c r="AJ57" t="s">
        <v>2056</v>
      </c>
      <c r="AK57" t="s">
        <v>1076</v>
      </c>
      <c r="AL57" s="62" t="s">
        <v>1525</v>
      </c>
      <c r="AM57" s="66">
        <v>0.22700000000000001</v>
      </c>
      <c r="AN57"/>
      <c r="AO57" t="s">
        <v>2056</v>
      </c>
      <c r="AP57" s="62" t="s">
        <v>1157</v>
      </c>
      <c r="AQ57" s="62" t="s">
        <v>2349</v>
      </c>
      <c r="AR57" s="66">
        <v>0.25700000000000001</v>
      </c>
      <c r="AS57"/>
      <c r="AT57" t="s">
        <v>2056</v>
      </c>
      <c r="AU57" s="62" t="s">
        <v>1216</v>
      </c>
      <c r="AV57" s="62" t="s">
        <v>2426</v>
      </c>
      <c r="AW57" s="66">
        <v>0.81399999999999995</v>
      </c>
      <c r="AX57" s="62"/>
      <c r="AY57" t="s">
        <v>2056</v>
      </c>
      <c r="AZ57" s="62" t="s">
        <v>1270</v>
      </c>
      <c r="BA57" s="62" t="s">
        <v>2172</v>
      </c>
      <c r="BB57" s="66">
        <v>0.33600000000000002</v>
      </c>
      <c r="BC57" s="62"/>
      <c r="BD57" t="s">
        <v>2056</v>
      </c>
      <c r="BE57" s="62" t="s">
        <v>1334</v>
      </c>
      <c r="BF57" s="62" t="s">
        <v>2530</v>
      </c>
      <c r="BG57" s="66">
        <v>0.68899999999999995</v>
      </c>
      <c r="BH57"/>
      <c r="BI57"/>
      <c r="BJ57"/>
      <c r="BK57"/>
    </row>
    <row r="58" spans="2:155" x14ac:dyDescent="0.2">
      <c r="B58" t="s">
        <v>2367</v>
      </c>
      <c r="C58" t="s">
        <v>702</v>
      </c>
      <c r="D58" s="65">
        <v>4.3618496993363104E+16</v>
      </c>
      <c r="E58">
        <v>84</v>
      </c>
      <c r="F58" s="65">
        <v>3978468927040000</v>
      </c>
      <c r="G58" s="65">
        <v>434086547815000</v>
      </c>
      <c r="I58" t="s">
        <v>2531</v>
      </c>
      <c r="J58" t="s">
        <v>2057</v>
      </c>
      <c r="K58" s="65">
        <f>D110</f>
        <v>1134631188412</v>
      </c>
      <c r="L58" s="65" t="str">
        <f>D111</f>
        <v>.94771644264</v>
      </c>
      <c r="M58" s="65" t="s">
        <v>2532</v>
      </c>
      <c r="N58" s="65">
        <v>1134631188412</v>
      </c>
      <c r="O58" s="65" t="s">
        <v>1658</v>
      </c>
      <c r="P58" s="65">
        <f t="shared" si="0"/>
        <v>-1134631188411.0522</v>
      </c>
      <c r="Q58" s="65">
        <v>13065367234362</v>
      </c>
      <c r="R58" s="65" t="s">
        <v>2533</v>
      </c>
      <c r="S58" s="65" t="s">
        <v>2534</v>
      </c>
      <c r="T58" s="65" t="s">
        <v>2535</v>
      </c>
      <c r="U58" s="63">
        <v>1311</v>
      </c>
      <c r="V58" s="62">
        <v>83</v>
      </c>
      <c r="W58" s="65" t="s">
        <v>1450</v>
      </c>
      <c r="Y58">
        <f t="shared" si="1"/>
        <v>54</v>
      </c>
      <c r="Z58" t="s">
        <v>846</v>
      </c>
      <c r="AA58" s="62" t="s">
        <v>935</v>
      </c>
      <c r="AB58" s="62" t="s">
        <v>1902</v>
      </c>
      <c r="AC58" s="66">
        <v>0.50900000000000001</v>
      </c>
      <c r="AE58" t="s">
        <v>2057</v>
      </c>
      <c r="AF58" t="s">
        <v>997</v>
      </c>
      <c r="AG58" s="62" t="s">
        <v>2127</v>
      </c>
      <c r="AH58" s="66">
        <v>0.97499999999999998</v>
      </c>
      <c r="AJ58" t="s">
        <v>2057</v>
      </c>
      <c r="AK58" t="s">
        <v>1077</v>
      </c>
      <c r="AL58" s="62" t="s">
        <v>2235</v>
      </c>
      <c r="AM58" s="66">
        <v>0.499</v>
      </c>
      <c r="AN58"/>
      <c r="AO58" t="s">
        <v>2057</v>
      </c>
      <c r="AP58" s="62" t="s">
        <v>946</v>
      </c>
      <c r="AQ58" s="62" t="s">
        <v>1913</v>
      </c>
      <c r="AR58" s="66">
        <v>0.61699999999999999</v>
      </c>
      <c r="AS58"/>
      <c r="AT58" t="s">
        <v>2057</v>
      </c>
      <c r="AU58" s="62" t="s">
        <v>1199</v>
      </c>
      <c r="AV58" s="62" t="s">
        <v>2306</v>
      </c>
      <c r="AW58" s="66">
        <v>0.58299999999999996</v>
      </c>
      <c r="AX58" s="62"/>
      <c r="AY58" t="s">
        <v>2057</v>
      </c>
      <c r="AZ58" s="62" t="s">
        <v>1271</v>
      </c>
      <c r="BA58" s="62" t="s">
        <v>1781</v>
      </c>
      <c r="BB58" s="66">
        <v>0.98299999999999998</v>
      </c>
      <c r="BC58" s="62"/>
      <c r="BD58" t="s">
        <v>2057</v>
      </c>
      <c r="BE58" s="62" t="s">
        <v>1335</v>
      </c>
      <c r="BF58" s="62" t="s">
        <v>1554</v>
      </c>
      <c r="BG58" s="66">
        <v>0.29399999999999998</v>
      </c>
      <c r="BH58"/>
      <c r="BI58"/>
      <c r="BJ58"/>
      <c r="BK58"/>
      <c r="BM58" t="s">
        <v>792</v>
      </c>
    </row>
    <row r="59" spans="2:155" x14ac:dyDescent="0.2">
      <c r="C59" t="s">
        <v>698</v>
      </c>
      <c r="D59" s="65">
        <v>8016280867023800</v>
      </c>
      <c r="E59">
        <v>84</v>
      </c>
      <c r="F59" s="65">
        <v>5141256515070</v>
      </c>
      <c r="G59" s="65">
        <v>560957074940</v>
      </c>
      <c r="I59" t="s">
        <v>2536</v>
      </c>
      <c r="J59" t="s">
        <v>2058</v>
      </c>
      <c r="K59" s="65">
        <f>D112</f>
        <v>1134631188412</v>
      </c>
      <c r="L59" s="65" t="str">
        <f>D113</f>
        <v>.91413288435</v>
      </c>
      <c r="M59" s="65" t="s">
        <v>2537</v>
      </c>
      <c r="N59" s="65">
        <v>1134631188412</v>
      </c>
      <c r="O59" s="65" t="s">
        <v>1653</v>
      </c>
      <c r="P59" s="65">
        <f t="shared" si="0"/>
        <v>-1134631188411.0859</v>
      </c>
      <c r="Q59" s="65">
        <v>13366477025933</v>
      </c>
      <c r="R59" s="65" t="s">
        <v>2538</v>
      </c>
      <c r="S59" s="65" t="s">
        <v>2539</v>
      </c>
      <c r="T59" s="65" t="s">
        <v>2540</v>
      </c>
      <c r="U59" s="63">
        <v>1512</v>
      </c>
      <c r="V59" s="62">
        <v>83</v>
      </c>
      <c r="W59" s="65" t="s">
        <v>1536</v>
      </c>
      <c r="Y59">
        <f t="shared" si="1"/>
        <v>55</v>
      </c>
      <c r="Z59" t="s">
        <v>847</v>
      </c>
      <c r="AA59" s="62" t="s">
        <v>936</v>
      </c>
      <c r="AB59" s="62" t="s">
        <v>1903</v>
      </c>
      <c r="AC59" s="66">
        <v>0.19700000000000001</v>
      </c>
      <c r="AE59" t="s">
        <v>2058</v>
      </c>
      <c r="AF59" t="s">
        <v>1009</v>
      </c>
      <c r="AG59" s="62" t="s">
        <v>2132</v>
      </c>
      <c r="AH59" s="66">
        <v>0.73</v>
      </c>
      <c r="AJ59" t="s">
        <v>2058</v>
      </c>
      <c r="AK59" t="s">
        <v>1076</v>
      </c>
      <c r="AL59" s="62" t="s">
        <v>1525</v>
      </c>
      <c r="AM59" s="66">
        <v>0.22700000000000001</v>
      </c>
      <c r="AN59"/>
      <c r="AO59" t="s">
        <v>2058</v>
      </c>
      <c r="AP59" s="62" t="s">
        <v>1158</v>
      </c>
      <c r="AQ59" s="62" t="s">
        <v>1711</v>
      </c>
      <c r="AR59" s="66">
        <v>0.23400000000000001</v>
      </c>
      <c r="AS59"/>
      <c r="AT59" t="s">
        <v>2058</v>
      </c>
      <c r="AU59" s="62" t="s">
        <v>1217</v>
      </c>
      <c r="AV59" s="62" t="s">
        <v>2354</v>
      </c>
      <c r="AW59" s="66">
        <v>0.53</v>
      </c>
      <c r="AX59" s="62"/>
      <c r="AY59" t="s">
        <v>2058</v>
      </c>
      <c r="AZ59" s="62" t="s">
        <v>1272</v>
      </c>
      <c r="BA59" s="62" t="s">
        <v>2492</v>
      </c>
      <c r="BB59" s="66">
        <v>0.48499999999999999</v>
      </c>
      <c r="BC59" s="62"/>
      <c r="BD59" t="s">
        <v>2058</v>
      </c>
      <c r="BE59" s="62" t="s">
        <v>1320</v>
      </c>
      <c r="BF59" s="62" t="s">
        <v>2408</v>
      </c>
      <c r="BG59" s="66">
        <v>0.23</v>
      </c>
      <c r="BH59"/>
      <c r="BI59"/>
      <c r="BJ59"/>
      <c r="BK59"/>
      <c r="DF59" t="s">
        <v>1835</v>
      </c>
    </row>
    <row r="60" spans="2:155" x14ac:dyDescent="0.2">
      <c r="B60" t="s">
        <v>2371</v>
      </c>
      <c r="C60" t="s">
        <v>702</v>
      </c>
      <c r="D60" s="65">
        <v>4.3618496993363104E+16</v>
      </c>
      <c r="E60">
        <v>84</v>
      </c>
      <c r="F60" s="65">
        <v>3978468927040000</v>
      </c>
      <c r="G60" s="65">
        <v>434086547815000</v>
      </c>
      <c r="I60" t="s">
        <v>2541</v>
      </c>
      <c r="J60" t="s">
        <v>2059</v>
      </c>
      <c r="K60" s="65">
        <f>D114</f>
        <v>-196588277305</v>
      </c>
      <c r="L60" s="65">
        <f>D115</f>
        <v>10577295551</v>
      </c>
      <c r="M60" s="65">
        <v>-3023612328167</v>
      </c>
      <c r="N60" s="65">
        <v>-196588277305</v>
      </c>
      <c r="O60" s="65">
        <v>10577295551</v>
      </c>
      <c r="P60" s="65">
        <f t="shared" si="0"/>
        <v>207165572856</v>
      </c>
      <c r="Q60" s="65">
        <v>28815429382142</v>
      </c>
      <c r="R60" s="65">
        <v>3144021103008</v>
      </c>
      <c r="S60" s="65">
        <v>-9276943850069</v>
      </c>
      <c r="T60" s="65">
        <v>3229719193736</v>
      </c>
      <c r="U60" s="62" t="s">
        <v>2542</v>
      </c>
      <c r="V60" s="62">
        <v>83</v>
      </c>
      <c r="W60" s="65" t="s">
        <v>1514</v>
      </c>
      <c r="Y60">
        <f t="shared" si="1"/>
        <v>56</v>
      </c>
      <c r="Z60" t="s">
        <v>848</v>
      </c>
      <c r="AA60" s="62" t="s">
        <v>937</v>
      </c>
      <c r="AB60" s="62" t="s">
        <v>1904</v>
      </c>
      <c r="AC60" s="66">
        <v>0.78300000000000003</v>
      </c>
      <c r="AE60" t="s">
        <v>2059</v>
      </c>
      <c r="AF60" t="s">
        <v>1010</v>
      </c>
      <c r="AG60" s="62" t="s">
        <v>2134</v>
      </c>
      <c r="AH60" s="66">
        <v>0.97199999999999998</v>
      </c>
      <c r="AJ60" t="s">
        <v>2059</v>
      </c>
      <c r="AK60" t="s">
        <v>1078</v>
      </c>
      <c r="AL60" s="62" t="s">
        <v>2236</v>
      </c>
      <c r="AM60" s="66">
        <v>0.66400000000000003</v>
      </c>
      <c r="AN60"/>
      <c r="AO60" t="s">
        <v>2059</v>
      </c>
      <c r="AP60" s="62" t="s">
        <v>1159</v>
      </c>
      <c r="AQ60" s="62" t="s">
        <v>1724</v>
      </c>
      <c r="AR60" s="66">
        <v>0.16600000000000001</v>
      </c>
      <c r="AS60"/>
      <c r="AT60" t="s">
        <v>2059</v>
      </c>
      <c r="AU60" s="62" t="s">
        <v>1218</v>
      </c>
      <c r="AV60" s="62" t="s">
        <v>2341</v>
      </c>
      <c r="AW60" s="66">
        <v>3.3000000000000002E-2</v>
      </c>
      <c r="AX60" s="62"/>
      <c r="AY60" t="s">
        <v>2059</v>
      </c>
      <c r="AZ60" s="62" t="s">
        <v>1273</v>
      </c>
      <c r="BA60" s="62" t="s">
        <v>2461</v>
      </c>
      <c r="BB60" s="66">
        <v>0.84899999999999998</v>
      </c>
      <c r="BC60" s="62"/>
      <c r="BD60" t="s">
        <v>2059</v>
      </c>
      <c r="BE60" s="62" t="s">
        <v>1336</v>
      </c>
      <c r="BF60" s="62" t="s">
        <v>1467</v>
      </c>
      <c r="BG60" s="66">
        <v>0.53300000000000003</v>
      </c>
      <c r="BH60"/>
      <c r="BI60"/>
      <c r="BJ60"/>
      <c r="BK60"/>
      <c r="BN60" t="s">
        <v>1851</v>
      </c>
      <c r="BO60" t="s">
        <v>1929</v>
      </c>
      <c r="BP60" t="s">
        <v>1944</v>
      </c>
      <c r="BQ60" t="s">
        <v>1956</v>
      </c>
      <c r="BR60" t="s">
        <v>1970</v>
      </c>
      <c r="BS60" t="s">
        <v>1981</v>
      </c>
      <c r="BT60" t="s">
        <v>1995</v>
      </c>
      <c r="BU60" t="s">
        <v>2004</v>
      </c>
      <c r="BV60" t="s">
        <v>2012</v>
      </c>
      <c r="BW60" t="s">
        <v>2013</v>
      </c>
      <c r="BX60" t="s">
        <v>2014</v>
      </c>
      <c r="BY60" t="s">
        <v>2015</v>
      </c>
      <c r="BZ60" t="s">
        <v>2016</v>
      </c>
      <c r="CA60" t="s">
        <v>2017</v>
      </c>
      <c r="CB60" t="s">
        <v>2018</v>
      </c>
      <c r="CC60" t="s">
        <v>2019</v>
      </c>
      <c r="CD60" t="s">
        <v>2020</v>
      </c>
      <c r="CE60" t="s">
        <v>2021</v>
      </c>
      <c r="CF60" t="s">
        <v>2022</v>
      </c>
      <c r="CG60" t="s">
        <v>2023</v>
      </c>
      <c r="CH60" t="s">
        <v>2024</v>
      </c>
      <c r="CI60" t="s">
        <v>2025</v>
      </c>
      <c r="CJ60" t="s">
        <v>2026</v>
      </c>
      <c r="CK60" t="s">
        <v>2027</v>
      </c>
      <c r="CL60" t="s">
        <v>2028</v>
      </c>
      <c r="CM60" t="s">
        <v>2029</v>
      </c>
      <c r="CN60" t="s">
        <v>2030</v>
      </c>
      <c r="CO60" t="s">
        <v>2031</v>
      </c>
      <c r="CP60" t="s">
        <v>2032</v>
      </c>
      <c r="CQ60" t="s">
        <v>2033</v>
      </c>
      <c r="CR60" t="s">
        <v>2034</v>
      </c>
      <c r="CS60" t="s">
        <v>2035</v>
      </c>
      <c r="CT60" t="s">
        <v>2036</v>
      </c>
      <c r="CU60" t="s">
        <v>2037</v>
      </c>
      <c r="CV60" t="s">
        <v>2038</v>
      </c>
      <c r="CW60" t="s">
        <v>2039</v>
      </c>
      <c r="CX60" t="s">
        <v>2040</v>
      </c>
      <c r="CY60" t="s">
        <v>2041</v>
      </c>
      <c r="CZ60" t="s">
        <v>2042</v>
      </c>
      <c r="DA60" t="s">
        <v>2043</v>
      </c>
      <c r="DB60" t="s">
        <v>2044</v>
      </c>
      <c r="DC60" t="s">
        <v>2045</v>
      </c>
      <c r="DD60" t="s">
        <v>2046</v>
      </c>
      <c r="DE60" t="s">
        <v>2047</v>
      </c>
      <c r="DF60" t="s">
        <v>2048</v>
      </c>
      <c r="DG60" t="s">
        <v>2049</v>
      </c>
      <c r="DH60" t="s">
        <v>2050</v>
      </c>
      <c r="DI60" t="s">
        <v>2051</v>
      </c>
      <c r="DJ60" t="s">
        <v>2052</v>
      </c>
      <c r="DK60" t="s">
        <v>2053</v>
      </c>
      <c r="DL60" t="s">
        <v>2054</v>
      </c>
      <c r="DM60" t="s">
        <v>2055</v>
      </c>
      <c r="DN60" t="s">
        <v>2056</v>
      </c>
      <c r="DO60" t="s">
        <v>2057</v>
      </c>
      <c r="DP60" t="s">
        <v>2058</v>
      </c>
      <c r="DQ60" t="s">
        <v>2059</v>
      </c>
      <c r="DR60" t="s">
        <v>2060</v>
      </c>
      <c r="DS60" t="s">
        <v>2061</v>
      </c>
      <c r="DT60" t="s">
        <v>2062</v>
      </c>
      <c r="DU60" t="s">
        <v>2063</v>
      </c>
      <c r="DV60" t="s">
        <v>2064</v>
      </c>
      <c r="DW60" t="s">
        <v>2065</v>
      </c>
      <c r="DX60" t="s">
        <v>2066</v>
      </c>
      <c r="DY60" t="s">
        <v>2067</v>
      </c>
      <c r="DZ60" t="s">
        <v>2068</v>
      </c>
      <c r="EA60" t="s">
        <v>2069</v>
      </c>
      <c r="EB60" t="s">
        <v>2070</v>
      </c>
      <c r="EC60" t="s">
        <v>2071</v>
      </c>
      <c r="ED60" t="s">
        <v>2072</v>
      </c>
      <c r="EE60" t="s">
        <v>2073</v>
      </c>
      <c r="EF60" t="s">
        <v>2074</v>
      </c>
      <c r="EG60" t="s">
        <v>2075</v>
      </c>
      <c r="EH60" t="s">
        <v>2076</v>
      </c>
      <c r="EI60" t="s">
        <v>2077</v>
      </c>
      <c r="EJ60" t="s">
        <v>2078</v>
      </c>
      <c r="EK60" t="s">
        <v>2079</v>
      </c>
      <c r="EL60" t="s">
        <v>2080</v>
      </c>
      <c r="EM60" t="s">
        <v>2081</v>
      </c>
      <c r="EN60" t="s">
        <v>2082</v>
      </c>
      <c r="EO60" t="s">
        <v>2083</v>
      </c>
      <c r="EP60" t="s">
        <v>2084</v>
      </c>
      <c r="EQ60" t="s">
        <v>2085</v>
      </c>
      <c r="ER60" t="s">
        <v>2086</v>
      </c>
      <c r="ES60" t="s">
        <v>2087</v>
      </c>
      <c r="ET60" t="s">
        <v>2088</v>
      </c>
      <c r="EU60" t="s">
        <v>2089</v>
      </c>
      <c r="EV60" t="s">
        <v>2090</v>
      </c>
      <c r="EW60" t="s">
        <v>2091</v>
      </c>
      <c r="EX60" t="s">
        <v>2092</v>
      </c>
      <c r="EY60" t="s">
        <v>2093</v>
      </c>
    </row>
    <row r="61" spans="2:155" x14ac:dyDescent="0.2">
      <c r="C61" t="s">
        <v>697</v>
      </c>
      <c r="D61" s="65">
        <v>2.30337813549523E+16</v>
      </c>
      <c r="E61">
        <v>84</v>
      </c>
      <c r="F61" s="65">
        <v>65189325486760</v>
      </c>
      <c r="G61" s="65">
        <v>7112738536814</v>
      </c>
      <c r="I61" t="s">
        <v>2543</v>
      </c>
      <c r="J61" t="s">
        <v>2060</v>
      </c>
      <c r="K61" s="65">
        <f>D116</f>
        <v>-196588277305</v>
      </c>
      <c r="L61" s="65">
        <f>D117</f>
        <v>1298944445000</v>
      </c>
      <c r="M61" s="65">
        <v>-131860327306000</v>
      </c>
      <c r="N61" s="65">
        <v>-196588277305</v>
      </c>
      <c r="O61" s="65">
        <v>1298944445000</v>
      </c>
      <c r="P61" s="65">
        <f t="shared" si="0"/>
        <v>1495532722305</v>
      </c>
      <c r="Q61" s="65">
        <v>1170379973750000</v>
      </c>
      <c r="R61" s="65">
        <v>127698924323000</v>
      </c>
      <c r="S61" s="65">
        <v>-385848351756000</v>
      </c>
      <c r="T61" s="65">
        <v>122127697143000</v>
      </c>
      <c r="U61" s="63">
        <v>-1033</v>
      </c>
      <c r="V61" s="62">
        <v>83</v>
      </c>
      <c r="W61" s="65" t="s">
        <v>1935</v>
      </c>
      <c r="Y61">
        <f t="shared" si="1"/>
        <v>57</v>
      </c>
      <c r="Z61" t="s">
        <v>849</v>
      </c>
      <c r="AA61" s="62" t="s">
        <v>938</v>
      </c>
      <c r="AB61" s="62" t="s">
        <v>1905</v>
      </c>
      <c r="AC61" s="66">
        <v>0.81699999999999995</v>
      </c>
      <c r="AE61" t="s">
        <v>2060</v>
      </c>
      <c r="AF61" t="s">
        <v>1003</v>
      </c>
      <c r="AG61" s="62" t="s">
        <v>2131</v>
      </c>
      <c r="AH61" s="66">
        <v>0.753</v>
      </c>
      <c r="AJ61" t="s">
        <v>2060</v>
      </c>
      <c r="AK61" t="s">
        <v>1079</v>
      </c>
      <c r="AL61" s="62" t="s">
        <v>2237</v>
      </c>
      <c r="AM61" s="66">
        <v>0.59199999999999997</v>
      </c>
      <c r="AN61"/>
      <c r="AO61" t="s">
        <v>2060</v>
      </c>
      <c r="AP61" s="62" t="s">
        <v>1160</v>
      </c>
      <c r="AQ61" s="62" t="s">
        <v>2117</v>
      </c>
      <c r="AR61" s="66">
        <v>0.23100000000000001</v>
      </c>
      <c r="AS61"/>
      <c r="AT61" t="s">
        <v>2060</v>
      </c>
      <c r="AU61" s="62" t="s">
        <v>1192</v>
      </c>
      <c r="AV61" s="62" t="s">
        <v>1530</v>
      </c>
      <c r="AW61" s="66">
        <v>9.9000000000000005E-2</v>
      </c>
      <c r="AX61" s="62"/>
      <c r="AY61" t="s">
        <v>2060</v>
      </c>
      <c r="AZ61" s="62" t="s">
        <v>1274</v>
      </c>
      <c r="BA61" s="62" t="s">
        <v>1605</v>
      </c>
      <c r="BB61" s="66">
        <v>0.96599999999999997</v>
      </c>
      <c r="BC61" s="62"/>
      <c r="BD61" t="s">
        <v>2060</v>
      </c>
      <c r="BE61" s="62" t="s">
        <v>1337</v>
      </c>
      <c r="BF61" s="62" t="s">
        <v>1596</v>
      </c>
      <c r="BG61" s="66">
        <v>0.66</v>
      </c>
      <c r="BH61"/>
      <c r="BI61"/>
      <c r="BJ61"/>
      <c r="BK61"/>
      <c r="BM61" t="s">
        <v>1847</v>
      </c>
      <c r="BN61" t="s">
        <v>1292</v>
      </c>
      <c r="BO61" t="s">
        <v>1293</v>
      </c>
      <c r="BP61" t="s">
        <v>1294</v>
      </c>
      <c r="BQ61" t="s">
        <v>1295</v>
      </c>
      <c r="BR61" t="s">
        <v>1294</v>
      </c>
      <c r="BS61" t="s">
        <v>1294</v>
      </c>
      <c r="BT61" t="s">
        <v>1296</v>
      </c>
      <c r="BU61" t="s">
        <v>1297</v>
      </c>
      <c r="BV61" t="s">
        <v>1298</v>
      </c>
      <c r="BW61" t="s">
        <v>1299</v>
      </c>
      <c r="BX61" t="s">
        <v>1300</v>
      </c>
      <c r="BY61" t="s">
        <v>1301</v>
      </c>
      <c r="BZ61" t="s">
        <v>1302</v>
      </c>
      <c r="CA61" t="s">
        <v>1303</v>
      </c>
      <c r="CB61" t="s">
        <v>1304</v>
      </c>
      <c r="CC61" t="s">
        <v>1305</v>
      </c>
      <c r="CD61" t="s">
        <v>1306</v>
      </c>
      <c r="CE61" t="s">
        <v>1047</v>
      </c>
      <c r="CF61" t="s">
        <v>1297</v>
      </c>
      <c r="CG61" t="s">
        <v>1307</v>
      </c>
      <c r="CH61" t="s">
        <v>1308</v>
      </c>
      <c r="CI61" t="s">
        <v>1309</v>
      </c>
      <c r="CJ61" t="s">
        <v>1310</v>
      </c>
      <c r="CK61" t="s">
        <v>1311</v>
      </c>
      <c r="CL61" t="s">
        <v>1312</v>
      </c>
      <c r="CM61" t="s">
        <v>1313</v>
      </c>
      <c r="CN61" t="s">
        <v>1314</v>
      </c>
      <c r="CO61" t="s">
        <v>998</v>
      </c>
      <c r="CP61" t="s">
        <v>1315</v>
      </c>
      <c r="CQ61" t="s">
        <v>1316</v>
      </c>
      <c r="CR61" t="s">
        <v>1053</v>
      </c>
      <c r="CS61" t="s">
        <v>1305</v>
      </c>
      <c r="CT61" t="s">
        <v>1317</v>
      </c>
      <c r="CU61" t="s">
        <v>1318</v>
      </c>
      <c r="CV61" t="s">
        <v>1319</v>
      </c>
      <c r="CW61" t="s">
        <v>1320</v>
      </c>
      <c r="CX61" t="s">
        <v>1321</v>
      </c>
      <c r="CY61" t="s">
        <v>1313</v>
      </c>
      <c r="CZ61" t="s">
        <v>1039</v>
      </c>
      <c r="DA61" t="s">
        <v>1322</v>
      </c>
      <c r="DB61" t="s">
        <v>1313</v>
      </c>
      <c r="DC61" t="s">
        <v>1323</v>
      </c>
      <c r="DD61" t="s">
        <v>1324</v>
      </c>
      <c r="DE61" t="s">
        <v>1325</v>
      </c>
      <c r="DF61" t="s">
        <v>1326</v>
      </c>
      <c r="DG61" t="s">
        <v>1327</v>
      </c>
      <c r="DH61" t="s">
        <v>1328</v>
      </c>
      <c r="DI61" t="s">
        <v>1329</v>
      </c>
      <c r="DJ61" t="s">
        <v>1330</v>
      </c>
      <c r="DK61" t="s">
        <v>1331</v>
      </c>
      <c r="DL61" t="s">
        <v>1332</v>
      </c>
      <c r="DM61" t="s">
        <v>1333</v>
      </c>
      <c r="DN61" t="s">
        <v>1334</v>
      </c>
      <c r="DO61" t="s">
        <v>1335</v>
      </c>
      <c r="DP61" t="s">
        <v>1320</v>
      </c>
      <c r="DQ61" t="s">
        <v>1336</v>
      </c>
      <c r="DR61" t="s">
        <v>1337</v>
      </c>
      <c r="DS61" t="s">
        <v>1338</v>
      </c>
      <c r="DT61" t="s">
        <v>1339</v>
      </c>
      <c r="DU61" t="s">
        <v>1236</v>
      </c>
      <c r="DV61" t="s">
        <v>1340</v>
      </c>
      <c r="DW61" t="s">
        <v>1341</v>
      </c>
      <c r="DX61" t="s">
        <v>1342</v>
      </c>
      <c r="DY61" t="s">
        <v>1343</v>
      </c>
      <c r="DZ61" t="s">
        <v>1344</v>
      </c>
      <c r="EA61" t="s">
        <v>1344</v>
      </c>
      <c r="EB61" t="s">
        <v>1345</v>
      </c>
      <c r="EC61" t="s">
        <v>1346</v>
      </c>
      <c r="ED61" t="s">
        <v>1345</v>
      </c>
      <c r="EE61" t="s">
        <v>1293</v>
      </c>
      <c r="EF61" t="s">
        <v>1347</v>
      </c>
      <c r="EG61" t="s">
        <v>1348</v>
      </c>
      <c r="EH61" t="s">
        <v>1349</v>
      </c>
      <c r="EI61" t="s">
        <v>1350</v>
      </c>
      <c r="EJ61" t="s">
        <v>1351</v>
      </c>
      <c r="EK61" t="s">
        <v>1352</v>
      </c>
      <c r="EL61" t="s">
        <v>988</v>
      </c>
      <c r="EM61" t="s">
        <v>1353</v>
      </c>
      <c r="EN61" t="s">
        <v>1088</v>
      </c>
      <c r="EO61" t="s">
        <v>1354</v>
      </c>
      <c r="EP61" t="s">
        <v>1355</v>
      </c>
      <c r="EQ61" t="s">
        <v>1356</v>
      </c>
      <c r="ER61" t="s">
        <v>1357</v>
      </c>
      <c r="ES61" t="s">
        <v>1358</v>
      </c>
      <c r="ET61" t="s">
        <v>1359</v>
      </c>
      <c r="EU61" t="s">
        <v>1360</v>
      </c>
      <c r="EV61" t="s">
        <v>1361</v>
      </c>
      <c r="EW61" t="s">
        <v>1362</v>
      </c>
      <c r="EX61" t="s">
        <v>1362</v>
      </c>
      <c r="EY61" t="s">
        <v>1363</v>
      </c>
    </row>
    <row r="62" spans="2:155" x14ac:dyDescent="0.2">
      <c r="B62" t="s">
        <v>2376</v>
      </c>
      <c r="C62" t="s">
        <v>702</v>
      </c>
      <c r="D62" s="65">
        <v>4.3618496993363104E+16</v>
      </c>
      <c r="E62">
        <v>84</v>
      </c>
      <c r="F62" s="65">
        <v>3978468927040000</v>
      </c>
      <c r="G62" s="65">
        <v>434086547815000</v>
      </c>
      <c r="I62" t="s">
        <v>2544</v>
      </c>
      <c r="J62" t="s">
        <v>2061</v>
      </c>
      <c r="K62" s="65">
        <f>D118</f>
        <v>-196588277305</v>
      </c>
      <c r="L62" s="65">
        <f>D119</f>
        <v>29329065981</v>
      </c>
      <c r="M62" s="65">
        <v>-4898789371143</v>
      </c>
      <c r="N62" s="65">
        <v>-196588277305</v>
      </c>
      <c r="O62" s="65">
        <v>29329065981</v>
      </c>
      <c r="P62" s="65">
        <f t="shared" si="0"/>
        <v>225917343286</v>
      </c>
      <c r="Q62" s="65">
        <v>31608949147356</v>
      </c>
      <c r="R62" s="65">
        <v>3448819097756</v>
      </c>
      <c r="S62" s="65">
        <v>-11758351845679</v>
      </c>
      <c r="T62" s="65">
        <v>1960773103393</v>
      </c>
      <c r="U62" s="63">
        <v>-1420</v>
      </c>
      <c r="V62" s="62">
        <v>83</v>
      </c>
      <c r="W62" s="65" t="s">
        <v>1729</v>
      </c>
      <c r="Y62">
        <f t="shared" si="1"/>
        <v>58</v>
      </c>
      <c r="Z62" t="s">
        <v>850</v>
      </c>
      <c r="AA62" s="62" t="s">
        <v>939</v>
      </c>
      <c r="AB62" s="62" t="s">
        <v>1906</v>
      </c>
      <c r="AC62" s="66">
        <v>0.36599999999999999</v>
      </c>
      <c r="AE62" t="s">
        <v>2061</v>
      </c>
      <c r="AF62" t="s">
        <v>1011</v>
      </c>
      <c r="AG62" s="62" t="s">
        <v>2135</v>
      </c>
      <c r="AH62" s="66">
        <v>0.80700000000000005</v>
      </c>
      <c r="AJ62" t="s">
        <v>2061</v>
      </c>
      <c r="AK62" t="s">
        <v>1080</v>
      </c>
      <c r="AL62" s="62" t="s">
        <v>1427</v>
      </c>
      <c r="AM62" s="66">
        <v>0.30399999999999999</v>
      </c>
      <c r="AN62"/>
      <c r="AO62" t="s">
        <v>2061</v>
      </c>
      <c r="AP62" s="62" t="s">
        <v>1161</v>
      </c>
      <c r="AQ62" s="62" t="s">
        <v>2350</v>
      </c>
      <c r="AR62" s="66">
        <v>8.5000000000000006E-2</v>
      </c>
      <c r="AS62"/>
      <c r="AT62" t="s">
        <v>2061</v>
      </c>
      <c r="AU62" s="62" t="s">
        <v>1190</v>
      </c>
      <c r="AV62" s="62" t="s">
        <v>1979</v>
      </c>
      <c r="AW62" s="66">
        <v>0.13600000000000001</v>
      </c>
      <c r="AX62" s="62"/>
      <c r="AY62" t="s">
        <v>2061</v>
      </c>
      <c r="AZ62" s="62" t="s">
        <v>1275</v>
      </c>
      <c r="BA62" s="62" t="s">
        <v>2493</v>
      </c>
      <c r="BB62" s="66">
        <v>0.40899999999999997</v>
      </c>
      <c r="BC62" s="62"/>
      <c r="BD62" t="s">
        <v>2061</v>
      </c>
      <c r="BE62" s="62" t="s">
        <v>1338</v>
      </c>
      <c r="BF62" s="62" t="s">
        <v>2010</v>
      </c>
      <c r="BG62" s="66">
        <v>0.60399999999999998</v>
      </c>
      <c r="BH62"/>
      <c r="BI62"/>
      <c r="BJ62"/>
      <c r="BK62"/>
      <c r="BM62" t="s">
        <v>1372</v>
      </c>
      <c r="BN62" t="s">
        <v>1863</v>
      </c>
      <c r="BO62" t="s">
        <v>1876</v>
      </c>
      <c r="BP62" t="s">
        <v>1953</v>
      </c>
      <c r="BQ62" t="s">
        <v>1965</v>
      </c>
      <c r="BR62" t="s">
        <v>1953</v>
      </c>
      <c r="BS62" t="s">
        <v>1953</v>
      </c>
      <c r="BT62" t="s">
        <v>2002</v>
      </c>
      <c r="BU62" t="s">
        <v>2011</v>
      </c>
      <c r="BV62" t="s">
        <v>2107</v>
      </c>
      <c r="BW62" t="s">
        <v>2118</v>
      </c>
      <c r="BX62" t="s">
        <v>2153</v>
      </c>
      <c r="BY62" t="s">
        <v>2163</v>
      </c>
      <c r="BZ62" t="s">
        <v>2002</v>
      </c>
      <c r="CA62" t="s">
        <v>2186</v>
      </c>
      <c r="CB62" t="s">
        <v>2198</v>
      </c>
      <c r="CC62" t="s">
        <v>2208</v>
      </c>
      <c r="CD62" t="s">
        <v>2220</v>
      </c>
      <c r="CE62" t="s">
        <v>1900</v>
      </c>
      <c r="CF62" t="s">
        <v>2011</v>
      </c>
      <c r="CG62" t="s">
        <v>2275</v>
      </c>
      <c r="CH62" t="s">
        <v>2288</v>
      </c>
      <c r="CI62" t="s">
        <v>2295</v>
      </c>
      <c r="CJ62" t="s">
        <v>2308</v>
      </c>
      <c r="CK62" t="s">
        <v>2317</v>
      </c>
      <c r="CL62" t="s">
        <v>2329</v>
      </c>
      <c r="CM62" t="s">
        <v>2331</v>
      </c>
      <c r="CN62" t="s">
        <v>2336</v>
      </c>
      <c r="CO62" t="s">
        <v>1622</v>
      </c>
      <c r="CP62" t="s">
        <v>2373</v>
      </c>
      <c r="CQ62" t="s">
        <v>1938</v>
      </c>
      <c r="CR62" t="s">
        <v>2224</v>
      </c>
      <c r="CS62" t="s">
        <v>2208</v>
      </c>
      <c r="CT62" t="s">
        <v>1900</v>
      </c>
      <c r="CU62" t="s">
        <v>2395</v>
      </c>
      <c r="CV62" t="s">
        <v>2399</v>
      </c>
      <c r="CW62" t="s">
        <v>2408</v>
      </c>
      <c r="CX62" t="s">
        <v>1735</v>
      </c>
      <c r="CY62" t="s">
        <v>2331</v>
      </c>
      <c r="CZ62" t="s">
        <v>2295</v>
      </c>
      <c r="DA62" t="s">
        <v>1665</v>
      </c>
      <c r="DB62" t="s">
        <v>2331</v>
      </c>
      <c r="DC62" t="s">
        <v>2462</v>
      </c>
      <c r="DD62" t="s">
        <v>1639</v>
      </c>
      <c r="DE62" t="s">
        <v>2468</v>
      </c>
      <c r="DF62" t="s">
        <v>1922</v>
      </c>
      <c r="DG62" t="s">
        <v>2307</v>
      </c>
      <c r="DH62" t="s">
        <v>2482</v>
      </c>
      <c r="DI62" t="s">
        <v>2490</v>
      </c>
      <c r="DJ62" t="s">
        <v>2509</v>
      </c>
      <c r="DK62" t="s">
        <v>1690</v>
      </c>
      <c r="DL62" t="s">
        <v>2438</v>
      </c>
      <c r="DM62" t="s">
        <v>2522</v>
      </c>
      <c r="DN62" t="s">
        <v>2530</v>
      </c>
      <c r="DO62" t="s">
        <v>1554</v>
      </c>
      <c r="DP62" t="s">
        <v>2408</v>
      </c>
      <c r="DQ62" t="s">
        <v>1467</v>
      </c>
      <c r="DR62" t="s">
        <v>1596</v>
      </c>
      <c r="DS62" t="s">
        <v>2010</v>
      </c>
      <c r="DT62" t="s">
        <v>2118</v>
      </c>
      <c r="DU62" t="s">
        <v>1693</v>
      </c>
      <c r="DV62" t="s">
        <v>1601</v>
      </c>
      <c r="DW62" t="s">
        <v>2220</v>
      </c>
      <c r="DX62" t="s">
        <v>2224</v>
      </c>
      <c r="DY62" t="s">
        <v>1601</v>
      </c>
      <c r="DZ62" t="s">
        <v>2545</v>
      </c>
      <c r="EA62" t="s">
        <v>2545</v>
      </c>
      <c r="EB62" t="s">
        <v>2546</v>
      </c>
      <c r="EC62" t="s">
        <v>2547</v>
      </c>
      <c r="ED62" t="s">
        <v>2546</v>
      </c>
      <c r="EE62" t="s">
        <v>1876</v>
      </c>
      <c r="EF62" t="s">
        <v>2548</v>
      </c>
      <c r="EG62" t="s">
        <v>2549</v>
      </c>
      <c r="EH62" t="s">
        <v>1599</v>
      </c>
      <c r="EI62" t="s">
        <v>2550</v>
      </c>
      <c r="EJ62" t="s">
        <v>2551</v>
      </c>
      <c r="EK62" t="s">
        <v>1478</v>
      </c>
      <c r="EL62" t="s">
        <v>2124</v>
      </c>
      <c r="EM62" t="s">
        <v>2552</v>
      </c>
      <c r="EN62" t="s">
        <v>2119</v>
      </c>
      <c r="EO62" t="s">
        <v>1902</v>
      </c>
      <c r="EP62" t="s">
        <v>1561</v>
      </c>
      <c r="EQ62" t="s">
        <v>2399</v>
      </c>
      <c r="ER62" t="s">
        <v>2553</v>
      </c>
      <c r="ES62" t="s">
        <v>2554</v>
      </c>
      <c r="ET62" t="s">
        <v>2555</v>
      </c>
      <c r="EU62" t="s">
        <v>1873</v>
      </c>
      <c r="EV62" t="s">
        <v>2556</v>
      </c>
      <c r="EW62" t="s">
        <v>1870</v>
      </c>
      <c r="EX62" t="s">
        <v>1870</v>
      </c>
      <c r="EY62" t="s">
        <v>2557</v>
      </c>
    </row>
    <row r="63" spans="2:155" x14ac:dyDescent="0.2">
      <c r="C63" t="s">
        <v>696</v>
      </c>
      <c r="D63" s="65">
        <v>1915424525577380</v>
      </c>
      <c r="E63">
        <v>84</v>
      </c>
      <c r="F63" s="65">
        <v>46520789460562</v>
      </c>
      <c r="G63" s="65">
        <v>5075834264098</v>
      </c>
      <c r="I63" t="s">
        <v>2558</v>
      </c>
      <c r="J63" t="s">
        <v>2062</v>
      </c>
      <c r="K63" s="65">
        <f>D120</f>
        <v>-196588277305</v>
      </c>
      <c r="L63" s="65">
        <f>D121</f>
        <v>119731070512</v>
      </c>
      <c r="M63" s="65">
        <v>-13938989824238</v>
      </c>
      <c r="N63" s="65">
        <v>-196588277305</v>
      </c>
      <c r="O63" s="65">
        <v>119731070512</v>
      </c>
      <c r="P63" s="65">
        <f t="shared" si="0"/>
        <v>316319347817</v>
      </c>
      <c r="Q63" s="65">
        <v>87119375768268</v>
      </c>
      <c r="R63" s="65">
        <v>9505503189414</v>
      </c>
      <c r="S63" s="65">
        <v>-32845053358305</v>
      </c>
      <c r="T63" s="65">
        <v>4967073709829</v>
      </c>
      <c r="U63" s="63">
        <v>-1466</v>
      </c>
      <c r="V63" s="62">
        <v>83</v>
      </c>
      <c r="W63" s="65" t="s">
        <v>2559</v>
      </c>
      <c r="Y63">
        <f t="shared" si="1"/>
        <v>59</v>
      </c>
      <c r="Z63" t="s">
        <v>851</v>
      </c>
      <c r="AA63" s="62" t="s">
        <v>940</v>
      </c>
      <c r="AB63" s="62" t="s">
        <v>1907</v>
      </c>
      <c r="AC63" s="66">
        <v>0.96399999999999997</v>
      </c>
      <c r="AE63" t="s">
        <v>2062</v>
      </c>
      <c r="AF63" t="s">
        <v>1012</v>
      </c>
      <c r="AG63" s="62" t="s">
        <v>2136</v>
      </c>
      <c r="AH63" s="66">
        <v>0.91700000000000004</v>
      </c>
      <c r="AJ63" t="s">
        <v>2062</v>
      </c>
      <c r="AK63" t="s">
        <v>1081</v>
      </c>
      <c r="AL63" s="62" t="s">
        <v>1965</v>
      </c>
      <c r="AM63" s="66">
        <v>0.94599999999999995</v>
      </c>
      <c r="AN63"/>
      <c r="AO63" t="s">
        <v>2062</v>
      </c>
      <c r="AP63" s="62" t="s">
        <v>1162</v>
      </c>
      <c r="AQ63" s="62" t="s">
        <v>1484</v>
      </c>
      <c r="AR63" s="66">
        <v>0.46</v>
      </c>
      <c r="AS63"/>
      <c r="AT63" t="s">
        <v>2062</v>
      </c>
      <c r="AU63" s="62" t="s">
        <v>1197</v>
      </c>
      <c r="AV63" s="62" t="s">
        <v>2218</v>
      </c>
      <c r="AW63" s="66">
        <v>0.23899999999999999</v>
      </c>
      <c r="AX63" s="62"/>
      <c r="AY63" t="s">
        <v>2062</v>
      </c>
      <c r="AZ63" s="62" t="s">
        <v>1276</v>
      </c>
      <c r="BA63" s="62" t="s">
        <v>2494</v>
      </c>
      <c r="BB63" s="66">
        <v>0.498</v>
      </c>
      <c r="BC63" s="62"/>
      <c r="BD63" t="s">
        <v>2062</v>
      </c>
      <c r="BE63" s="62" t="s">
        <v>1339</v>
      </c>
      <c r="BF63" s="62" t="s">
        <v>2118</v>
      </c>
      <c r="BG63" s="66">
        <v>0.35399999999999998</v>
      </c>
      <c r="BH63"/>
      <c r="BI63"/>
      <c r="BJ63"/>
      <c r="BK63"/>
      <c r="BM63" t="s">
        <v>1940</v>
      </c>
    </row>
    <row r="64" spans="2:155" x14ac:dyDescent="0.2">
      <c r="B64" t="s">
        <v>2382</v>
      </c>
      <c r="C64" t="s">
        <v>709</v>
      </c>
      <c r="D64" s="65">
        <v>6191975280060470</v>
      </c>
      <c r="E64">
        <v>84</v>
      </c>
      <c r="F64" s="65">
        <v>663961670602125</v>
      </c>
      <c r="G64" s="65">
        <v>72444157478180</v>
      </c>
      <c r="I64" t="s">
        <v>2560</v>
      </c>
      <c r="J64" t="s">
        <v>2063</v>
      </c>
      <c r="K64" s="65">
        <f>D122</f>
        <v>-196588277305</v>
      </c>
      <c r="L64" s="65">
        <f>D123</f>
        <v>5963729030000</v>
      </c>
      <c r="M64" s="65">
        <v>-598338785749000</v>
      </c>
      <c r="N64" s="65">
        <v>-196588277305</v>
      </c>
      <c r="O64" s="65">
        <v>5963729030000</v>
      </c>
      <c r="P64" s="65">
        <f t="shared" si="0"/>
        <v>6160317307305</v>
      </c>
      <c r="Q64" s="65">
        <v>5451814803610000</v>
      </c>
      <c r="R64" s="65">
        <v>594841762201000</v>
      </c>
      <c r="S64" s="65">
        <v>-1781455126330000</v>
      </c>
      <c r="T64" s="65">
        <v>584777554836000</v>
      </c>
      <c r="U64" s="63">
        <v>-1006</v>
      </c>
      <c r="V64" s="62">
        <v>83</v>
      </c>
      <c r="W64" s="65" t="s">
        <v>2561</v>
      </c>
      <c r="Y64">
        <f t="shared" si="1"/>
        <v>60</v>
      </c>
      <c r="Z64" t="s">
        <v>852</v>
      </c>
      <c r="AA64" s="62" t="s">
        <v>941</v>
      </c>
      <c r="AB64" s="62" t="s">
        <v>1908</v>
      </c>
      <c r="AC64" s="66">
        <v>0.877</v>
      </c>
      <c r="AE64" t="s">
        <v>2063</v>
      </c>
      <c r="AF64" t="s">
        <v>1013</v>
      </c>
      <c r="AG64" s="62" t="s">
        <v>2001</v>
      </c>
      <c r="AH64" s="66">
        <v>0.70099999999999996</v>
      </c>
      <c r="AJ64" t="s">
        <v>2063</v>
      </c>
      <c r="AK64" t="s">
        <v>1082</v>
      </c>
      <c r="AL64" s="62" t="s">
        <v>2238</v>
      </c>
      <c r="AM64" s="66">
        <v>0.66700000000000004</v>
      </c>
      <c r="AN64"/>
      <c r="AO64" t="s">
        <v>2063</v>
      </c>
      <c r="AP64" s="62" t="s">
        <v>1162</v>
      </c>
      <c r="AQ64" s="62" t="s">
        <v>1484</v>
      </c>
      <c r="AR64" s="66">
        <v>0.46</v>
      </c>
      <c r="AS64"/>
      <c r="AT64" t="s">
        <v>2063</v>
      </c>
      <c r="AU64" s="62" t="s">
        <v>1219</v>
      </c>
      <c r="AV64" s="62" t="s">
        <v>2138</v>
      </c>
      <c r="AW64" s="66">
        <v>0.27300000000000002</v>
      </c>
      <c r="AX64" s="62"/>
      <c r="AY64" t="s">
        <v>2063</v>
      </c>
      <c r="AZ64" s="62" t="s">
        <v>1273</v>
      </c>
      <c r="BA64" s="62" t="s">
        <v>2461</v>
      </c>
      <c r="BB64" s="66">
        <v>0.84899999999999998</v>
      </c>
      <c r="BC64" s="62"/>
      <c r="BD64" t="s">
        <v>2063</v>
      </c>
      <c r="BE64" s="62" t="s">
        <v>1236</v>
      </c>
      <c r="BF64" s="62" t="s">
        <v>1693</v>
      </c>
      <c r="BG64" s="66">
        <v>0.626</v>
      </c>
      <c r="BH64"/>
      <c r="BI64"/>
      <c r="BJ64"/>
      <c r="BK64"/>
      <c r="BM64" t="s">
        <v>1954</v>
      </c>
    </row>
    <row r="65" spans="2:65" x14ac:dyDescent="0.2">
      <c r="C65" t="s">
        <v>707</v>
      </c>
      <c r="D65" s="65">
        <v>6595840209033330</v>
      </c>
      <c r="E65">
        <v>84</v>
      </c>
      <c r="F65" s="65">
        <v>92980273098345</v>
      </c>
      <c r="G65" s="65">
        <v>10144979514544</v>
      </c>
      <c r="I65" t="s">
        <v>2562</v>
      </c>
      <c r="J65" t="s">
        <v>2064</v>
      </c>
      <c r="K65" s="65">
        <f>D124</f>
        <v>26772855657</v>
      </c>
      <c r="L65" s="65">
        <f>D125</f>
        <v>2936421183</v>
      </c>
      <c r="M65" s="65" t="s">
        <v>2563</v>
      </c>
      <c r="N65" s="65">
        <v>26772855657</v>
      </c>
      <c r="O65" s="65">
        <v>2936421183</v>
      </c>
      <c r="P65" s="65">
        <f t="shared" si="0"/>
        <v>-23836434474</v>
      </c>
      <c r="Q65" s="65">
        <v>542835690831</v>
      </c>
      <c r="R65" s="65" t="s">
        <v>2564</v>
      </c>
      <c r="S65" s="65">
        <v>-143716128285</v>
      </c>
      <c r="T65" s="65" t="s">
        <v>2565</v>
      </c>
      <c r="U65" s="62" t="s">
        <v>2566</v>
      </c>
      <c r="V65" s="62">
        <v>83</v>
      </c>
      <c r="W65" s="65" t="s">
        <v>1418</v>
      </c>
      <c r="Y65">
        <f t="shared" si="1"/>
        <v>61</v>
      </c>
      <c r="Z65" t="s">
        <v>853</v>
      </c>
      <c r="AA65" s="62" t="s">
        <v>942</v>
      </c>
      <c r="AB65" s="62" t="s">
        <v>1909</v>
      </c>
      <c r="AC65" s="66">
        <v>0.66200000000000003</v>
      </c>
      <c r="AE65" t="s">
        <v>2064</v>
      </c>
      <c r="AF65" t="s">
        <v>1004</v>
      </c>
      <c r="AG65" s="62" t="s">
        <v>2132</v>
      </c>
      <c r="AH65" s="66">
        <v>0.73</v>
      </c>
      <c r="AJ65" t="s">
        <v>2064</v>
      </c>
      <c r="AK65" t="s">
        <v>1083</v>
      </c>
      <c r="AL65" s="62" t="s">
        <v>1674</v>
      </c>
      <c r="AM65" s="66">
        <v>0.52900000000000003</v>
      </c>
      <c r="AN65"/>
      <c r="AO65" t="s">
        <v>2064</v>
      </c>
      <c r="AP65" s="62" t="s">
        <v>1163</v>
      </c>
      <c r="AQ65" s="62" t="s">
        <v>2351</v>
      </c>
      <c r="AR65" s="66">
        <v>0.69399999999999995</v>
      </c>
      <c r="AS65"/>
      <c r="AT65" t="s">
        <v>2064</v>
      </c>
      <c r="AU65" s="62" t="s">
        <v>1003</v>
      </c>
      <c r="AV65" s="62" t="s">
        <v>1936</v>
      </c>
      <c r="AW65" s="66">
        <v>0.754</v>
      </c>
      <c r="AX65" s="62"/>
      <c r="AY65" t="s">
        <v>2064</v>
      </c>
      <c r="AZ65" s="62" t="s">
        <v>1236</v>
      </c>
      <c r="BA65" s="62" t="s">
        <v>1693</v>
      </c>
      <c r="BB65" s="66">
        <v>0.626</v>
      </c>
      <c r="BC65" s="62"/>
      <c r="BD65" t="s">
        <v>2064</v>
      </c>
      <c r="BE65" s="62" t="s">
        <v>1340</v>
      </c>
      <c r="BF65" s="62" t="s">
        <v>1601</v>
      </c>
      <c r="BG65" s="66">
        <v>0.89800000000000002</v>
      </c>
      <c r="BH65"/>
      <c r="BI65"/>
      <c r="BJ65"/>
      <c r="BK65"/>
      <c r="BM65" t="s">
        <v>1966</v>
      </c>
    </row>
    <row r="66" spans="2:65" x14ac:dyDescent="0.2">
      <c r="B66" t="s">
        <v>2385</v>
      </c>
      <c r="C66" t="s">
        <v>709</v>
      </c>
      <c r="D66" s="65">
        <v>6191975280060470</v>
      </c>
      <c r="E66">
        <v>84</v>
      </c>
      <c r="F66" s="65">
        <v>663961670602125</v>
      </c>
      <c r="G66" s="65">
        <v>72444157478180</v>
      </c>
      <c r="I66" t="s">
        <v>2567</v>
      </c>
      <c r="J66" t="s">
        <v>2065</v>
      </c>
      <c r="K66" s="65">
        <f>D126</f>
        <v>26772855657</v>
      </c>
      <c r="L66" s="65">
        <f>D127</f>
        <v>3177647769</v>
      </c>
      <c r="M66" s="65" t="s">
        <v>2568</v>
      </c>
      <c r="N66" s="65">
        <v>26772855657</v>
      </c>
      <c r="O66" s="65">
        <v>3177647769</v>
      </c>
      <c r="P66" s="65">
        <f t="shared" si="0"/>
        <v>-23595207888</v>
      </c>
      <c r="Q66" s="65">
        <v>685724599221</v>
      </c>
      <c r="R66" s="65" t="s">
        <v>2569</v>
      </c>
      <c r="S66" s="65">
        <v>-198847580899</v>
      </c>
      <c r="T66" s="65" t="s">
        <v>2570</v>
      </c>
      <c r="U66" s="62" t="s">
        <v>2571</v>
      </c>
      <c r="V66" s="62">
        <v>83</v>
      </c>
      <c r="W66" s="65" t="s">
        <v>2572</v>
      </c>
      <c r="Y66">
        <f t="shared" si="1"/>
        <v>62</v>
      </c>
      <c r="Z66" t="s">
        <v>854</v>
      </c>
      <c r="AA66" s="62" t="s">
        <v>943</v>
      </c>
      <c r="AB66" s="62" t="s">
        <v>1910</v>
      </c>
      <c r="AC66" s="66">
        <v>0.57999999999999996</v>
      </c>
      <c r="AE66" t="s">
        <v>2065</v>
      </c>
      <c r="AF66" t="s">
        <v>974</v>
      </c>
      <c r="AG66" s="62" t="s">
        <v>1987</v>
      </c>
      <c r="AH66" s="66">
        <v>0.77800000000000002</v>
      </c>
      <c r="AJ66" t="s">
        <v>2065</v>
      </c>
      <c r="AK66" t="s">
        <v>1070</v>
      </c>
      <c r="AL66" s="62" t="s">
        <v>2233</v>
      </c>
      <c r="AM66" s="66">
        <v>0.6</v>
      </c>
      <c r="AN66"/>
      <c r="AO66" t="s">
        <v>2065</v>
      </c>
      <c r="AP66" s="62" t="s">
        <v>1112</v>
      </c>
      <c r="AQ66" s="62" t="s">
        <v>1978</v>
      </c>
      <c r="AR66" s="66">
        <v>0.47599999999999998</v>
      </c>
      <c r="AS66"/>
      <c r="AT66" t="s">
        <v>2065</v>
      </c>
      <c r="AU66" s="62" t="s">
        <v>1216</v>
      </c>
      <c r="AV66" s="62" t="s">
        <v>2426</v>
      </c>
      <c r="AW66" s="66">
        <v>0.81399999999999995</v>
      </c>
      <c r="AX66" s="62"/>
      <c r="AY66" t="s">
        <v>2065</v>
      </c>
      <c r="AZ66" s="62" t="s">
        <v>1277</v>
      </c>
      <c r="BA66" s="62" t="s">
        <v>2241</v>
      </c>
      <c r="BB66" s="66">
        <v>0.56799999999999995</v>
      </c>
      <c r="BC66" s="62"/>
      <c r="BD66" t="s">
        <v>2065</v>
      </c>
      <c r="BE66" s="62" t="s">
        <v>1341</v>
      </c>
      <c r="BF66" s="62" t="s">
        <v>2220</v>
      </c>
      <c r="BG66" s="66">
        <v>0.75700000000000001</v>
      </c>
      <c r="BH66"/>
      <c r="BI66"/>
      <c r="BJ66"/>
      <c r="BK66"/>
    </row>
    <row r="67" spans="2:65" x14ac:dyDescent="0.2">
      <c r="C67" t="s">
        <v>706</v>
      </c>
      <c r="D67" s="65">
        <v>928906582470238</v>
      </c>
      <c r="E67">
        <v>84</v>
      </c>
      <c r="F67" s="65">
        <v>29288490680628</v>
      </c>
      <c r="G67" s="65">
        <v>3195636322262</v>
      </c>
      <c r="I67" t="s">
        <v>2573</v>
      </c>
      <c r="J67" t="s">
        <v>2066</v>
      </c>
      <c r="K67" s="65">
        <f>D128</f>
        <v>26772855657</v>
      </c>
      <c r="L67" s="65">
        <f>D129</f>
        <v>2889845180</v>
      </c>
      <c r="M67" s="65" t="s">
        <v>2574</v>
      </c>
      <c r="N67" s="65">
        <v>26772855657</v>
      </c>
      <c r="O67" s="65">
        <v>2889845180</v>
      </c>
      <c r="P67" s="65">
        <f t="shared" si="0"/>
        <v>-23883010477</v>
      </c>
      <c r="Q67" s="65">
        <v>414816510630</v>
      </c>
      <c r="R67" s="65" t="s">
        <v>2575</v>
      </c>
      <c r="S67" s="65">
        <v>-111276662722</v>
      </c>
      <c r="T67" s="65" t="s">
        <v>2576</v>
      </c>
      <c r="U67" s="62" t="s">
        <v>2577</v>
      </c>
      <c r="V67" s="62">
        <v>83</v>
      </c>
      <c r="W67" s="65" t="s">
        <v>2578</v>
      </c>
      <c r="Y67">
        <f t="shared" si="1"/>
        <v>63</v>
      </c>
      <c r="Z67" t="s">
        <v>855</v>
      </c>
      <c r="AA67" s="62" t="s">
        <v>944</v>
      </c>
      <c r="AB67" s="62" t="s">
        <v>1911</v>
      </c>
      <c r="AC67" s="66">
        <v>0.86899999999999999</v>
      </c>
      <c r="AE67" t="s">
        <v>2066</v>
      </c>
      <c r="AF67" t="s">
        <v>993</v>
      </c>
      <c r="AG67" s="62" t="s">
        <v>1479</v>
      </c>
      <c r="AH67" s="66">
        <v>0.875</v>
      </c>
      <c r="AJ67" t="s">
        <v>2066</v>
      </c>
      <c r="AK67" t="s">
        <v>1084</v>
      </c>
      <c r="AL67" s="62" t="s">
        <v>2207</v>
      </c>
      <c r="AM67" s="66">
        <v>0.89100000000000001</v>
      </c>
      <c r="AN67"/>
      <c r="AO67" t="s">
        <v>2066</v>
      </c>
      <c r="AP67" s="62" t="s">
        <v>1164</v>
      </c>
      <c r="AQ67" s="62" t="s">
        <v>1896</v>
      </c>
      <c r="AR67" s="66">
        <v>0.92400000000000004</v>
      </c>
      <c r="AS67"/>
      <c r="AT67" t="s">
        <v>2066</v>
      </c>
      <c r="AU67" s="62" t="s">
        <v>1003</v>
      </c>
      <c r="AV67" s="62" t="s">
        <v>1936</v>
      </c>
      <c r="AW67" s="66">
        <v>0.754</v>
      </c>
      <c r="AX67" s="62"/>
      <c r="AY67" t="s">
        <v>2066</v>
      </c>
      <c r="AZ67" s="62" t="s">
        <v>1278</v>
      </c>
      <c r="BA67" s="62" t="s">
        <v>2495</v>
      </c>
      <c r="BB67" s="66">
        <v>0.86599999999999999</v>
      </c>
      <c r="BC67" s="62"/>
      <c r="BD67" t="s">
        <v>2066</v>
      </c>
      <c r="BE67" s="62" t="s">
        <v>1342</v>
      </c>
      <c r="BF67" s="62" t="s">
        <v>2224</v>
      </c>
      <c r="BG67" s="66">
        <v>0.97</v>
      </c>
      <c r="BH67"/>
      <c r="BI67"/>
      <c r="BJ67"/>
      <c r="BK67"/>
    </row>
    <row r="68" spans="2:65" x14ac:dyDescent="0.2">
      <c r="B68" t="s">
        <v>2391</v>
      </c>
      <c r="C68" t="s">
        <v>709</v>
      </c>
      <c r="D68" s="65">
        <v>6191975280060470</v>
      </c>
      <c r="E68">
        <v>84</v>
      </c>
      <c r="F68" s="65">
        <v>663961670602125</v>
      </c>
      <c r="G68" s="65">
        <v>72444157478180</v>
      </c>
      <c r="I68" t="s">
        <v>2579</v>
      </c>
      <c r="J68" t="s">
        <v>2067</v>
      </c>
      <c r="K68" s="65">
        <f>D130</f>
        <v>26772855657</v>
      </c>
      <c r="L68" s="65">
        <f>D131</f>
        <v>29662193242</v>
      </c>
      <c r="M68" s="65" t="s">
        <v>2580</v>
      </c>
      <c r="N68" s="65">
        <v>26772855657</v>
      </c>
      <c r="O68" s="65">
        <v>29662193242</v>
      </c>
      <c r="P68" s="65">
        <f t="shared" si="0"/>
        <v>2889337585</v>
      </c>
      <c r="Q68" s="65">
        <v>381288840219</v>
      </c>
      <c r="R68" s="65" t="s">
        <v>2581</v>
      </c>
      <c r="S68" s="65">
        <v>-111638126648</v>
      </c>
      <c r="T68" s="65" t="s">
        <v>2582</v>
      </c>
      <c r="U68" s="62" t="s">
        <v>2583</v>
      </c>
      <c r="V68" s="62">
        <v>83</v>
      </c>
      <c r="W68" s="65" t="s">
        <v>2584</v>
      </c>
      <c r="Y68">
        <f t="shared" si="1"/>
        <v>64</v>
      </c>
      <c r="Z68" t="s">
        <v>856</v>
      </c>
      <c r="AA68" s="62" t="s">
        <v>945</v>
      </c>
      <c r="AB68" s="62" t="s">
        <v>1912</v>
      </c>
      <c r="AC68" s="66">
        <v>0.72799999999999998</v>
      </c>
      <c r="AE68" t="s">
        <v>2067</v>
      </c>
      <c r="AF68" t="s">
        <v>988</v>
      </c>
      <c r="AG68" s="62" t="s">
        <v>2124</v>
      </c>
      <c r="AH68" s="66">
        <v>0.68300000000000005</v>
      </c>
      <c r="AJ68" t="s">
        <v>2067</v>
      </c>
      <c r="AK68" t="s">
        <v>1085</v>
      </c>
      <c r="AL68" s="62" t="s">
        <v>2239</v>
      </c>
      <c r="AM68" s="66">
        <v>0.629</v>
      </c>
      <c r="AN68"/>
      <c r="AO68" t="s">
        <v>2067</v>
      </c>
      <c r="AP68" s="62" t="s">
        <v>1165</v>
      </c>
      <c r="AQ68" s="62" t="s">
        <v>2352</v>
      </c>
      <c r="AR68" s="66">
        <v>0.65800000000000003</v>
      </c>
      <c r="AS68"/>
      <c r="AT68" t="s">
        <v>2067</v>
      </c>
      <c r="AU68" s="62" t="s">
        <v>1220</v>
      </c>
      <c r="AV68" s="62" t="s">
        <v>2426</v>
      </c>
      <c r="AW68" s="66">
        <v>0.81399999999999995</v>
      </c>
      <c r="AX68" s="62"/>
      <c r="AY68" t="s">
        <v>2067</v>
      </c>
      <c r="AZ68" s="62" t="s">
        <v>1253</v>
      </c>
      <c r="BA68" s="62" t="s">
        <v>2372</v>
      </c>
      <c r="BB68" s="66">
        <v>0.77500000000000002</v>
      </c>
      <c r="BC68" s="62"/>
      <c r="BD68" t="s">
        <v>2067</v>
      </c>
      <c r="BE68" s="62" t="s">
        <v>1343</v>
      </c>
      <c r="BF68" s="62" t="s">
        <v>1601</v>
      </c>
      <c r="BG68" s="66">
        <v>0.89800000000000002</v>
      </c>
      <c r="BH68"/>
      <c r="BI68"/>
      <c r="BJ68"/>
      <c r="BK68"/>
    </row>
    <row r="69" spans="2:65" x14ac:dyDescent="0.2">
      <c r="C69" t="s">
        <v>705</v>
      </c>
      <c r="D69" s="65">
        <v>5.9638465280952304E+16</v>
      </c>
      <c r="E69">
        <v>84</v>
      </c>
      <c r="F69" s="65">
        <v>662459549724</v>
      </c>
      <c r="G69" s="65">
        <v>72280262654</v>
      </c>
      <c r="I69" t="s">
        <v>2585</v>
      </c>
      <c r="J69" t="s">
        <v>2068</v>
      </c>
      <c r="K69" s="65">
        <f>D132</f>
        <v>26772855657</v>
      </c>
      <c r="L69" s="65">
        <f>D133</f>
        <v>28623155394</v>
      </c>
      <c r="M69" s="65" t="s">
        <v>2586</v>
      </c>
      <c r="N69" s="65">
        <v>26772855657</v>
      </c>
      <c r="O69" s="65">
        <v>28623155394</v>
      </c>
      <c r="P69" s="65">
        <f t="shared" si="0"/>
        <v>1850299737</v>
      </c>
      <c r="Q69" s="65">
        <v>397757933519</v>
      </c>
      <c r="R69" s="65" t="s">
        <v>2587</v>
      </c>
      <c r="S69" s="65">
        <v>-104821760514</v>
      </c>
      <c r="T69" s="65" t="s">
        <v>2588</v>
      </c>
      <c r="U69" s="62" t="s">
        <v>1667</v>
      </c>
      <c r="V69" s="62">
        <v>83</v>
      </c>
      <c r="W69" s="65" t="s">
        <v>2589</v>
      </c>
      <c r="Y69">
        <f t="shared" si="1"/>
        <v>65</v>
      </c>
      <c r="Z69" t="s">
        <v>857</v>
      </c>
      <c r="AA69" s="62" t="s">
        <v>946</v>
      </c>
      <c r="AB69" s="62" t="s">
        <v>1913</v>
      </c>
      <c r="AC69" s="66">
        <v>0.61699999999999999</v>
      </c>
      <c r="AE69" t="s">
        <v>2068</v>
      </c>
      <c r="AF69" t="s">
        <v>1014</v>
      </c>
      <c r="AG69" s="62" t="s">
        <v>1810</v>
      </c>
      <c r="AH69" s="66">
        <v>0.51</v>
      </c>
      <c r="AJ69" t="s">
        <v>2068</v>
      </c>
      <c r="AK69" t="s">
        <v>1086</v>
      </c>
      <c r="AL69" s="62" t="s">
        <v>2105</v>
      </c>
      <c r="AM69" s="66">
        <v>0.48399999999999999</v>
      </c>
      <c r="AN69"/>
      <c r="AO69" t="s">
        <v>2068</v>
      </c>
      <c r="AP69" s="62" t="s">
        <v>1166</v>
      </c>
      <c r="AQ69" s="62" t="s">
        <v>2353</v>
      </c>
      <c r="AR69" s="66">
        <v>0.67400000000000004</v>
      </c>
      <c r="AS69"/>
      <c r="AT69" t="s">
        <v>2068</v>
      </c>
      <c r="AU69" s="62" t="s">
        <v>1221</v>
      </c>
      <c r="AV69" s="62" t="s">
        <v>2174</v>
      </c>
      <c r="AW69" s="66">
        <v>0.93700000000000006</v>
      </c>
      <c r="AX69" s="62"/>
      <c r="AY69" t="s">
        <v>2068</v>
      </c>
      <c r="AZ69" s="62" t="s">
        <v>1279</v>
      </c>
      <c r="BA69" s="62" t="s">
        <v>2307</v>
      </c>
      <c r="BB69" s="66">
        <v>0.64900000000000002</v>
      </c>
      <c r="BC69" s="62"/>
      <c r="BD69" t="s">
        <v>2068</v>
      </c>
      <c r="BE69" s="62" t="s">
        <v>1344</v>
      </c>
      <c r="BF69" s="62" t="s">
        <v>2545</v>
      </c>
      <c r="BG69" s="66">
        <v>0.85</v>
      </c>
      <c r="BH69"/>
      <c r="BI69"/>
      <c r="BJ69"/>
      <c r="BK69"/>
    </row>
    <row r="70" spans="2:65" x14ac:dyDescent="0.2">
      <c r="B70" t="s">
        <v>2393</v>
      </c>
      <c r="C70" t="s">
        <v>709</v>
      </c>
      <c r="D70" s="65">
        <v>6191975280060470</v>
      </c>
      <c r="E70">
        <v>84</v>
      </c>
      <c r="F70" s="65">
        <v>663961670602125</v>
      </c>
      <c r="G70" s="65">
        <v>72444157478180</v>
      </c>
      <c r="I70" t="s">
        <v>2590</v>
      </c>
      <c r="J70" t="s">
        <v>2069</v>
      </c>
      <c r="K70" s="65" t="str">
        <f>D134</f>
        <v>.873209605698</v>
      </c>
      <c r="L70" s="65">
        <f>D135</f>
        <v>1089553011890</v>
      </c>
      <c r="M70" s="65" t="s">
        <v>2591</v>
      </c>
      <c r="N70" s="65" t="s">
        <v>1720</v>
      </c>
      <c r="O70" s="65">
        <v>1089553011890</v>
      </c>
      <c r="P70" s="65">
        <f t="shared" ref="P70:P94" si="2">O70-N70</f>
        <v>1089553011889.1268</v>
      </c>
      <c r="Q70" s="65">
        <v>39912129120739</v>
      </c>
      <c r="R70" s="65" t="s">
        <v>2592</v>
      </c>
      <c r="S70" s="65">
        <v>-10824897052009</v>
      </c>
      <c r="T70" s="65" t="s">
        <v>2593</v>
      </c>
      <c r="U70" s="62" t="s">
        <v>2594</v>
      </c>
      <c r="V70" s="62">
        <v>83</v>
      </c>
      <c r="W70" s="65" t="s">
        <v>2595</v>
      </c>
      <c r="Y70">
        <f t="shared" si="1"/>
        <v>66</v>
      </c>
      <c r="Z70" t="s">
        <v>858</v>
      </c>
      <c r="AA70" s="62" t="s">
        <v>947</v>
      </c>
      <c r="AB70" s="62" t="s">
        <v>1914</v>
      </c>
      <c r="AC70" s="66">
        <v>0.92900000000000005</v>
      </c>
      <c r="AE70" t="s">
        <v>2069</v>
      </c>
      <c r="AF70" t="s">
        <v>1015</v>
      </c>
      <c r="AG70" s="62" t="s">
        <v>1976</v>
      </c>
      <c r="AH70" s="66">
        <v>7.3999999999999996E-2</v>
      </c>
      <c r="AJ70" t="s">
        <v>2069</v>
      </c>
      <c r="AK70" t="s">
        <v>1087</v>
      </c>
      <c r="AL70" s="62" t="s">
        <v>1991</v>
      </c>
      <c r="AM70" s="66">
        <v>0.55300000000000005</v>
      </c>
      <c r="AN70"/>
      <c r="AO70" t="s">
        <v>2069</v>
      </c>
      <c r="AP70" s="62" t="s">
        <v>1167</v>
      </c>
      <c r="AQ70" s="62" t="s">
        <v>1573</v>
      </c>
      <c r="AR70" s="66">
        <v>0.72399999999999998</v>
      </c>
      <c r="AS70"/>
      <c r="AT70" t="s">
        <v>2069</v>
      </c>
      <c r="AU70" s="62" t="s">
        <v>1222</v>
      </c>
      <c r="AV70" s="62" t="s">
        <v>1496</v>
      </c>
      <c r="AW70" s="66">
        <v>0.433</v>
      </c>
      <c r="AX70" s="62"/>
      <c r="AY70" t="s">
        <v>2069</v>
      </c>
      <c r="AZ70" s="62" t="s">
        <v>1280</v>
      </c>
      <c r="BA70" s="62" t="s">
        <v>2496</v>
      </c>
      <c r="BB70" s="66">
        <v>0.88200000000000001</v>
      </c>
      <c r="BC70" s="62"/>
      <c r="BD70" t="s">
        <v>2069</v>
      </c>
      <c r="BE70" s="62" t="s">
        <v>1344</v>
      </c>
      <c r="BF70" s="62" t="s">
        <v>2545</v>
      </c>
      <c r="BG70" s="66">
        <v>0.85</v>
      </c>
      <c r="BH70"/>
      <c r="BI70"/>
      <c r="BJ70"/>
      <c r="BK70"/>
    </row>
    <row r="71" spans="2:65" x14ac:dyDescent="0.2">
      <c r="C71" t="s">
        <v>704</v>
      </c>
      <c r="D71" s="65">
        <v>140718113917262</v>
      </c>
      <c r="E71">
        <v>84</v>
      </c>
      <c r="F71" s="65">
        <v>69044311935951</v>
      </c>
      <c r="G71" s="65">
        <v>7533352041730</v>
      </c>
      <c r="I71" t="s">
        <v>2596</v>
      </c>
      <c r="J71" t="s">
        <v>2070</v>
      </c>
      <c r="K71" s="65" t="str">
        <f>D136</f>
        <v>.873209605698</v>
      </c>
      <c r="L71" s="65">
        <f>D137</f>
        <v>1280701283887</v>
      </c>
      <c r="M71" s="65" t="s">
        <v>2597</v>
      </c>
      <c r="N71" s="65" t="s">
        <v>1720</v>
      </c>
      <c r="O71" s="65">
        <v>1280701283887</v>
      </c>
      <c r="P71" s="65">
        <f t="shared" si="2"/>
        <v>1280701283886.1267</v>
      </c>
      <c r="Q71" s="65">
        <v>55919229802603</v>
      </c>
      <c r="R71" s="65" t="s">
        <v>2598</v>
      </c>
      <c r="S71" s="65">
        <v>-16210133570362</v>
      </c>
      <c r="T71" s="65" t="s">
        <v>2599</v>
      </c>
      <c r="U71" s="62" t="s">
        <v>2600</v>
      </c>
      <c r="V71" s="62">
        <v>83</v>
      </c>
      <c r="W71" s="65" t="s">
        <v>2572</v>
      </c>
      <c r="Y71">
        <f t="shared" ref="Y71:Y94" si="3">Y70+1</f>
        <v>67</v>
      </c>
      <c r="Z71" t="s">
        <v>859</v>
      </c>
      <c r="AA71" s="62" t="s">
        <v>948</v>
      </c>
      <c r="AB71" s="62" t="s">
        <v>1915</v>
      </c>
      <c r="AC71" s="66">
        <v>0.872</v>
      </c>
      <c r="AE71" t="s">
        <v>2070</v>
      </c>
      <c r="AF71" t="s">
        <v>1016</v>
      </c>
      <c r="AG71" s="62" t="s">
        <v>1385</v>
      </c>
      <c r="AH71" s="66">
        <v>0.19800000000000001</v>
      </c>
      <c r="AJ71" t="s">
        <v>2070</v>
      </c>
      <c r="AK71" t="s">
        <v>1088</v>
      </c>
      <c r="AL71" s="62" t="s">
        <v>2119</v>
      </c>
      <c r="AM71" s="66">
        <v>0.47</v>
      </c>
      <c r="AN71"/>
      <c r="AO71" t="s">
        <v>2070</v>
      </c>
      <c r="AP71" s="62" t="s">
        <v>1083</v>
      </c>
      <c r="AQ71" s="62" t="s">
        <v>2354</v>
      </c>
      <c r="AR71" s="66">
        <v>0.53</v>
      </c>
      <c r="AS71"/>
      <c r="AT71" t="s">
        <v>2070</v>
      </c>
      <c r="AU71" s="62" t="s">
        <v>1223</v>
      </c>
      <c r="AV71" s="62" t="s">
        <v>2138</v>
      </c>
      <c r="AW71" s="66">
        <v>0.27200000000000002</v>
      </c>
      <c r="AX71" s="62"/>
      <c r="AY71" t="s">
        <v>2070</v>
      </c>
      <c r="AZ71" s="62" t="s">
        <v>1281</v>
      </c>
      <c r="BA71" s="62" t="s">
        <v>1781</v>
      </c>
      <c r="BB71" s="66">
        <v>0.98299999999999998</v>
      </c>
      <c r="BC71" s="62"/>
      <c r="BD71" t="s">
        <v>2070</v>
      </c>
      <c r="BE71" s="62" t="s">
        <v>1345</v>
      </c>
      <c r="BF71" s="62" t="s">
        <v>2546</v>
      </c>
      <c r="BG71" s="66">
        <v>0.78</v>
      </c>
      <c r="BH71"/>
      <c r="BI71"/>
      <c r="BJ71"/>
      <c r="BK71"/>
    </row>
    <row r="72" spans="2:65" x14ac:dyDescent="0.2">
      <c r="B72" t="s">
        <v>2398</v>
      </c>
      <c r="C72" t="s">
        <v>709</v>
      </c>
      <c r="D72" s="65">
        <v>6191975280060470</v>
      </c>
      <c r="E72">
        <v>84</v>
      </c>
      <c r="F72" s="65">
        <v>663961670602125</v>
      </c>
      <c r="G72" s="65">
        <v>72444157478180</v>
      </c>
      <c r="I72" t="s">
        <v>2601</v>
      </c>
      <c r="J72" t="s">
        <v>2071</v>
      </c>
      <c r="K72" s="65" t="str">
        <f>D138</f>
        <v>.873209605698</v>
      </c>
      <c r="L72" s="65" t="str">
        <f>D139</f>
        <v>.870402947106</v>
      </c>
      <c r="M72" s="65" t="s">
        <v>2602</v>
      </c>
      <c r="N72" s="65" t="s">
        <v>1720</v>
      </c>
      <c r="O72" s="65" t="s">
        <v>1713</v>
      </c>
      <c r="P72" s="65">
        <f t="shared" si="2"/>
        <v>-2.806658592000022E-3</v>
      </c>
      <c r="Q72" s="65">
        <v>21076933985607</v>
      </c>
      <c r="R72" s="65" t="s">
        <v>2603</v>
      </c>
      <c r="S72" s="65" t="s">
        <v>2604</v>
      </c>
      <c r="T72" s="65" t="s">
        <v>2605</v>
      </c>
      <c r="U72" s="62" t="s">
        <v>2206</v>
      </c>
      <c r="V72" s="62">
        <v>83</v>
      </c>
      <c r="W72" s="65" t="s">
        <v>2606</v>
      </c>
      <c r="Y72">
        <f t="shared" si="3"/>
        <v>68</v>
      </c>
      <c r="Z72" t="s">
        <v>860</v>
      </c>
      <c r="AA72" s="62" t="s">
        <v>949</v>
      </c>
      <c r="AB72" s="62" t="s">
        <v>1916</v>
      </c>
      <c r="AC72" s="66">
        <v>0.82399999999999995</v>
      </c>
      <c r="AE72" t="s">
        <v>2071</v>
      </c>
      <c r="AF72" t="s">
        <v>1017</v>
      </c>
      <c r="AG72" s="62" t="s">
        <v>1922</v>
      </c>
      <c r="AH72" s="66">
        <v>0.158</v>
      </c>
      <c r="AJ72" t="s">
        <v>2071</v>
      </c>
      <c r="AK72" t="s">
        <v>1089</v>
      </c>
      <c r="AL72" s="62" t="s">
        <v>1814</v>
      </c>
      <c r="AM72" s="66">
        <v>0.41799999999999998</v>
      </c>
      <c r="AN72"/>
      <c r="AO72" t="s">
        <v>2071</v>
      </c>
      <c r="AP72" s="62" t="s">
        <v>1168</v>
      </c>
      <c r="AQ72" s="62" t="s">
        <v>2308</v>
      </c>
      <c r="AR72" s="66">
        <v>0.67800000000000005</v>
      </c>
      <c r="AS72"/>
      <c r="AT72" t="s">
        <v>2071</v>
      </c>
      <c r="AU72" s="62" t="s">
        <v>1201</v>
      </c>
      <c r="AV72" s="62" t="s">
        <v>1936</v>
      </c>
      <c r="AW72" s="66">
        <v>0.754</v>
      </c>
      <c r="AX72" s="62"/>
      <c r="AY72" t="s">
        <v>2071</v>
      </c>
      <c r="AZ72" s="62" t="s">
        <v>937</v>
      </c>
      <c r="BA72" s="62" t="s">
        <v>1904</v>
      </c>
      <c r="BB72" s="66">
        <v>0.78300000000000003</v>
      </c>
      <c r="BC72" s="62"/>
      <c r="BD72" t="s">
        <v>2071</v>
      </c>
      <c r="BE72" s="62" t="s">
        <v>1346</v>
      </c>
      <c r="BF72" s="62" t="s">
        <v>2547</v>
      </c>
      <c r="BG72" s="66">
        <v>0.52100000000000002</v>
      </c>
      <c r="BH72"/>
      <c r="BI72"/>
      <c r="BJ72"/>
      <c r="BK72"/>
    </row>
    <row r="73" spans="2:65" x14ac:dyDescent="0.2">
      <c r="C73" t="s">
        <v>703</v>
      </c>
      <c r="D73" s="65">
        <v>1.22452024497619E+16</v>
      </c>
      <c r="E73">
        <v>84</v>
      </c>
      <c r="F73" s="65">
        <v>4036629177070</v>
      </c>
      <c r="G73" s="65">
        <v>440432351343</v>
      </c>
      <c r="I73" t="s">
        <v>2607</v>
      </c>
      <c r="J73" t="s">
        <v>2072</v>
      </c>
      <c r="K73" s="65" t="str">
        <f>D140</f>
        <v>.873209605698</v>
      </c>
      <c r="L73" s="65" t="str">
        <f>D141</f>
        <v>.9461253477370</v>
      </c>
      <c r="M73" s="65" t="s">
        <v>2608</v>
      </c>
      <c r="N73" s="65" t="s">
        <v>1720</v>
      </c>
      <c r="O73" s="65" t="s">
        <v>1710</v>
      </c>
      <c r="P73" s="65">
        <f t="shared" si="2"/>
        <v>7.2915742038999976E-2</v>
      </c>
      <c r="Q73" s="65">
        <v>227983642766132</v>
      </c>
      <c r="R73" s="65" t="s">
        <v>2609</v>
      </c>
      <c r="S73" s="65" t="s">
        <v>2610</v>
      </c>
      <c r="T73" s="65" t="s">
        <v>2611</v>
      </c>
      <c r="U73" s="62" t="s">
        <v>1386</v>
      </c>
      <c r="V73" s="62">
        <v>83</v>
      </c>
      <c r="W73" s="65" t="s">
        <v>2612</v>
      </c>
      <c r="Y73">
        <f t="shared" si="3"/>
        <v>69</v>
      </c>
      <c r="Z73" t="s">
        <v>861</v>
      </c>
      <c r="AA73" s="62" t="s">
        <v>950</v>
      </c>
      <c r="AB73" s="62" t="s">
        <v>1917</v>
      </c>
      <c r="AC73" s="66">
        <v>0.755</v>
      </c>
      <c r="AE73" t="s">
        <v>2072</v>
      </c>
      <c r="AF73" t="s">
        <v>1016</v>
      </c>
      <c r="AG73" s="62" t="s">
        <v>1385</v>
      </c>
      <c r="AH73" s="66">
        <v>0.19800000000000001</v>
      </c>
      <c r="AJ73" t="s">
        <v>2072</v>
      </c>
      <c r="AK73" t="s">
        <v>1090</v>
      </c>
      <c r="AL73" s="62" t="s">
        <v>2240</v>
      </c>
      <c r="AM73" s="66">
        <v>0.82199999999999995</v>
      </c>
      <c r="AN73"/>
      <c r="AO73" t="s">
        <v>2072</v>
      </c>
      <c r="AP73" s="62" t="s">
        <v>1169</v>
      </c>
      <c r="AQ73" s="62" t="s">
        <v>2355</v>
      </c>
      <c r="AR73" s="66">
        <v>0.91500000000000004</v>
      </c>
      <c r="AS73"/>
      <c r="AT73" t="s">
        <v>2072</v>
      </c>
      <c r="AU73" s="62" t="s">
        <v>996</v>
      </c>
      <c r="AV73" s="62" t="s">
        <v>2125</v>
      </c>
      <c r="AW73" s="66">
        <v>0.63800000000000001</v>
      </c>
      <c r="AX73" s="62"/>
      <c r="AY73" t="s">
        <v>2072</v>
      </c>
      <c r="AZ73" s="62" t="s">
        <v>1282</v>
      </c>
      <c r="BA73" s="62" t="s">
        <v>1579</v>
      </c>
      <c r="BB73" s="66">
        <v>0.51200000000000001</v>
      </c>
      <c r="BC73" s="62"/>
      <c r="BD73" t="s">
        <v>2072</v>
      </c>
      <c r="BE73" s="62" t="s">
        <v>1345</v>
      </c>
      <c r="BF73" s="62" t="s">
        <v>2546</v>
      </c>
      <c r="BG73" s="66">
        <v>0.78</v>
      </c>
      <c r="BH73"/>
      <c r="BI73"/>
      <c r="BJ73"/>
      <c r="BK73"/>
    </row>
    <row r="74" spans="2:65" x14ac:dyDescent="0.2">
      <c r="B74" t="s">
        <v>2400</v>
      </c>
      <c r="C74" t="s">
        <v>716</v>
      </c>
      <c r="D74" s="65" t="s">
        <v>2613</v>
      </c>
      <c r="E74">
        <v>84</v>
      </c>
      <c r="F74" s="65" t="s">
        <v>1614</v>
      </c>
      <c r="G74" s="65" t="s">
        <v>2614</v>
      </c>
      <c r="I74" t="s">
        <v>2615</v>
      </c>
      <c r="J74" t="s">
        <v>2073</v>
      </c>
      <c r="K74" s="65" t="str">
        <f>D142</f>
        <v>.873209605698</v>
      </c>
      <c r="L74" s="65" t="str">
        <f>D143</f>
        <v>.9843734086203</v>
      </c>
      <c r="M74" s="65" t="s">
        <v>2616</v>
      </c>
      <c r="N74" s="65" t="s">
        <v>1720</v>
      </c>
      <c r="O74" s="65" t="s">
        <v>1707</v>
      </c>
      <c r="P74" s="65">
        <f t="shared" si="2"/>
        <v>0.11116380292229999</v>
      </c>
      <c r="Q74" s="65">
        <v>251126227441974</v>
      </c>
      <c r="R74" s="65" t="s">
        <v>2617</v>
      </c>
      <c r="S74" s="65" t="s">
        <v>2618</v>
      </c>
      <c r="T74" s="65" t="s">
        <v>2619</v>
      </c>
      <c r="U74" s="62" t="s">
        <v>2620</v>
      </c>
      <c r="V74" s="62">
        <v>83</v>
      </c>
      <c r="W74" s="65" t="s">
        <v>1712</v>
      </c>
      <c r="Y74">
        <f t="shared" si="3"/>
        <v>70</v>
      </c>
      <c r="Z74" t="s">
        <v>862</v>
      </c>
      <c r="AA74" s="62" t="s">
        <v>951</v>
      </c>
      <c r="AB74" s="62" t="s">
        <v>1918</v>
      </c>
      <c r="AC74" s="66">
        <v>0.63300000000000001</v>
      </c>
      <c r="AE74" t="s">
        <v>2073</v>
      </c>
      <c r="AF74" t="s">
        <v>1018</v>
      </c>
      <c r="AG74" s="62" t="s">
        <v>2137</v>
      </c>
      <c r="AH74" s="66">
        <v>5.6000000000000001E-2</v>
      </c>
      <c r="AJ74" t="s">
        <v>2073</v>
      </c>
      <c r="AK74" t="s">
        <v>1049</v>
      </c>
      <c r="AL74" s="62" t="s">
        <v>2222</v>
      </c>
      <c r="AM74" s="66">
        <v>0.86299999999999999</v>
      </c>
      <c r="AN74"/>
      <c r="AO74" t="s">
        <v>2073</v>
      </c>
      <c r="AP74" s="62" t="s">
        <v>1133</v>
      </c>
      <c r="AQ74" s="62" t="s">
        <v>2337</v>
      </c>
      <c r="AR74" s="66">
        <v>0.88300000000000001</v>
      </c>
      <c r="AS74"/>
      <c r="AT74" t="s">
        <v>2073</v>
      </c>
      <c r="AU74" s="62" t="s">
        <v>1206</v>
      </c>
      <c r="AV74" s="62" t="s">
        <v>2377</v>
      </c>
      <c r="AW74" s="66">
        <v>0.34699999999999998</v>
      </c>
      <c r="AX74" s="62"/>
      <c r="AY74" t="s">
        <v>2073</v>
      </c>
      <c r="AZ74" s="62" t="s">
        <v>898</v>
      </c>
      <c r="BA74" s="62" t="s">
        <v>1875</v>
      </c>
      <c r="BB74" s="66">
        <v>0.53200000000000003</v>
      </c>
      <c r="BC74" s="62"/>
      <c r="BD74" t="s">
        <v>2073</v>
      </c>
      <c r="BE74" s="62" t="s">
        <v>1293</v>
      </c>
      <c r="BF74" s="62" t="s">
        <v>1876</v>
      </c>
      <c r="BG74" s="66">
        <v>0.98199999999999998</v>
      </c>
      <c r="BH74"/>
      <c r="BI74"/>
      <c r="BJ74"/>
      <c r="BK74"/>
    </row>
    <row r="75" spans="2:65" x14ac:dyDescent="0.2">
      <c r="C75" t="s">
        <v>714</v>
      </c>
      <c r="D75" s="65" t="s">
        <v>2621</v>
      </c>
      <c r="E75">
        <v>84</v>
      </c>
      <c r="F75" s="65" t="s">
        <v>1609</v>
      </c>
      <c r="G75" s="65" t="s">
        <v>2622</v>
      </c>
      <c r="I75" t="s">
        <v>2623</v>
      </c>
      <c r="J75" t="s">
        <v>2074</v>
      </c>
      <c r="K75" s="65" t="str">
        <f>D144</f>
        <v>.355098294270</v>
      </c>
      <c r="L75" s="65" t="str">
        <f>D145</f>
        <v>.444020910986</v>
      </c>
      <c r="M75" s="65" t="s">
        <v>2624</v>
      </c>
      <c r="N75" s="65" t="s">
        <v>1748</v>
      </c>
      <c r="O75" s="65" t="s">
        <v>1742</v>
      </c>
      <c r="P75" s="65">
        <f t="shared" si="2"/>
        <v>8.8922616715999991E-2</v>
      </c>
      <c r="Q75" s="65">
        <v>10617994479814</v>
      </c>
      <c r="R75" s="65" t="s">
        <v>2625</v>
      </c>
      <c r="S75" s="65" t="s">
        <v>2626</v>
      </c>
      <c r="T75" s="65" t="s">
        <v>2627</v>
      </c>
      <c r="U75" s="62" t="s">
        <v>2628</v>
      </c>
      <c r="V75" s="62">
        <v>83</v>
      </c>
      <c r="W75" s="65" t="s">
        <v>1617</v>
      </c>
      <c r="Y75">
        <f t="shared" si="3"/>
        <v>71</v>
      </c>
      <c r="Z75" t="s">
        <v>863</v>
      </c>
      <c r="AA75" s="62" t="s">
        <v>952</v>
      </c>
      <c r="AB75" s="62" t="s">
        <v>1919</v>
      </c>
      <c r="AC75" s="66">
        <v>0.88300000000000001</v>
      </c>
      <c r="AE75" t="s">
        <v>2074</v>
      </c>
      <c r="AF75" t="s">
        <v>1019</v>
      </c>
      <c r="AG75" s="62" t="s">
        <v>2138</v>
      </c>
      <c r="AH75" s="66">
        <v>0.27200000000000002</v>
      </c>
      <c r="AJ75" t="s">
        <v>2074</v>
      </c>
      <c r="AK75" t="s">
        <v>1091</v>
      </c>
      <c r="AL75" s="62" t="s">
        <v>2241</v>
      </c>
      <c r="AM75" s="66">
        <v>0.56799999999999995</v>
      </c>
      <c r="AN75"/>
      <c r="AO75" t="s">
        <v>2074</v>
      </c>
      <c r="AP75" s="62" t="s">
        <v>1111</v>
      </c>
      <c r="AQ75" s="62" t="s">
        <v>1963</v>
      </c>
      <c r="AR75" s="66">
        <v>0.71899999999999997</v>
      </c>
      <c r="AS75"/>
      <c r="AT75" t="s">
        <v>2074</v>
      </c>
      <c r="AU75" s="62" t="s">
        <v>996</v>
      </c>
      <c r="AV75" s="62" t="s">
        <v>2125</v>
      </c>
      <c r="AW75" s="66">
        <v>0.63800000000000001</v>
      </c>
      <c r="AX75" s="62"/>
      <c r="AY75" t="s">
        <v>2074</v>
      </c>
      <c r="AZ75" s="62" t="s">
        <v>1098</v>
      </c>
      <c r="BA75" s="62" t="s">
        <v>2497</v>
      </c>
      <c r="BB75" s="66">
        <v>0.93300000000000005</v>
      </c>
      <c r="BC75" s="62"/>
      <c r="BD75" t="s">
        <v>2074</v>
      </c>
      <c r="BE75" s="62" t="s">
        <v>1347</v>
      </c>
      <c r="BF75" s="62" t="s">
        <v>2548</v>
      </c>
      <c r="BG75" s="66">
        <v>0.7</v>
      </c>
      <c r="BH75"/>
      <c r="BI75"/>
      <c r="BJ75"/>
      <c r="BK75"/>
    </row>
    <row r="76" spans="2:65" x14ac:dyDescent="0.2">
      <c r="B76" t="s">
        <v>2413</v>
      </c>
      <c r="C76" t="s">
        <v>716</v>
      </c>
      <c r="D76" s="65" t="s">
        <v>2613</v>
      </c>
      <c r="E76">
        <v>84</v>
      </c>
      <c r="F76" s="65" t="s">
        <v>1614</v>
      </c>
      <c r="G76" s="65" t="s">
        <v>2614</v>
      </c>
      <c r="I76" t="s">
        <v>2629</v>
      </c>
      <c r="J76" t="s">
        <v>2075</v>
      </c>
      <c r="K76" s="65" t="str">
        <f>D146</f>
        <v>.355098294270</v>
      </c>
      <c r="L76" s="65" t="str">
        <f>D147</f>
        <v>.444207524173</v>
      </c>
      <c r="M76" s="65" t="s">
        <v>2630</v>
      </c>
      <c r="N76" s="65" t="s">
        <v>1748</v>
      </c>
      <c r="O76" s="65" t="s">
        <v>1737</v>
      </c>
      <c r="P76" s="65">
        <f t="shared" si="2"/>
        <v>8.910922990300002E-2</v>
      </c>
      <c r="Q76" s="65">
        <v>11062885231807</v>
      </c>
      <c r="R76" s="65" t="s">
        <v>2631</v>
      </c>
      <c r="S76" s="65" t="s">
        <v>2632</v>
      </c>
      <c r="T76" s="65" t="s">
        <v>2633</v>
      </c>
      <c r="U76" s="62" t="s">
        <v>2634</v>
      </c>
      <c r="V76" s="62">
        <v>83</v>
      </c>
      <c r="W76" s="65" t="s">
        <v>1662</v>
      </c>
      <c r="Y76">
        <f t="shared" si="3"/>
        <v>72</v>
      </c>
      <c r="Z76" t="s">
        <v>864</v>
      </c>
      <c r="AA76" s="62" t="s">
        <v>914</v>
      </c>
      <c r="AB76" s="62" t="s">
        <v>1886</v>
      </c>
      <c r="AC76" s="66">
        <v>0.71499999999999997</v>
      </c>
      <c r="AE76" t="s">
        <v>2075</v>
      </c>
      <c r="AF76" t="s">
        <v>1020</v>
      </c>
      <c r="AG76" s="62" t="s">
        <v>1405</v>
      </c>
      <c r="AH76" s="66">
        <v>0.82599999999999996</v>
      </c>
      <c r="AJ76" t="s">
        <v>2075</v>
      </c>
      <c r="AK76" t="s">
        <v>1092</v>
      </c>
      <c r="AL76" s="62" t="s">
        <v>2242</v>
      </c>
      <c r="AM76" s="66">
        <v>0.64600000000000002</v>
      </c>
      <c r="AN76"/>
      <c r="AO76" t="s">
        <v>2075</v>
      </c>
      <c r="AP76" s="62" t="s">
        <v>1170</v>
      </c>
      <c r="AQ76" s="62" t="s">
        <v>2356</v>
      </c>
      <c r="AR76" s="66">
        <v>0.49</v>
      </c>
      <c r="AS76"/>
      <c r="AT76" t="s">
        <v>2075</v>
      </c>
      <c r="AU76" s="62" t="s">
        <v>1224</v>
      </c>
      <c r="AV76" s="62" t="s">
        <v>1804</v>
      </c>
      <c r="AW76" s="66">
        <v>0.38800000000000001</v>
      </c>
      <c r="AX76" s="62"/>
      <c r="AY76" t="s">
        <v>2075</v>
      </c>
      <c r="AZ76" s="62" t="s">
        <v>1269</v>
      </c>
      <c r="BA76" s="62" t="s">
        <v>2491</v>
      </c>
      <c r="BB76" s="66">
        <v>0.91600000000000004</v>
      </c>
      <c r="BC76" s="62"/>
      <c r="BD76" t="s">
        <v>2075</v>
      </c>
      <c r="BE76" s="62" t="s">
        <v>1348</v>
      </c>
      <c r="BF76" s="62" t="s">
        <v>2549</v>
      </c>
      <c r="BG76" s="66">
        <v>0.63500000000000001</v>
      </c>
      <c r="BH76"/>
      <c r="BI76"/>
      <c r="BJ76"/>
      <c r="BK76"/>
    </row>
    <row r="77" spans="2:65" x14ac:dyDescent="0.2">
      <c r="C77" t="s">
        <v>713</v>
      </c>
      <c r="D77" s="65" t="s">
        <v>2635</v>
      </c>
      <c r="E77">
        <v>84</v>
      </c>
      <c r="F77" s="65" t="s">
        <v>1603</v>
      </c>
      <c r="G77" s="65" t="s">
        <v>2636</v>
      </c>
      <c r="I77" t="s">
        <v>2637</v>
      </c>
      <c r="J77" t="s">
        <v>2076</v>
      </c>
      <c r="K77" s="65" t="str">
        <f>D148</f>
        <v>.355098294270</v>
      </c>
      <c r="L77" s="65" t="str">
        <f>D149</f>
        <v>.069631286667</v>
      </c>
      <c r="M77" s="65" t="s">
        <v>2638</v>
      </c>
      <c r="N77" s="65" t="s">
        <v>1748</v>
      </c>
      <c r="O77" s="65" t="s">
        <v>1734</v>
      </c>
      <c r="P77" s="65">
        <f t="shared" si="2"/>
        <v>-0.28546700760300003</v>
      </c>
      <c r="Q77" s="65">
        <v>27310428558583</v>
      </c>
      <c r="R77" s="65" t="s">
        <v>2639</v>
      </c>
      <c r="S77" s="65" t="s">
        <v>2640</v>
      </c>
      <c r="T77" s="65" t="s">
        <v>2641</v>
      </c>
      <c r="U77" s="62" t="s">
        <v>2642</v>
      </c>
      <c r="V77" s="62">
        <v>83</v>
      </c>
      <c r="W77" s="65" t="s">
        <v>1549</v>
      </c>
      <c r="Y77">
        <f t="shared" si="3"/>
        <v>73</v>
      </c>
      <c r="Z77" t="s">
        <v>865</v>
      </c>
      <c r="AA77" s="62" t="s">
        <v>953</v>
      </c>
      <c r="AB77" s="62" t="s">
        <v>1920</v>
      </c>
      <c r="AC77" s="66">
        <v>0.435</v>
      </c>
      <c r="AE77" t="s">
        <v>2076</v>
      </c>
      <c r="AF77" t="s">
        <v>1004</v>
      </c>
      <c r="AG77" s="62" t="s">
        <v>2132</v>
      </c>
      <c r="AH77" s="66">
        <v>0.73</v>
      </c>
      <c r="AJ77" t="s">
        <v>2076</v>
      </c>
      <c r="AK77" t="s">
        <v>1093</v>
      </c>
      <c r="AL77" s="62" t="s">
        <v>2172</v>
      </c>
      <c r="AM77" s="66">
        <v>0.33600000000000002</v>
      </c>
      <c r="AN77"/>
      <c r="AO77" t="s">
        <v>2076</v>
      </c>
      <c r="AP77" s="62" t="s">
        <v>1171</v>
      </c>
      <c r="AQ77" s="62" t="s">
        <v>2357</v>
      </c>
      <c r="AR77" s="66">
        <v>0.33200000000000002</v>
      </c>
      <c r="AS77"/>
      <c r="AT77" t="s">
        <v>2076</v>
      </c>
      <c r="AU77" s="62" t="s">
        <v>1201</v>
      </c>
      <c r="AV77" s="62" t="s">
        <v>1936</v>
      </c>
      <c r="AW77" s="66">
        <v>0.754</v>
      </c>
      <c r="AX77" s="62"/>
      <c r="AY77" t="s">
        <v>2076</v>
      </c>
      <c r="AZ77" s="62" t="s">
        <v>1283</v>
      </c>
      <c r="BA77" s="62" t="s">
        <v>2498</v>
      </c>
      <c r="BB77" s="66">
        <v>0.68</v>
      </c>
      <c r="BC77" s="62"/>
      <c r="BD77" t="s">
        <v>2076</v>
      </c>
      <c r="BE77" s="62" t="s">
        <v>1349</v>
      </c>
      <c r="BF77" s="62" t="s">
        <v>1599</v>
      </c>
      <c r="BG77" s="66">
        <v>0.105</v>
      </c>
      <c r="BH77"/>
      <c r="BI77"/>
      <c r="BJ77"/>
      <c r="BK77"/>
    </row>
    <row r="78" spans="2:65" x14ac:dyDescent="0.2">
      <c r="B78" t="s">
        <v>2419</v>
      </c>
      <c r="C78" t="s">
        <v>716</v>
      </c>
      <c r="D78" s="65" t="s">
        <v>2613</v>
      </c>
      <c r="E78">
        <v>84</v>
      </c>
      <c r="F78" s="65" t="s">
        <v>1614</v>
      </c>
      <c r="G78" s="65" t="s">
        <v>2614</v>
      </c>
      <c r="I78" t="s">
        <v>2643</v>
      </c>
      <c r="J78" t="s">
        <v>2077</v>
      </c>
      <c r="K78" s="65" t="str">
        <f>D150</f>
        <v>.355098294270</v>
      </c>
      <c r="L78" s="65" t="str">
        <f>D151</f>
        <v>.0091490734251</v>
      </c>
      <c r="M78" s="65" t="s">
        <v>2644</v>
      </c>
      <c r="N78" s="65" t="s">
        <v>1748</v>
      </c>
      <c r="O78" s="65" t="s">
        <v>1730</v>
      </c>
      <c r="P78" s="65">
        <f t="shared" si="2"/>
        <v>-0.34594922084489999</v>
      </c>
      <c r="Q78" s="65">
        <v>346919550969790</v>
      </c>
      <c r="R78" s="65" t="s">
        <v>2645</v>
      </c>
      <c r="S78" s="65" t="s">
        <v>2646</v>
      </c>
      <c r="T78" s="65">
        <v>109881079888174</v>
      </c>
      <c r="U78" s="62" t="s">
        <v>2647</v>
      </c>
      <c r="V78" s="62">
        <v>83</v>
      </c>
      <c r="W78" s="65" t="s">
        <v>2104</v>
      </c>
      <c r="Y78">
        <f t="shared" si="3"/>
        <v>74</v>
      </c>
      <c r="Z78" t="s">
        <v>866</v>
      </c>
      <c r="AA78" s="62" t="s">
        <v>954</v>
      </c>
      <c r="AB78" s="62" t="s">
        <v>1921</v>
      </c>
      <c r="AC78" s="66">
        <v>0.79600000000000004</v>
      </c>
      <c r="AE78" t="s">
        <v>2077</v>
      </c>
      <c r="AF78" t="s">
        <v>996</v>
      </c>
      <c r="AG78" s="62" t="s">
        <v>2125</v>
      </c>
      <c r="AH78" s="66">
        <v>0.63800000000000001</v>
      </c>
      <c r="AJ78" t="s">
        <v>2077</v>
      </c>
      <c r="AK78" t="s">
        <v>1094</v>
      </c>
      <c r="AL78" s="62" t="s">
        <v>2243</v>
      </c>
      <c r="AM78" s="66">
        <v>0.64200000000000002</v>
      </c>
      <c r="AN78"/>
      <c r="AO78" t="s">
        <v>2077</v>
      </c>
      <c r="AP78" s="62" t="s">
        <v>1172</v>
      </c>
      <c r="AQ78" s="62" t="s">
        <v>2358</v>
      </c>
      <c r="AR78" s="66">
        <v>0.64500000000000002</v>
      </c>
      <c r="AS78"/>
      <c r="AT78" t="s">
        <v>2077</v>
      </c>
      <c r="AU78" s="62" t="s">
        <v>1216</v>
      </c>
      <c r="AV78" s="62" t="s">
        <v>2426</v>
      </c>
      <c r="AW78" s="66">
        <v>0.81399999999999995</v>
      </c>
      <c r="AX78" s="62"/>
      <c r="AY78" t="s">
        <v>2077</v>
      </c>
      <c r="AZ78" s="62" t="s">
        <v>1284</v>
      </c>
      <c r="BA78" s="62" t="s">
        <v>1393</v>
      </c>
      <c r="BB78" s="66">
        <v>0.44600000000000001</v>
      </c>
      <c r="BC78" s="62"/>
      <c r="BD78" t="s">
        <v>2077</v>
      </c>
      <c r="BE78" s="62" t="s">
        <v>1350</v>
      </c>
      <c r="BF78" s="62" t="s">
        <v>2550</v>
      </c>
      <c r="BG78" s="66">
        <v>0.20300000000000001</v>
      </c>
      <c r="BH78"/>
      <c r="BI78"/>
      <c r="BJ78"/>
      <c r="BK78"/>
    </row>
    <row r="79" spans="2:65" x14ac:dyDescent="0.2">
      <c r="C79" t="s">
        <v>712</v>
      </c>
      <c r="D79" s="65" t="s">
        <v>2648</v>
      </c>
      <c r="E79">
        <v>84</v>
      </c>
      <c r="F79" s="65">
        <v>1046781125931</v>
      </c>
      <c r="G79" s="65" t="s">
        <v>2649</v>
      </c>
      <c r="I79" t="s">
        <v>2650</v>
      </c>
      <c r="J79" t="s">
        <v>2078</v>
      </c>
      <c r="K79" s="65" t="str">
        <f>D152</f>
        <v>.355098294270</v>
      </c>
      <c r="L79" s="65" t="str">
        <f>D153</f>
        <v>.1849626455846</v>
      </c>
      <c r="M79" s="65" t="s">
        <v>2651</v>
      </c>
      <c r="N79" s="65" t="s">
        <v>1748</v>
      </c>
      <c r="O79" s="65" t="s">
        <v>1725</v>
      </c>
      <c r="P79" s="65">
        <f t="shared" si="2"/>
        <v>-0.17013564868540001</v>
      </c>
      <c r="Q79" s="65">
        <v>228094286394027</v>
      </c>
      <c r="R79" s="65" t="s">
        <v>2652</v>
      </c>
      <c r="S79" s="65" t="s">
        <v>2653</v>
      </c>
      <c r="T79" s="65" t="s">
        <v>2654</v>
      </c>
      <c r="U79" s="62" t="s">
        <v>2655</v>
      </c>
      <c r="V79" s="62">
        <v>83</v>
      </c>
      <c r="W79" s="65" t="s">
        <v>2656</v>
      </c>
      <c r="Y79">
        <f t="shared" si="3"/>
        <v>75</v>
      </c>
      <c r="Z79" t="s">
        <v>867</v>
      </c>
      <c r="AA79" s="62" t="s">
        <v>948</v>
      </c>
      <c r="AB79" s="62" t="s">
        <v>1915</v>
      </c>
      <c r="AC79" s="66">
        <v>0.872</v>
      </c>
      <c r="AE79" t="s">
        <v>2078</v>
      </c>
      <c r="AF79" t="s">
        <v>1021</v>
      </c>
      <c r="AG79" s="62" t="s">
        <v>2123</v>
      </c>
      <c r="AH79" s="66">
        <v>0.221</v>
      </c>
      <c r="AJ79" t="s">
        <v>2078</v>
      </c>
      <c r="AK79" t="s">
        <v>1031</v>
      </c>
      <c r="AL79" s="62" t="s">
        <v>1913</v>
      </c>
      <c r="AM79" s="66">
        <v>0.61699999999999999</v>
      </c>
      <c r="AN79"/>
      <c r="AO79" t="s">
        <v>2078</v>
      </c>
      <c r="AP79" s="62" t="s">
        <v>951</v>
      </c>
      <c r="AQ79" s="62" t="s">
        <v>1918</v>
      </c>
      <c r="AR79" s="66">
        <v>0.63300000000000001</v>
      </c>
      <c r="AS79"/>
      <c r="AT79" t="s">
        <v>2078</v>
      </c>
      <c r="AU79" s="62" t="s">
        <v>1224</v>
      </c>
      <c r="AV79" s="62" t="s">
        <v>1804</v>
      </c>
      <c r="AW79" s="66">
        <v>0.38800000000000001</v>
      </c>
      <c r="AX79" s="62"/>
      <c r="AY79" t="s">
        <v>2078</v>
      </c>
      <c r="AZ79" s="62" t="s">
        <v>1285</v>
      </c>
      <c r="BA79" s="62" t="s">
        <v>2492</v>
      </c>
      <c r="BB79" s="66">
        <v>0.48499999999999999</v>
      </c>
      <c r="BC79" s="62"/>
      <c r="BD79" t="s">
        <v>2078</v>
      </c>
      <c r="BE79" s="62" t="s">
        <v>1351</v>
      </c>
      <c r="BF79" s="62" t="s">
        <v>2551</v>
      </c>
      <c r="BG79" s="66">
        <v>0.309</v>
      </c>
      <c r="BH79"/>
      <c r="BI79"/>
      <c r="BJ79"/>
      <c r="BK79"/>
    </row>
    <row r="80" spans="2:65" x14ac:dyDescent="0.2">
      <c r="B80" t="s">
        <v>2432</v>
      </c>
      <c r="C80" t="s">
        <v>716</v>
      </c>
      <c r="D80" s="65" t="s">
        <v>2613</v>
      </c>
      <c r="E80">
        <v>84</v>
      </c>
      <c r="F80" s="65" t="s">
        <v>1614</v>
      </c>
      <c r="G80" s="65" t="s">
        <v>2614</v>
      </c>
      <c r="I80" t="s">
        <v>2657</v>
      </c>
      <c r="J80" t="s">
        <v>2079</v>
      </c>
      <c r="K80" s="65" t="str">
        <f>D154</f>
        <v>.106868428944</v>
      </c>
      <c r="L80" s="65" t="str">
        <f>D155</f>
        <v>.02867861150</v>
      </c>
      <c r="M80" s="65" t="s">
        <v>2658</v>
      </c>
      <c r="N80" s="65" t="s">
        <v>1768</v>
      </c>
      <c r="O80" s="65" t="s">
        <v>1766</v>
      </c>
      <c r="P80" s="65">
        <f t="shared" si="2"/>
        <v>-7.8189817443999998E-2</v>
      </c>
      <c r="Q80" s="65">
        <v>22861171015317</v>
      </c>
      <c r="R80" s="65" t="s">
        <v>2659</v>
      </c>
      <c r="S80" s="65" t="s">
        <v>2660</v>
      </c>
      <c r="T80" s="65" t="s">
        <v>2661</v>
      </c>
      <c r="U80" s="62" t="s">
        <v>2662</v>
      </c>
      <c r="V80" s="62">
        <v>83</v>
      </c>
      <c r="W80" s="65" t="s">
        <v>1917</v>
      </c>
      <c r="Y80">
        <f t="shared" si="3"/>
        <v>76</v>
      </c>
      <c r="Z80" t="s">
        <v>868</v>
      </c>
      <c r="AA80" s="62" t="s">
        <v>955</v>
      </c>
      <c r="AB80" s="62" t="s">
        <v>1922</v>
      </c>
      <c r="AC80" s="66">
        <v>0.158</v>
      </c>
      <c r="AE80" t="s">
        <v>2079</v>
      </c>
      <c r="AF80" t="s">
        <v>1022</v>
      </c>
      <c r="AG80" s="62" t="s">
        <v>2106</v>
      </c>
      <c r="AH80" s="66">
        <v>0.249</v>
      </c>
      <c r="AJ80" t="s">
        <v>2079</v>
      </c>
      <c r="AK80" t="s">
        <v>1095</v>
      </c>
      <c r="AL80" s="62" t="s">
        <v>1826</v>
      </c>
      <c r="AM80" s="66">
        <v>4.2000000000000003E-2</v>
      </c>
      <c r="AN80"/>
      <c r="AO80" t="s">
        <v>2079</v>
      </c>
      <c r="AP80" s="62" t="s">
        <v>1173</v>
      </c>
      <c r="AQ80" s="62" t="s">
        <v>2359</v>
      </c>
      <c r="AR80" s="66">
        <v>0.17399999999999999</v>
      </c>
      <c r="AS80"/>
      <c r="AT80" t="s">
        <v>2079</v>
      </c>
      <c r="AU80" s="62" t="s">
        <v>1199</v>
      </c>
      <c r="AV80" s="62" t="s">
        <v>2306</v>
      </c>
      <c r="AW80" s="66">
        <v>0.58299999999999996</v>
      </c>
      <c r="AX80" s="62"/>
      <c r="AY80" t="s">
        <v>2079</v>
      </c>
      <c r="AZ80" s="62" t="s">
        <v>1115</v>
      </c>
      <c r="BA80" s="62" t="s">
        <v>1388</v>
      </c>
      <c r="BB80" s="66">
        <v>0.54400000000000004</v>
      </c>
      <c r="BC80" s="62"/>
      <c r="BD80" t="s">
        <v>2079</v>
      </c>
      <c r="BE80" s="62" t="s">
        <v>1352</v>
      </c>
      <c r="BF80" s="62" t="s">
        <v>1478</v>
      </c>
      <c r="BG80" s="66">
        <v>0.153</v>
      </c>
      <c r="BH80"/>
      <c r="BI80"/>
      <c r="BJ80"/>
      <c r="BK80"/>
    </row>
    <row r="81" spans="2:63" x14ac:dyDescent="0.2">
      <c r="C81" t="s">
        <v>711</v>
      </c>
      <c r="D81" s="65" t="s">
        <v>2663</v>
      </c>
      <c r="E81">
        <v>84</v>
      </c>
      <c r="F81" s="65" t="s">
        <v>1592</v>
      </c>
      <c r="G81" s="65" t="s">
        <v>2664</v>
      </c>
      <c r="I81" t="s">
        <v>2665</v>
      </c>
      <c r="J81" t="s">
        <v>2080</v>
      </c>
      <c r="K81" s="65" t="str">
        <f>D156</f>
        <v>.106868428944</v>
      </c>
      <c r="L81" s="65" t="str">
        <f>D157</f>
        <v>.102646597940</v>
      </c>
      <c r="M81" s="65" t="s">
        <v>2666</v>
      </c>
      <c r="N81" s="65" t="s">
        <v>1768</v>
      </c>
      <c r="O81" s="65" t="s">
        <v>1763</v>
      </c>
      <c r="P81" s="65">
        <f t="shared" si="2"/>
        <v>-4.221831004000004E-3</v>
      </c>
      <c r="Q81" s="65" t="s">
        <v>2667</v>
      </c>
      <c r="R81" s="65" t="s">
        <v>2668</v>
      </c>
      <c r="S81" s="65" t="s">
        <v>2669</v>
      </c>
      <c r="T81" s="65" t="s">
        <v>2670</v>
      </c>
      <c r="U81" s="62" t="s">
        <v>1517</v>
      </c>
      <c r="V81" s="62">
        <v>83</v>
      </c>
      <c r="W81" s="65" t="s">
        <v>1900</v>
      </c>
      <c r="Y81">
        <f t="shared" si="3"/>
        <v>77</v>
      </c>
      <c r="Z81" t="s">
        <v>869</v>
      </c>
      <c r="AA81" s="62" t="s">
        <v>956</v>
      </c>
      <c r="AB81" s="62" t="s">
        <v>1923</v>
      </c>
      <c r="AC81" s="66">
        <v>0.78200000000000003</v>
      </c>
      <c r="AE81" t="s">
        <v>2080</v>
      </c>
      <c r="AF81" t="s">
        <v>1023</v>
      </c>
      <c r="AG81" s="62" t="s">
        <v>2139</v>
      </c>
      <c r="AH81" s="66">
        <v>2.8000000000000001E-2</v>
      </c>
      <c r="AJ81" t="s">
        <v>2080</v>
      </c>
      <c r="AK81" t="s">
        <v>951</v>
      </c>
      <c r="AL81" s="62" t="s">
        <v>1918</v>
      </c>
      <c r="AM81" s="66">
        <v>0.63300000000000001</v>
      </c>
      <c r="AN81"/>
      <c r="AO81" t="s">
        <v>2080</v>
      </c>
      <c r="AP81" s="62" t="s">
        <v>1174</v>
      </c>
      <c r="AQ81" s="62" t="s">
        <v>1883</v>
      </c>
      <c r="AR81" s="66">
        <v>0.93600000000000005</v>
      </c>
      <c r="AS81"/>
      <c r="AT81" t="s">
        <v>2080</v>
      </c>
      <c r="AU81" s="62" t="s">
        <v>1222</v>
      </c>
      <c r="AV81" s="62" t="s">
        <v>1496</v>
      </c>
      <c r="AW81" s="66">
        <v>0.433</v>
      </c>
      <c r="AX81" s="62"/>
      <c r="AY81" t="s">
        <v>2080</v>
      </c>
      <c r="AZ81" s="62" t="s">
        <v>1286</v>
      </c>
      <c r="BA81" s="62" t="s">
        <v>2499</v>
      </c>
      <c r="BB81" s="66">
        <v>0.94099999999999995</v>
      </c>
      <c r="BC81" s="62"/>
      <c r="BD81" t="s">
        <v>2080</v>
      </c>
      <c r="BE81" s="62" t="s">
        <v>988</v>
      </c>
      <c r="BF81" s="62" t="s">
        <v>2124</v>
      </c>
      <c r="BG81" s="66">
        <v>0.68300000000000005</v>
      </c>
      <c r="BH81"/>
      <c r="BI81"/>
      <c r="BJ81"/>
      <c r="BK81"/>
    </row>
    <row r="82" spans="2:63" x14ac:dyDescent="0.2">
      <c r="B82" t="s">
        <v>2443</v>
      </c>
      <c r="C82" t="s">
        <v>716</v>
      </c>
      <c r="D82" s="65" t="s">
        <v>2613</v>
      </c>
      <c r="E82">
        <v>84</v>
      </c>
      <c r="F82" s="65" t="s">
        <v>1614</v>
      </c>
      <c r="G82" s="65" t="s">
        <v>2614</v>
      </c>
      <c r="I82" t="s">
        <v>2671</v>
      </c>
      <c r="J82" t="s">
        <v>2081</v>
      </c>
      <c r="K82" s="65" t="str">
        <f>D158</f>
        <v>.106868428944</v>
      </c>
      <c r="L82" s="65" t="str">
        <f>D159</f>
        <v>.204862515676</v>
      </c>
      <c r="M82" s="65" t="s">
        <v>2672</v>
      </c>
      <c r="N82" s="65" t="s">
        <v>1768</v>
      </c>
      <c r="O82" s="65" t="s">
        <v>1760</v>
      </c>
      <c r="P82" s="65">
        <f t="shared" si="2"/>
        <v>9.7994086731999996E-2</v>
      </c>
      <c r="Q82" s="65">
        <v>10463883654958</v>
      </c>
      <c r="R82" s="65" t="s">
        <v>2673</v>
      </c>
      <c r="S82" s="65" t="s">
        <v>2674</v>
      </c>
      <c r="T82" s="65" t="s">
        <v>2675</v>
      </c>
      <c r="U82" s="62" t="s">
        <v>2676</v>
      </c>
      <c r="V82" s="62">
        <v>83</v>
      </c>
      <c r="W82" s="65" t="s">
        <v>1433</v>
      </c>
      <c r="Y82">
        <f t="shared" si="3"/>
        <v>78</v>
      </c>
      <c r="Z82" t="s">
        <v>870</v>
      </c>
      <c r="AA82" s="62" t="s">
        <v>957</v>
      </c>
      <c r="AB82" s="62" t="s">
        <v>1380</v>
      </c>
      <c r="AC82" s="66">
        <v>0.29299999999999998</v>
      </c>
      <c r="AE82" t="s">
        <v>2081</v>
      </c>
      <c r="AF82" t="s">
        <v>1024</v>
      </c>
      <c r="AG82" s="62" t="s">
        <v>1584</v>
      </c>
      <c r="AH82" s="66">
        <v>0.65</v>
      </c>
      <c r="AJ82" t="s">
        <v>2081</v>
      </c>
      <c r="AK82" t="s">
        <v>1096</v>
      </c>
      <c r="AL82" s="62" t="s">
        <v>2244</v>
      </c>
      <c r="AM82" s="66">
        <v>0.16300000000000001</v>
      </c>
      <c r="AN82"/>
      <c r="AO82" t="s">
        <v>2081</v>
      </c>
      <c r="AP82" s="62" t="s">
        <v>1175</v>
      </c>
      <c r="AQ82" s="62" t="s">
        <v>1920</v>
      </c>
      <c r="AR82" s="66">
        <v>0.435</v>
      </c>
      <c r="AS82"/>
      <c r="AT82" t="s">
        <v>2081</v>
      </c>
      <c r="AU82" s="62" t="s">
        <v>1225</v>
      </c>
      <c r="AV82" s="62" t="s">
        <v>2428</v>
      </c>
      <c r="AW82" s="66">
        <v>0.48</v>
      </c>
      <c r="AX82" s="62"/>
      <c r="AY82" t="s">
        <v>2081</v>
      </c>
      <c r="AZ82" s="62" t="s">
        <v>1287</v>
      </c>
      <c r="BA82" s="62" t="s">
        <v>2500</v>
      </c>
      <c r="BB82" s="66">
        <v>0.27600000000000002</v>
      </c>
      <c r="BC82" s="62"/>
      <c r="BD82" t="s">
        <v>2081</v>
      </c>
      <c r="BE82" s="62" t="s">
        <v>1353</v>
      </c>
      <c r="BF82" s="62" t="s">
        <v>2552</v>
      </c>
      <c r="BG82" s="66">
        <v>0.52300000000000002</v>
      </c>
      <c r="BH82"/>
      <c r="BI82"/>
      <c r="BJ82"/>
      <c r="BK82"/>
    </row>
    <row r="83" spans="2:63" x14ac:dyDescent="0.2">
      <c r="C83" t="s">
        <v>710</v>
      </c>
      <c r="D83" s="65" t="s">
        <v>2677</v>
      </c>
      <c r="E83">
        <v>84</v>
      </c>
      <c r="F83" s="65">
        <v>10807182605511</v>
      </c>
      <c r="G83" s="65" t="s">
        <v>2678</v>
      </c>
      <c r="I83" t="s">
        <v>2679</v>
      </c>
      <c r="J83" t="s">
        <v>2082</v>
      </c>
      <c r="K83" s="65" t="str">
        <f>D160</f>
        <v>.106868428944</v>
      </c>
      <c r="L83" s="65" t="str">
        <f>D161</f>
        <v>.077031410570</v>
      </c>
      <c r="M83" s="65" t="s">
        <v>2680</v>
      </c>
      <c r="N83" s="65" t="s">
        <v>1768</v>
      </c>
      <c r="O83" s="65" t="s">
        <v>1754</v>
      </c>
      <c r="P83" s="65">
        <f t="shared" si="2"/>
        <v>-2.9837018374000004E-2</v>
      </c>
      <c r="Q83" s="65" t="s">
        <v>2681</v>
      </c>
      <c r="R83" s="65" t="s">
        <v>2682</v>
      </c>
      <c r="S83" s="65" t="s">
        <v>2683</v>
      </c>
      <c r="T83" s="65" t="s">
        <v>2684</v>
      </c>
      <c r="U83" s="62" t="s">
        <v>2685</v>
      </c>
      <c r="V83" s="62">
        <v>83</v>
      </c>
      <c r="W83" s="65" t="s">
        <v>2686</v>
      </c>
      <c r="Y83">
        <f t="shared" si="3"/>
        <v>79</v>
      </c>
      <c r="Z83" t="s">
        <v>871</v>
      </c>
      <c r="AA83" s="62" t="s">
        <v>958</v>
      </c>
      <c r="AB83" s="62" t="s">
        <v>1733</v>
      </c>
      <c r="AC83" s="66">
        <v>0.21</v>
      </c>
      <c r="AE83" t="s">
        <v>2082</v>
      </c>
      <c r="AF83" t="s">
        <v>1007</v>
      </c>
      <c r="AG83" s="62" t="s">
        <v>2133</v>
      </c>
      <c r="AH83" s="66">
        <v>0.86099999999999999</v>
      </c>
      <c r="AJ83" t="s">
        <v>2082</v>
      </c>
      <c r="AK83" t="s">
        <v>1097</v>
      </c>
      <c r="AL83" s="62" t="s">
        <v>1821</v>
      </c>
      <c r="AM83" s="66">
        <v>0.20699999999999999</v>
      </c>
      <c r="AN83"/>
      <c r="AO83" t="s">
        <v>2082</v>
      </c>
      <c r="AP83" s="62" t="s">
        <v>1176</v>
      </c>
      <c r="AQ83" s="62" t="s">
        <v>2360</v>
      </c>
      <c r="AR83" s="66">
        <v>0.16900000000000001</v>
      </c>
      <c r="AS83"/>
      <c r="AT83" t="s">
        <v>2409</v>
      </c>
      <c r="AU83" s="62" t="s">
        <v>1220</v>
      </c>
      <c r="AV83" s="62" t="s">
        <v>2426</v>
      </c>
      <c r="AW83" s="66">
        <v>0.81399999999999995</v>
      </c>
      <c r="AX83" s="62"/>
      <c r="AY83" t="s">
        <v>2082</v>
      </c>
      <c r="AZ83" s="62" t="s">
        <v>1288</v>
      </c>
      <c r="BA83" s="62" t="s">
        <v>1621</v>
      </c>
      <c r="BB83" s="66">
        <v>0.35699999999999998</v>
      </c>
      <c r="BC83" s="62"/>
      <c r="BD83" t="s">
        <v>2082</v>
      </c>
      <c r="BE83" s="62" t="s">
        <v>1088</v>
      </c>
      <c r="BF83" s="62" t="s">
        <v>2119</v>
      </c>
      <c r="BG83" s="66">
        <v>0.47</v>
      </c>
      <c r="BH83"/>
      <c r="BI83"/>
      <c r="BJ83"/>
      <c r="BK83"/>
    </row>
    <row r="84" spans="2:63" x14ac:dyDescent="0.2">
      <c r="B84" t="s">
        <v>2454</v>
      </c>
      <c r="C84" t="s">
        <v>723</v>
      </c>
      <c r="D84" s="65">
        <v>1174940842345230</v>
      </c>
      <c r="E84">
        <v>84</v>
      </c>
      <c r="F84" s="65">
        <v>5198678704600</v>
      </c>
      <c r="G84" s="65">
        <v>567222349466</v>
      </c>
      <c r="I84" t="s">
        <v>2687</v>
      </c>
      <c r="J84" t="s">
        <v>2083</v>
      </c>
      <c r="K84" s="65" t="str">
        <f>D162</f>
        <v>.106868428944</v>
      </c>
      <c r="L84" s="65" t="str">
        <f>D163</f>
        <v>.010072023154</v>
      </c>
      <c r="M84" s="65" t="s">
        <v>2688</v>
      </c>
      <c r="N84" s="65" t="s">
        <v>1768</v>
      </c>
      <c r="O84" s="65" t="s">
        <v>1751</v>
      </c>
      <c r="P84" s="65">
        <f t="shared" si="2"/>
        <v>-9.6796405790000012E-2</v>
      </c>
      <c r="Q84" s="65">
        <v>11085701595788</v>
      </c>
      <c r="R84" s="65" t="s">
        <v>2689</v>
      </c>
      <c r="S84" s="65" t="s">
        <v>2690</v>
      </c>
      <c r="T84" s="65" t="s">
        <v>2691</v>
      </c>
      <c r="U84" s="62" t="s">
        <v>2692</v>
      </c>
      <c r="V84" s="62">
        <v>83</v>
      </c>
      <c r="W84" s="65" t="s">
        <v>1802</v>
      </c>
      <c r="Y84">
        <f t="shared" si="3"/>
        <v>80</v>
      </c>
      <c r="Z84" t="s">
        <v>872</v>
      </c>
      <c r="AA84" s="62" t="s">
        <v>959</v>
      </c>
      <c r="AB84" s="62" t="s">
        <v>1924</v>
      </c>
      <c r="AC84" s="66">
        <v>0.96</v>
      </c>
      <c r="AE84" t="s">
        <v>2083</v>
      </c>
      <c r="AF84" t="s">
        <v>1011</v>
      </c>
      <c r="AG84" s="62" t="s">
        <v>2135</v>
      </c>
      <c r="AH84" s="66">
        <v>0.80700000000000005</v>
      </c>
      <c r="AJ84" t="s">
        <v>2083</v>
      </c>
      <c r="AK84" t="s">
        <v>1098</v>
      </c>
      <c r="AL84" s="62" t="s">
        <v>2245</v>
      </c>
      <c r="AM84" s="66">
        <v>0.93200000000000005</v>
      </c>
      <c r="AN84"/>
      <c r="AO84" t="s">
        <v>2083</v>
      </c>
      <c r="AP84" s="62" t="s">
        <v>1177</v>
      </c>
      <c r="AQ84" s="62" t="s">
        <v>2361</v>
      </c>
      <c r="AR84" s="66">
        <v>0.80500000000000005</v>
      </c>
      <c r="AS84"/>
      <c r="AT84" t="s">
        <v>2410</v>
      </c>
      <c r="AU84" s="62" t="s">
        <v>993</v>
      </c>
      <c r="AV84" s="62" t="s">
        <v>1479</v>
      </c>
      <c r="AW84" s="66">
        <v>0.875</v>
      </c>
      <c r="AX84" s="62"/>
      <c r="AY84" t="s">
        <v>2083</v>
      </c>
      <c r="AZ84" s="62" t="s">
        <v>1279</v>
      </c>
      <c r="BA84" s="62" t="s">
        <v>2307</v>
      </c>
      <c r="BB84" s="66">
        <v>0.64900000000000002</v>
      </c>
      <c r="BC84" s="62"/>
      <c r="BD84" t="s">
        <v>2083</v>
      </c>
      <c r="BE84" s="62" t="s">
        <v>1354</v>
      </c>
      <c r="BF84" s="62" t="s">
        <v>1902</v>
      </c>
      <c r="BG84" s="66">
        <v>0.50900000000000001</v>
      </c>
      <c r="BH84"/>
      <c r="BI84"/>
      <c r="BJ84"/>
      <c r="BK84"/>
    </row>
    <row r="85" spans="2:63" x14ac:dyDescent="0.2">
      <c r="C85" t="s">
        <v>721</v>
      </c>
      <c r="D85" s="65">
        <v>1.24247365353571E+16</v>
      </c>
      <c r="E85">
        <v>84</v>
      </c>
      <c r="F85" s="65">
        <v>4117062734218</v>
      </c>
      <c r="G85" s="65">
        <v>449208371915</v>
      </c>
      <c r="I85" t="s">
        <v>2693</v>
      </c>
      <c r="J85" t="s">
        <v>2084</v>
      </c>
      <c r="K85" s="65" t="str">
        <f>D164</f>
        <v>.14891416398</v>
      </c>
      <c r="L85" s="65" t="str">
        <f>D165</f>
        <v>.138799559518</v>
      </c>
      <c r="M85" s="65" t="s">
        <v>2694</v>
      </c>
      <c r="N85" s="65" t="s">
        <v>1798</v>
      </c>
      <c r="O85" s="65" t="s">
        <v>1793</v>
      </c>
      <c r="P85" s="65">
        <f t="shared" si="2"/>
        <v>-1.0114604462000021E-2</v>
      </c>
      <c r="Q85" s="65" t="s">
        <v>2695</v>
      </c>
      <c r="R85" s="65" t="s">
        <v>2696</v>
      </c>
      <c r="S85" s="65" t="s">
        <v>2697</v>
      </c>
      <c r="T85" s="65" t="s">
        <v>2698</v>
      </c>
      <c r="U85" s="62" t="s">
        <v>1434</v>
      </c>
      <c r="V85" s="62">
        <v>83</v>
      </c>
      <c r="W85" s="65" t="s">
        <v>2699</v>
      </c>
      <c r="Y85">
        <f t="shared" si="3"/>
        <v>81</v>
      </c>
      <c r="Z85" t="s">
        <v>873</v>
      </c>
      <c r="AA85" s="62" t="s">
        <v>960</v>
      </c>
      <c r="AB85" s="62" t="s">
        <v>1925</v>
      </c>
      <c r="AC85" s="66">
        <v>0.71799999999999997</v>
      </c>
      <c r="AE85" t="s">
        <v>2084</v>
      </c>
      <c r="AF85" t="s">
        <v>976</v>
      </c>
      <c r="AG85" s="62" t="s">
        <v>2140</v>
      </c>
      <c r="AH85" s="66">
        <v>0.33</v>
      </c>
      <c r="AJ85" t="s">
        <v>2084</v>
      </c>
      <c r="AK85" t="s">
        <v>907</v>
      </c>
      <c r="AL85" s="62" t="s">
        <v>1881</v>
      </c>
      <c r="AM85" s="66">
        <v>0.99299999999999999</v>
      </c>
      <c r="AN85"/>
      <c r="AO85" t="s">
        <v>2084</v>
      </c>
      <c r="AP85" s="62" t="s">
        <v>1178</v>
      </c>
      <c r="AQ85" s="62" t="s">
        <v>2362</v>
      </c>
      <c r="AR85" s="66">
        <v>0.95099999999999996</v>
      </c>
      <c r="AS85"/>
      <c r="AT85" t="s">
        <v>2084</v>
      </c>
      <c r="AU85" s="62" t="s">
        <v>1198</v>
      </c>
      <c r="AV85" s="62" t="s">
        <v>1606</v>
      </c>
      <c r="AW85" s="66">
        <v>0.308</v>
      </c>
      <c r="AX85" s="62"/>
      <c r="AY85" t="s">
        <v>2084</v>
      </c>
      <c r="AZ85" s="62" t="s">
        <v>1093</v>
      </c>
      <c r="BA85" s="62" t="s">
        <v>2172</v>
      </c>
      <c r="BB85" s="66">
        <v>0.33600000000000002</v>
      </c>
      <c r="BC85" s="62"/>
      <c r="BD85" t="s">
        <v>2084</v>
      </c>
      <c r="BE85" s="62" t="s">
        <v>1355</v>
      </c>
      <c r="BF85" s="62" t="s">
        <v>1561</v>
      </c>
      <c r="BG85" s="66">
        <v>8.6999999999999994E-2</v>
      </c>
      <c r="BH85"/>
      <c r="BI85"/>
      <c r="BJ85"/>
      <c r="BK85"/>
    </row>
    <row r="86" spans="2:63" x14ac:dyDescent="0.2">
      <c r="B86" t="s">
        <v>2459</v>
      </c>
      <c r="C86" t="s">
        <v>723</v>
      </c>
      <c r="D86" s="65">
        <v>1174940842345230</v>
      </c>
      <c r="E86">
        <v>84</v>
      </c>
      <c r="F86" s="65">
        <v>5198678704600</v>
      </c>
      <c r="G86" s="65">
        <v>567222349466</v>
      </c>
      <c r="I86" t="s">
        <v>2700</v>
      </c>
      <c r="J86" t="s">
        <v>2085</v>
      </c>
      <c r="K86" s="65" t="str">
        <f>D166</f>
        <v>.14891416398</v>
      </c>
      <c r="L86" s="65" t="str">
        <f>D167</f>
        <v>.10334022624</v>
      </c>
      <c r="M86" s="65" t="s">
        <v>2701</v>
      </c>
      <c r="N86" s="65" t="s">
        <v>1798</v>
      </c>
      <c r="O86" s="65" t="s">
        <v>1790</v>
      </c>
      <c r="P86" s="65">
        <f t="shared" si="2"/>
        <v>-4.5573937740000015E-2</v>
      </c>
      <c r="Q86" s="65" t="s">
        <v>2702</v>
      </c>
      <c r="R86" s="65" t="s">
        <v>2703</v>
      </c>
      <c r="S86" s="65" t="s">
        <v>2704</v>
      </c>
      <c r="T86" s="65" t="s">
        <v>2705</v>
      </c>
      <c r="U86" s="63">
        <v>1650</v>
      </c>
      <c r="V86" s="62">
        <v>83</v>
      </c>
      <c r="W86" s="65" t="s">
        <v>2706</v>
      </c>
      <c r="Y86">
        <f t="shared" si="3"/>
        <v>82</v>
      </c>
      <c r="Z86" t="s">
        <v>874</v>
      </c>
      <c r="AA86" s="62" t="s">
        <v>961</v>
      </c>
      <c r="AB86" s="62" t="s">
        <v>1926</v>
      </c>
      <c r="AC86" s="66">
        <v>8.7999999999999995E-2</v>
      </c>
      <c r="AE86" t="s">
        <v>2085</v>
      </c>
      <c r="AF86" t="s">
        <v>995</v>
      </c>
      <c r="AG86" s="62" t="s">
        <v>1405</v>
      </c>
      <c r="AH86" s="66">
        <v>0.82599999999999996</v>
      </c>
      <c r="AJ86" t="s">
        <v>2085</v>
      </c>
      <c r="AK86" t="s">
        <v>1099</v>
      </c>
      <c r="AL86" s="62" t="s">
        <v>2246</v>
      </c>
      <c r="AM86" s="66">
        <v>7.4999999999999997E-2</v>
      </c>
      <c r="AN86"/>
      <c r="AO86" t="s">
        <v>2085</v>
      </c>
      <c r="AP86" s="62" t="s">
        <v>1179</v>
      </c>
      <c r="AQ86" s="62" t="s">
        <v>1927</v>
      </c>
      <c r="AR86" s="66">
        <v>0.04</v>
      </c>
      <c r="AS86"/>
      <c r="AT86" t="s">
        <v>2085</v>
      </c>
      <c r="AU86" s="62" t="s">
        <v>1226</v>
      </c>
      <c r="AV86" s="62" t="s">
        <v>2354</v>
      </c>
      <c r="AW86" s="66">
        <v>0.53</v>
      </c>
      <c r="AX86" s="62"/>
      <c r="AY86" t="s">
        <v>2085</v>
      </c>
      <c r="AZ86" s="62" t="s">
        <v>1239</v>
      </c>
      <c r="BA86" s="62" t="s">
        <v>1581</v>
      </c>
      <c r="BB86" s="66">
        <v>0.22800000000000001</v>
      </c>
      <c r="BC86" s="62"/>
      <c r="BD86" t="s">
        <v>2085</v>
      </c>
      <c r="BE86" s="62" t="s">
        <v>1356</v>
      </c>
      <c r="BF86" s="62" t="s">
        <v>2399</v>
      </c>
      <c r="BG86" s="66">
        <v>0.22500000000000001</v>
      </c>
      <c r="BH86"/>
      <c r="BI86"/>
      <c r="BJ86"/>
      <c r="BK86"/>
    </row>
    <row r="87" spans="2:63" x14ac:dyDescent="0.2">
      <c r="C87" t="s">
        <v>720</v>
      </c>
      <c r="D87" s="65">
        <v>1994234743761900</v>
      </c>
      <c r="E87">
        <v>84</v>
      </c>
      <c r="F87" s="65">
        <v>88877850483108</v>
      </c>
      <c r="G87" s="65">
        <v>9697368510567</v>
      </c>
      <c r="I87" t="s">
        <v>2707</v>
      </c>
      <c r="J87" t="s">
        <v>2086</v>
      </c>
      <c r="K87" s="65" t="str">
        <f>D168</f>
        <v>.14891416398</v>
      </c>
      <c r="L87" s="65" t="str">
        <f>D169</f>
        <v>.070872637495</v>
      </c>
      <c r="M87" s="65" t="s">
        <v>2708</v>
      </c>
      <c r="N87" s="65" t="s">
        <v>1798</v>
      </c>
      <c r="O87" s="65" t="s">
        <v>1785</v>
      </c>
      <c r="P87" s="65">
        <f t="shared" si="2"/>
        <v>-7.8041526485000012E-2</v>
      </c>
      <c r="Q87" s="65" t="s">
        <v>2709</v>
      </c>
      <c r="R87" s="65" t="s">
        <v>2710</v>
      </c>
      <c r="S87" s="65" t="s">
        <v>2711</v>
      </c>
      <c r="T87" s="65" t="s">
        <v>2712</v>
      </c>
      <c r="U87" s="63">
        <v>2506</v>
      </c>
      <c r="V87" s="62">
        <v>83</v>
      </c>
      <c r="W87" s="65" t="s">
        <v>1740</v>
      </c>
      <c r="Y87">
        <f t="shared" si="3"/>
        <v>83</v>
      </c>
      <c r="Z87" t="s">
        <v>875</v>
      </c>
      <c r="AA87" s="62" t="s">
        <v>962</v>
      </c>
      <c r="AB87" s="62" t="s">
        <v>1862</v>
      </c>
      <c r="AC87" s="66">
        <v>8.0000000000000002E-3</v>
      </c>
      <c r="AE87" t="s">
        <v>2086</v>
      </c>
      <c r="AF87" t="s">
        <v>1025</v>
      </c>
      <c r="AG87" s="62" t="s">
        <v>2141</v>
      </c>
      <c r="AH87" s="66">
        <v>0.39700000000000002</v>
      </c>
      <c r="AJ87" t="s">
        <v>2086</v>
      </c>
      <c r="AK87" t="s">
        <v>1100</v>
      </c>
      <c r="AL87" s="62" t="s">
        <v>2129</v>
      </c>
      <c r="AM87" s="66">
        <v>1.0999999999999999E-2</v>
      </c>
      <c r="AN87"/>
      <c r="AO87" t="s">
        <v>2086</v>
      </c>
      <c r="AP87" s="62" t="s">
        <v>1180</v>
      </c>
      <c r="AQ87" s="62" t="s">
        <v>2363</v>
      </c>
      <c r="AR87" s="66">
        <v>1.6E-2</v>
      </c>
      <c r="AS87"/>
      <c r="AT87" t="s">
        <v>2086</v>
      </c>
      <c r="AU87" s="62" t="s">
        <v>1200</v>
      </c>
      <c r="AV87" s="62" t="s">
        <v>1430</v>
      </c>
      <c r="AW87" s="66">
        <v>0.20899999999999999</v>
      </c>
      <c r="AX87" s="62"/>
      <c r="AY87" t="s">
        <v>2086</v>
      </c>
      <c r="AZ87" s="62" t="s">
        <v>1289</v>
      </c>
      <c r="BA87" s="62" t="s">
        <v>2501</v>
      </c>
      <c r="BB87" s="66">
        <v>4.2999999999999997E-2</v>
      </c>
      <c r="BC87" s="62"/>
      <c r="BD87" t="s">
        <v>2086</v>
      </c>
      <c r="BE87" s="62" t="s">
        <v>1357</v>
      </c>
      <c r="BF87" s="62" t="s">
        <v>2553</v>
      </c>
      <c r="BG87" s="66">
        <v>8.1000000000000003E-2</v>
      </c>
      <c r="BH87"/>
      <c r="BI87"/>
      <c r="BJ87"/>
      <c r="BK87"/>
    </row>
    <row r="88" spans="2:63" x14ac:dyDescent="0.2">
      <c r="B88" t="s">
        <v>2465</v>
      </c>
      <c r="C88" t="s">
        <v>723</v>
      </c>
      <c r="D88" s="65">
        <v>1174940842345230</v>
      </c>
      <c r="E88">
        <v>84</v>
      </c>
      <c r="F88" s="65">
        <v>5198678704600</v>
      </c>
      <c r="G88" s="65">
        <v>567222349466</v>
      </c>
      <c r="I88" t="s">
        <v>2713</v>
      </c>
      <c r="J88" t="s">
        <v>2087</v>
      </c>
      <c r="K88" s="65" t="str">
        <f>D170</f>
        <v>.14891416398</v>
      </c>
      <c r="L88" s="65" t="str">
        <f>D171</f>
        <v>.072954808623</v>
      </c>
      <c r="M88" s="65" t="s">
        <v>2714</v>
      </c>
      <c r="N88" s="65" t="s">
        <v>1798</v>
      </c>
      <c r="O88" s="65" t="s">
        <v>1779</v>
      </c>
      <c r="P88" s="65">
        <f t="shared" si="2"/>
        <v>-7.5959355357000019E-2</v>
      </c>
      <c r="Q88" s="65" t="s">
        <v>2715</v>
      </c>
      <c r="R88" s="65" t="s">
        <v>2716</v>
      </c>
      <c r="S88" s="65" t="s">
        <v>2717</v>
      </c>
      <c r="T88" s="65" t="s">
        <v>2718</v>
      </c>
      <c r="U88" s="63">
        <v>2658</v>
      </c>
      <c r="V88" s="62">
        <v>83</v>
      </c>
      <c r="W88" s="65" t="s">
        <v>1477</v>
      </c>
      <c r="Y88">
        <f t="shared" si="3"/>
        <v>84</v>
      </c>
      <c r="Z88" t="s">
        <v>876</v>
      </c>
      <c r="AA88" s="62" t="s">
        <v>963</v>
      </c>
      <c r="AB88" s="62" t="s">
        <v>1477</v>
      </c>
      <c r="AC88" s="66">
        <v>8.9999999999999993E-3</v>
      </c>
      <c r="AE88" t="s">
        <v>2087</v>
      </c>
      <c r="AF88" t="s">
        <v>977</v>
      </c>
      <c r="AG88" s="62" t="s">
        <v>2104</v>
      </c>
      <c r="AH88" s="66">
        <v>0.36299999999999999</v>
      </c>
      <c r="AJ88" t="s">
        <v>2087</v>
      </c>
      <c r="AK88" t="s">
        <v>1101</v>
      </c>
      <c r="AL88" s="62" t="s">
        <v>2206</v>
      </c>
      <c r="AM88" s="66">
        <v>1.2E-2</v>
      </c>
      <c r="AN88"/>
      <c r="AO88" t="s">
        <v>2087</v>
      </c>
      <c r="AP88" s="62" t="s">
        <v>1181</v>
      </c>
      <c r="AQ88" s="62" t="s">
        <v>1889</v>
      </c>
      <c r="AR88" s="66">
        <v>1.9E-2</v>
      </c>
      <c r="AS88"/>
      <c r="AT88" t="s">
        <v>2087</v>
      </c>
      <c r="AU88" s="62" t="s">
        <v>1219</v>
      </c>
      <c r="AV88" s="62" t="s">
        <v>2138</v>
      </c>
      <c r="AW88" s="66">
        <v>0.27200000000000002</v>
      </c>
      <c r="AX88" s="62"/>
      <c r="AY88" t="s">
        <v>2087</v>
      </c>
      <c r="AZ88" s="62" t="s">
        <v>1241</v>
      </c>
      <c r="BA88" s="62" t="s">
        <v>2185</v>
      </c>
      <c r="BB88" s="66">
        <v>6.6000000000000003E-2</v>
      </c>
      <c r="BC88" s="62"/>
      <c r="BD88" t="s">
        <v>2087</v>
      </c>
      <c r="BE88" s="62" t="s">
        <v>1358</v>
      </c>
      <c r="BF88" s="62" t="s">
        <v>2554</v>
      </c>
      <c r="BG88" s="66">
        <v>5.2999999999999999E-2</v>
      </c>
      <c r="BH88"/>
      <c r="BI88"/>
      <c r="BJ88"/>
      <c r="BK88"/>
    </row>
    <row r="89" spans="2:63" x14ac:dyDescent="0.2">
      <c r="C89" t="s">
        <v>719</v>
      </c>
      <c r="D89" s="65">
        <v>-1.46112559413095E+16</v>
      </c>
      <c r="E89">
        <v>84</v>
      </c>
      <c r="F89" s="65">
        <v>82353832188292</v>
      </c>
      <c r="G89" s="65">
        <v>8985539756489</v>
      </c>
      <c r="I89" t="s">
        <v>2719</v>
      </c>
      <c r="J89" t="s">
        <v>2088</v>
      </c>
      <c r="K89" s="65" t="str">
        <f>D172</f>
        <v>.14891416398</v>
      </c>
      <c r="L89" s="65" t="str">
        <f>D173</f>
        <v>.06647356944</v>
      </c>
      <c r="M89" s="65" t="s">
        <v>2720</v>
      </c>
      <c r="N89" s="65" t="s">
        <v>1798</v>
      </c>
      <c r="O89" s="65" t="s">
        <v>1772</v>
      </c>
      <c r="P89" s="65">
        <f t="shared" si="2"/>
        <v>-8.2440594540000009E-2</v>
      </c>
      <c r="Q89" s="65" t="s">
        <v>2721</v>
      </c>
      <c r="R89" s="65" t="s">
        <v>2722</v>
      </c>
      <c r="S89" s="65" t="s">
        <v>2723</v>
      </c>
      <c r="T89" s="65" t="s">
        <v>2724</v>
      </c>
      <c r="U89" s="63">
        <v>2684</v>
      </c>
      <c r="V89" s="62">
        <v>83</v>
      </c>
      <c r="W89" s="65" t="s">
        <v>1477</v>
      </c>
      <c r="Y89">
        <f t="shared" si="3"/>
        <v>85</v>
      </c>
      <c r="Z89" t="s">
        <v>877</v>
      </c>
      <c r="AA89" s="62" t="s">
        <v>964</v>
      </c>
      <c r="AB89" s="62" t="s">
        <v>1598</v>
      </c>
      <c r="AC89" s="66">
        <v>5.0000000000000001E-3</v>
      </c>
      <c r="AE89" t="s">
        <v>2088</v>
      </c>
      <c r="AF89" t="s">
        <v>1025</v>
      </c>
      <c r="AG89" s="62" t="s">
        <v>2141</v>
      </c>
      <c r="AH89" s="66">
        <v>0.39700000000000002</v>
      </c>
      <c r="AJ89" t="s">
        <v>2088</v>
      </c>
      <c r="AK89" t="s">
        <v>1102</v>
      </c>
      <c r="AL89" s="62" t="s">
        <v>1409</v>
      </c>
      <c r="AM89" s="66">
        <v>7.0000000000000001E-3</v>
      </c>
      <c r="AN89"/>
      <c r="AO89" t="s">
        <v>2088</v>
      </c>
      <c r="AP89" s="62" t="s">
        <v>1182</v>
      </c>
      <c r="AQ89" s="62" t="s">
        <v>1740</v>
      </c>
      <c r="AR89" s="66">
        <v>1.4E-2</v>
      </c>
      <c r="AS89"/>
      <c r="AT89" t="s">
        <v>2088</v>
      </c>
      <c r="AU89" s="62" t="s">
        <v>955</v>
      </c>
      <c r="AV89" s="62" t="s">
        <v>1922</v>
      </c>
      <c r="AW89" s="66">
        <v>0.158</v>
      </c>
      <c r="AX89" s="62"/>
      <c r="AY89" t="s">
        <v>2088</v>
      </c>
      <c r="AZ89" s="62" t="s">
        <v>1290</v>
      </c>
      <c r="BA89" s="62" t="s">
        <v>1776</v>
      </c>
      <c r="BB89" s="66">
        <v>2.7E-2</v>
      </c>
      <c r="BC89" s="62"/>
      <c r="BD89" t="s">
        <v>2088</v>
      </c>
      <c r="BE89" s="62" t="s">
        <v>1359</v>
      </c>
      <c r="BF89" s="62" t="s">
        <v>2555</v>
      </c>
      <c r="BG89" s="66">
        <v>0.09</v>
      </c>
      <c r="BH89"/>
      <c r="BI89"/>
      <c r="BJ89"/>
      <c r="BK89"/>
    </row>
    <row r="90" spans="2:63" x14ac:dyDescent="0.2">
      <c r="B90" t="s">
        <v>2466</v>
      </c>
      <c r="C90" t="s">
        <v>723</v>
      </c>
      <c r="D90" s="65">
        <v>1174940842345230</v>
      </c>
      <c r="E90">
        <v>84</v>
      </c>
      <c r="F90" s="65">
        <v>5198678704600</v>
      </c>
      <c r="G90" s="65">
        <v>567222349466</v>
      </c>
      <c r="I90" t="s">
        <v>2725</v>
      </c>
      <c r="J90" t="s">
        <v>2089</v>
      </c>
      <c r="K90" s="65" t="str">
        <f>D174</f>
        <v>.099101358933</v>
      </c>
      <c r="L90" s="65" t="str">
        <f>D175</f>
        <v>.037884516756</v>
      </c>
      <c r="M90" s="65" t="s">
        <v>2726</v>
      </c>
      <c r="N90" s="65" t="s">
        <v>1823</v>
      </c>
      <c r="O90" s="65" t="s">
        <v>1819</v>
      </c>
      <c r="P90" s="65">
        <f t="shared" si="2"/>
        <v>-6.1216842176999998E-2</v>
      </c>
      <c r="Q90" s="65" t="s">
        <v>2727</v>
      </c>
      <c r="R90" s="65" t="s">
        <v>2728</v>
      </c>
      <c r="S90" s="65" t="s">
        <v>2729</v>
      </c>
      <c r="T90" s="65" t="s">
        <v>2730</v>
      </c>
      <c r="U90" s="63">
        <v>1232</v>
      </c>
      <c r="V90" s="62">
        <v>83</v>
      </c>
      <c r="W90" s="65" t="s">
        <v>2123</v>
      </c>
      <c r="Y90">
        <f t="shared" si="3"/>
        <v>86</v>
      </c>
      <c r="Z90" t="s">
        <v>878</v>
      </c>
      <c r="AA90" s="62" t="s">
        <v>965</v>
      </c>
      <c r="AB90" s="62" t="s">
        <v>1672</v>
      </c>
      <c r="AC90" s="66">
        <v>0.67200000000000004</v>
      </c>
      <c r="AE90" t="s">
        <v>2089</v>
      </c>
      <c r="AF90" t="s">
        <v>1026</v>
      </c>
      <c r="AG90" s="62" t="s">
        <v>2138</v>
      </c>
      <c r="AH90" s="66">
        <v>0.27200000000000002</v>
      </c>
      <c r="AJ90" t="s">
        <v>2089</v>
      </c>
      <c r="AK90" t="s">
        <v>1103</v>
      </c>
      <c r="AL90" s="62" t="s">
        <v>1908</v>
      </c>
      <c r="AM90" s="66">
        <v>0.877</v>
      </c>
      <c r="AN90"/>
      <c r="AO90" t="s">
        <v>2089</v>
      </c>
      <c r="AP90" s="62" t="s">
        <v>1183</v>
      </c>
      <c r="AQ90" s="62" t="s">
        <v>2364</v>
      </c>
      <c r="AR90" s="66">
        <v>0.98699999999999999</v>
      </c>
      <c r="AS90"/>
      <c r="AT90" t="s">
        <v>2089</v>
      </c>
      <c r="AU90" s="62" t="s">
        <v>1197</v>
      </c>
      <c r="AV90" s="62" t="s">
        <v>2218</v>
      </c>
      <c r="AW90" s="66">
        <v>0.23899999999999999</v>
      </c>
      <c r="AX90" s="62"/>
      <c r="AY90" t="s">
        <v>2089</v>
      </c>
      <c r="AZ90" s="62" t="s">
        <v>1275</v>
      </c>
      <c r="BA90" s="62" t="s">
        <v>2493</v>
      </c>
      <c r="BB90" s="66">
        <v>0.40899999999999997</v>
      </c>
      <c r="BC90" s="62"/>
      <c r="BD90" t="s">
        <v>2089</v>
      </c>
      <c r="BE90" s="62" t="s">
        <v>1360</v>
      </c>
      <c r="BF90" s="62" t="s">
        <v>1873</v>
      </c>
      <c r="BG90" s="66">
        <v>0.15</v>
      </c>
      <c r="BH90"/>
      <c r="BI90"/>
      <c r="BJ90"/>
      <c r="BK90"/>
    </row>
    <row r="91" spans="2:63" x14ac:dyDescent="0.2">
      <c r="C91" t="s">
        <v>718</v>
      </c>
      <c r="D91" s="65">
        <v>1648578539345230</v>
      </c>
      <c r="E91">
        <v>84</v>
      </c>
      <c r="F91" s="65">
        <v>30755074473704</v>
      </c>
      <c r="G91" s="65">
        <v>3355653732851</v>
      </c>
      <c r="I91" t="s">
        <v>2731</v>
      </c>
      <c r="J91" t="s">
        <v>2090</v>
      </c>
      <c r="K91" s="65" t="str">
        <f>D176</f>
        <v>.099101358933</v>
      </c>
      <c r="L91" s="65" t="str">
        <f>D177</f>
        <v>.18324210183</v>
      </c>
      <c r="M91" s="65" t="s">
        <v>2732</v>
      </c>
      <c r="N91" s="65" t="s">
        <v>1823</v>
      </c>
      <c r="O91" s="65" t="s">
        <v>1815</v>
      </c>
      <c r="P91" s="65">
        <f t="shared" si="2"/>
        <v>8.4140742897000007E-2</v>
      </c>
      <c r="Q91" s="65" t="s">
        <v>2733</v>
      </c>
      <c r="R91" s="65" t="s">
        <v>2734</v>
      </c>
      <c r="S91" s="65" t="s">
        <v>2735</v>
      </c>
      <c r="T91" s="65" t="s">
        <v>2736</v>
      </c>
      <c r="U91" s="63">
        <v>-1117</v>
      </c>
      <c r="V91" s="62">
        <v>83</v>
      </c>
      <c r="W91" s="65" t="s">
        <v>2198</v>
      </c>
      <c r="Y91">
        <f t="shared" si="3"/>
        <v>87</v>
      </c>
      <c r="Z91" t="s">
        <v>879</v>
      </c>
      <c r="AA91" s="62" t="s">
        <v>966</v>
      </c>
      <c r="AB91" s="62" t="s">
        <v>1746</v>
      </c>
      <c r="AC91" s="66">
        <v>0.35099999999999998</v>
      </c>
      <c r="AE91" t="s">
        <v>2090</v>
      </c>
      <c r="AF91" t="s">
        <v>1027</v>
      </c>
      <c r="AG91" s="62" t="s">
        <v>2141</v>
      </c>
      <c r="AH91" s="66">
        <v>0.39700000000000002</v>
      </c>
      <c r="AJ91" t="s">
        <v>2090</v>
      </c>
      <c r="AK91" t="s">
        <v>1104</v>
      </c>
      <c r="AL91" s="62" t="s">
        <v>2247</v>
      </c>
      <c r="AM91" s="66">
        <v>0.51400000000000001</v>
      </c>
      <c r="AN91"/>
      <c r="AO91" t="s">
        <v>2090</v>
      </c>
      <c r="AP91" s="62" t="s">
        <v>1184</v>
      </c>
      <c r="AQ91" s="62" t="s">
        <v>2365</v>
      </c>
      <c r="AR91" s="66">
        <v>0.318</v>
      </c>
      <c r="AS91"/>
      <c r="AT91" t="s">
        <v>2090</v>
      </c>
      <c r="AU91" s="62" t="s">
        <v>1216</v>
      </c>
      <c r="AV91" s="62" t="s">
        <v>2426</v>
      </c>
      <c r="AW91" s="66">
        <v>0.81399999999999995</v>
      </c>
      <c r="AX91" s="62"/>
      <c r="AY91" t="s">
        <v>2090</v>
      </c>
      <c r="AZ91" s="62" t="s">
        <v>1245</v>
      </c>
      <c r="BA91" s="62" t="s">
        <v>2264</v>
      </c>
      <c r="BB91" s="66">
        <v>0.47799999999999998</v>
      </c>
      <c r="BC91" s="62"/>
      <c r="BD91" t="s">
        <v>2090</v>
      </c>
      <c r="BE91" s="62" t="s">
        <v>1361</v>
      </c>
      <c r="BF91" s="62" t="s">
        <v>2556</v>
      </c>
      <c r="BG91" s="66">
        <v>0.57199999999999995</v>
      </c>
      <c r="BH91"/>
      <c r="BI91"/>
      <c r="BJ91"/>
      <c r="BK91"/>
    </row>
    <row r="92" spans="2:63" x14ac:dyDescent="0.2">
      <c r="B92" t="s">
        <v>2471</v>
      </c>
      <c r="C92" t="s">
        <v>723</v>
      </c>
      <c r="D92" s="65">
        <v>1174940842345230</v>
      </c>
      <c r="E92">
        <v>84</v>
      </c>
      <c r="F92" s="65">
        <v>5198678704600</v>
      </c>
      <c r="G92" s="65">
        <v>567222349466</v>
      </c>
      <c r="I92" t="s">
        <v>2737</v>
      </c>
      <c r="J92" t="s">
        <v>2091</v>
      </c>
      <c r="K92" s="65" t="str">
        <f>D178</f>
        <v>.099101358933</v>
      </c>
      <c r="L92" s="65" t="str">
        <f>D179</f>
        <v>.899634233230</v>
      </c>
      <c r="M92" s="65" t="s">
        <v>2738</v>
      </c>
      <c r="N92" s="65" t="s">
        <v>1823</v>
      </c>
      <c r="O92" s="65" t="s">
        <v>1812</v>
      </c>
      <c r="P92" s="65">
        <f t="shared" si="2"/>
        <v>0.80053287429700004</v>
      </c>
      <c r="Q92" s="65">
        <v>77881422935708</v>
      </c>
      <c r="R92" s="65" t="s">
        <v>2739</v>
      </c>
      <c r="S92" s="65">
        <v>-24906633615288</v>
      </c>
      <c r="T92" s="65" t="s">
        <v>2740</v>
      </c>
      <c r="U92" s="62" t="s">
        <v>2741</v>
      </c>
      <c r="V92" s="62">
        <v>83</v>
      </c>
      <c r="W92" s="65" t="s">
        <v>2742</v>
      </c>
      <c r="Y92">
        <f t="shared" si="3"/>
        <v>88</v>
      </c>
      <c r="Z92" t="s">
        <v>880</v>
      </c>
      <c r="AA92" s="62" t="s">
        <v>967</v>
      </c>
      <c r="AB92" s="62" t="s">
        <v>1927</v>
      </c>
      <c r="AC92" s="66">
        <v>0.04</v>
      </c>
      <c r="AE92" t="s">
        <v>2091</v>
      </c>
      <c r="AF92" t="s">
        <v>975</v>
      </c>
      <c r="AG92" s="62" t="s">
        <v>1385</v>
      </c>
      <c r="AH92" s="66">
        <v>0.19800000000000001</v>
      </c>
      <c r="AJ92" t="s">
        <v>2091</v>
      </c>
      <c r="AK92" t="s">
        <v>1105</v>
      </c>
      <c r="AL92" s="62" t="s">
        <v>2248</v>
      </c>
      <c r="AM92" s="66">
        <v>9.1999999999999998E-2</v>
      </c>
      <c r="AN92"/>
      <c r="AO92" t="s">
        <v>2091</v>
      </c>
      <c r="AP92" s="62" t="s">
        <v>1185</v>
      </c>
      <c r="AQ92" s="62" t="s">
        <v>1949</v>
      </c>
      <c r="AR92" s="66">
        <v>9.6000000000000002E-2</v>
      </c>
      <c r="AS92"/>
      <c r="AT92" t="s">
        <v>2091</v>
      </c>
      <c r="AU92" s="62" t="s">
        <v>1227</v>
      </c>
      <c r="AV92" s="62" t="s">
        <v>1533</v>
      </c>
      <c r="AW92" s="66">
        <v>0.182</v>
      </c>
      <c r="AX92" s="62"/>
      <c r="AY92" t="s">
        <v>2091</v>
      </c>
      <c r="AZ92" s="62" t="s">
        <v>1259</v>
      </c>
      <c r="BA92" s="62" t="s">
        <v>2175</v>
      </c>
      <c r="BB92" s="66">
        <v>0.06</v>
      </c>
      <c r="BC92" s="62"/>
      <c r="BD92" t="s">
        <v>2091</v>
      </c>
      <c r="BE92" s="62" t="s">
        <v>1362</v>
      </c>
      <c r="BF92" s="62" t="s">
        <v>1870</v>
      </c>
      <c r="BG92" s="66">
        <v>0.26100000000000001</v>
      </c>
      <c r="BH92"/>
      <c r="BI92"/>
      <c r="BJ92"/>
      <c r="BK92"/>
    </row>
    <row r="93" spans="2:63" x14ac:dyDescent="0.2">
      <c r="C93" t="s">
        <v>717</v>
      </c>
      <c r="D93" s="65">
        <v>4790222259666660</v>
      </c>
      <c r="E93">
        <v>84</v>
      </c>
      <c r="F93" s="65">
        <v>13056533910856</v>
      </c>
      <c r="G93" s="65">
        <v>1424584641911</v>
      </c>
      <c r="I93" t="s">
        <v>2743</v>
      </c>
      <c r="J93" t="s">
        <v>2092</v>
      </c>
      <c r="K93" s="65" t="str">
        <f>D180</f>
        <v>.099101358933</v>
      </c>
      <c r="L93" s="65" t="str">
        <f>D181</f>
        <v>.054441767401</v>
      </c>
      <c r="M93" s="65" t="s">
        <v>2744</v>
      </c>
      <c r="N93" s="65" t="s">
        <v>1823</v>
      </c>
      <c r="O93" s="65" t="s">
        <v>1806</v>
      </c>
      <c r="P93" s="65">
        <f t="shared" si="2"/>
        <v>-4.4659591531999998E-2</v>
      </c>
      <c r="Q93" s="65" t="s">
        <v>2745</v>
      </c>
      <c r="R93" s="65" t="s">
        <v>2746</v>
      </c>
      <c r="S93" s="65" t="s">
        <v>2747</v>
      </c>
      <c r="T93" s="65" t="s">
        <v>2748</v>
      </c>
      <c r="U93" s="63">
        <v>1124</v>
      </c>
      <c r="V93" s="62">
        <v>83</v>
      </c>
      <c r="W93" s="65" t="s">
        <v>1488</v>
      </c>
      <c r="Y93">
        <f t="shared" si="3"/>
        <v>89</v>
      </c>
      <c r="Z93" t="s">
        <v>881</v>
      </c>
      <c r="AA93" s="62" t="s">
        <v>968</v>
      </c>
      <c r="AB93" s="62" t="s">
        <v>1745</v>
      </c>
      <c r="AC93" s="66">
        <v>0.08</v>
      </c>
      <c r="AE93" t="s">
        <v>2092</v>
      </c>
      <c r="AF93" t="s">
        <v>1027</v>
      </c>
      <c r="AG93" s="62" t="s">
        <v>2141</v>
      </c>
      <c r="AH93" s="66">
        <v>0.39700000000000002</v>
      </c>
      <c r="AJ93" t="s">
        <v>2092</v>
      </c>
      <c r="AK93" t="s">
        <v>1106</v>
      </c>
      <c r="AL93" s="62" t="s">
        <v>2249</v>
      </c>
      <c r="AM93" s="66">
        <v>0.113</v>
      </c>
      <c r="AN93"/>
      <c r="AO93" t="s">
        <v>2092</v>
      </c>
      <c r="AP93" s="62" t="s">
        <v>1186</v>
      </c>
      <c r="AQ93" s="62" t="s">
        <v>1536</v>
      </c>
      <c r="AR93" s="66">
        <v>0.13400000000000001</v>
      </c>
      <c r="AS93"/>
      <c r="AT93" t="s">
        <v>2092</v>
      </c>
      <c r="AU93" s="62" t="s">
        <v>1228</v>
      </c>
      <c r="AV93" s="62" t="s">
        <v>1804</v>
      </c>
      <c r="AW93" s="66">
        <v>0.38800000000000001</v>
      </c>
      <c r="AX93" s="62"/>
      <c r="AY93" t="s">
        <v>2092</v>
      </c>
      <c r="AZ93" s="62" t="s">
        <v>1291</v>
      </c>
      <c r="BA93" s="62" t="s">
        <v>2360</v>
      </c>
      <c r="BB93" s="66">
        <v>0.16900000000000001</v>
      </c>
      <c r="BC93" s="62"/>
      <c r="BD93" t="s">
        <v>2092</v>
      </c>
      <c r="BE93" s="62" t="s">
        <v>1362</v>
      </c>
      <c r="BF93" s="62" t="s">
        <v>1870</v>
      </c>
      <c r="BG93" s="66">
        <v>0.26100000000000001</v>
      </c>
      <c r="BH93"/>
      <c r="BI93"/>
      <c r="BJ93"/>
      <c r="BK93"/>
    </row>
    <row r="94" spans="2:63" x14ac:dyDescent="0.2">
      <c r="B94" t="s">
        <v>2472</v>
      </c>
      <c r="C94" t="s">
        <v>730</v>
      </c>
      <c r="D94" s="65">
        <v>1.90011629440476E+16</v>
      </c>
      <c r="E94">
        <v>84</v>
      </c>
      <c r="F94" s="65">
        <v>162398360029</v>
      </c>
      <c r="G94" s="65" t="s">
        <v>2749</v>
      </c>
      <c r="I94" t="s">
        <v>2750</v>
      </c>
      <c r="J94" t="s">
        <v>2093</v>
      </c>
      <c r="K94" s="65" t="str">
        <f>D182</f>
        <v>.099101358933</v>
      </c>
      <c r="L94" s="65" t="str">
        <f>D183</f>
        <v>-.09387175592</v>
      </c>
      <c r="M94" s="65" t="s">
        <v>2751</v>
      </c>
      <c r="N94" s="65" t="s">
        <v>1823</v>
      </c>
      <c r="O94" s="65" t="s">
        <v>1803</v>
      </c>
      <c r="P94" s="65">
        <f t="shared" si="2"/>
        <v>-0.19297311485300001</v>
      </c>
      <c r="Q94" s="65">
        <v>11142424008574</v>
      </c>
      <c r="R94" s="65" t="s">
        <v>2752</v>
      </c>
      <c r="S94" s="65" t="s">
        <v>2753</v>
      </c>
      <c r="T94" s="65" t="s">
        <v>2754</v>
      </c>
      <c r="U94" s="63">
        <v>1587</v>
      </c>
      <c r="V94" s="62">
        <v>83</v>
      </c>
      <c r="W94" s="65" t="s">
        <v>1871</v>
      </c>
      <c r="Y94">
        <f t="shared" si="3"/>
        <v>90</v>
      </c>
      <c r="Z94" t="s">
        <v>882</v>
      </c>
      <c r="AA94" s="62" t="s">
        <v>969</v>
      </c>
      <c r="AB94" s="62" t="s">
        <v>1456</v>
      </c>
      <c r="AC94" s="66">
        <v>4.0000000000000001E-3</v>
      </c>
      <c r="AE94" t="s">
        <v>2093</v>
      </c>
      <c r="AF94" t="s">
        <v>985</v>
      </c>
      <c r="AG94" s="62" t="s">
        <v>2123</v>
      </c>
      <c r="AH94" s="66">
        <v>0.221</v>
      </c>
      <c r="AJ94" t="s">
        <v>2093</v>
      </c>
      <c r="AK94" t="s">
        <v>1107</v>
      </c>
      <c r="AL94" s="62" t="s">
        <v>1477</v>
      </c>
      <c r="AM94" s="66">
        <v>8.9999999999999993E-3</v>
      </c>
      <c r="AN94"/>
      <c r="AO94" t="s">
        <v>2093</v>
      </c>
      <c r="AP94" s="62" t="s">
        <v>1187</v>
      </c>
      <c r="AQ94" s="62" t="s">
        <v>2366</v>
      </c>
      <c r="AR94" s="66">
        <v>0.32</v>
      </c>
      <c r="AS94"/>
      <c r="AT94" t="s">
        <v>2093</v>
      </c>
      <c r="AU94" s="62" t="s">
        <v>1229</v>
      </c>
      <c r="AV94" s="62" t="s">
        <v>2429</v>
      </c>
      <c r="AW94" s="66">
        <v>0.01</v>
      </c>
      <c r="AX94" s="62"/>
      <c r="AY94" t="s">
        <v>2093</v>
      </c>
      <c r="AZ94" s="62" t="s">
        <v>1191</v>
      </c>
      <c r="BA94" s="62" t="s">
        <v>1990</v>
      </c>
      <c r="BB94" s="66">
        <v>2.3E-2</v>
      </c>
      <c r="BC94" s="62"/>
      <c r="BD94" t="s">
        <v>2093</v>
      </c>
      <c r="BE94" s="62" t="s">
        <v>1363</v>
      </c>
      <c r="BF94" s="62" t="s">
        <v>2557</v>
      </c>
      <c r="BG94" s="66">
        <v>5.8000000000000003E-2</v>
      </c>
      <c r="BH94"/>
      <c r="BI94"/>
      <c r="BJ94"/>
      <c r="BK94"/>
    </row>
    <row r="95" spans="2:63" x14ac:dyDescent="0.2">
      <c r="C95" t="s">
        <v>728</v>
      </c>
      <c r="D95" s="65">
        <v>25661866275</v>
      </c>
      <c r="E95">
        <v>84</v>
      </c>
      <c r="F95" s="65">
        <v>745801694163</v>
      </c>
      <c r="G95" s="65" t="s">
        <v>2755</v>
      </c>
      <c r="Z95" t="s">
        <v>1940</v>
      </c>
      <c r="AJ95" t="s">
        <v>1940</v>
      </c>
      <c r="AO95" t="s">
        <v>1940</v>
      </c>
      <c r="AT95" t="s">
        <v>2440</v>
      </c>
      <c r="AY95" t="s">
        <v>2440</v>
      </c>
      <c r="BD95" t="s">
        <v>1940</v>
      </c>
    </row>
    <row r="96" spans="2:63" x14ac:dyDescent="0.2">
      <c r="B96" t="s">
        <v>2480</v>
      </c>
      <c r="C96" t="s">
        <v>730</v>
      </c>
      <c r="D96" s="65">
        <v>1.90011629440476E+16</v>
      </c>
      <c r="E96">
        <v>84</v>
      </c>
      <c r="F96" s="65">
        <v>162398360029</v>
      </c>
      <c r="G96" s="65" t="s">
        <v>2749</v>
      </c>
      <c r="Z96" t="s">
        <v>1954</v>
      </c>
      <c r="AJ96" t="s">
        <v>1954</v>
      </c>
      <c r="AO96" t="s">
        <v>1954</v>
      </c>
      <c r="AT96" t="s">
        <v>2451</v>
      </c>
      <c r="AY96" t="s">
        <v>2451</v>
      </c>
      <c r="BD96" t="s">
        <v>1954</v>
      </c>
    </row>
    <row r="97" spans="2:56" x14ac:dyDescent="0.2">
      <c r="C97" t="s">
        <v>727</v>
      </c>
      <c r="D97" s="65">
        <v>2978118417142850</v>
      </c>
      <c r="E97">
        <v>84</v>
      </c>
      <c r="F97" s="65">
        <v>1171016760604</v>
      </c>
      <c r="G97" s="65">
        <v>127768403465</v>
      </c>
      <c r="Z97" t="s">
        <v>1966</v>
      </c>
      <c r="AJ97" t="s">
        <v>1966</v>
      </c>
      <c r="AO97" t="s">
        <v>2379</v>
      </c>
      <c r="AT97" t="s">
        <v>1966</v>
      </c>
      <c r="AY97" t="s">
        <v>1966</v>
      </c>
      <c r="BD97" t="s">
        <v>1966</v>
      </c>
    </row>
    <row r="98" spans="2:56" x14ac:dyDescent="0.2">
      <c r="B98" t="s">
        <v>2483</v>
      </c>
      <c r="C98" t="s">
        <v>730</v>
      </c>
      <c r="D98" s="65">
        <v>1.90011629440476E+16</v>
      </c>
      <c r="E98">
        <v>84</v>
      </c>
      <c r="F98" s="65">
        <v>162398360029</v>
      </c>
      <c r="G98" s="65" t="s">
        <v>2749</v>
      </c>
      <c r="AO98" t="s">
        <v>2384</v>
      </c>
    </row>
    <row r="99" spans="2:56" x14ac:dyDescent="0.2">
      <c r="C99" t="s">
        <v>726</v>
      </c>
      <c r="D99" s="65">
        <v>1.66526051428571E+16</v>
      </c>
      <c r="E99">
        <v>84</v>
      </c>
      <c r="F99" s="65">
        <v>140351673620</v>
      </c>
      <c r="G99" s="65" t="s">
        <v>2756</v>
      </c>
    </row>
    <row r="100" spans="2:56" x14ac:dyDescent="0.2">
      <c r="B100" t="s">
        <v>2504</v>
      </c>
      <c r="C100" t="s">
        <v>730</v>
      </c>
      <c r="D100" s="65">
        <v>1.90011629440476E+16</v>
      </c>
      <c r="E100">
        <v>84</v>
      </c>
      <c r="F100" s="65">
        <v>162398360029</v>
      </c>
      <c r="G100" s="65" t="s">
        <v>2749</v>
      </c>
    </row>
    <row r="101" spans="2:56" x14ac:dyDescent="0.2">
      <c r="C101" t="s">
        <v>725</v>
      </c>
      <c r="D101" s="65">
        <v>1.7166625092619E+16</v>
      </c>
      <c r="E101">
        <v>84</v>
      </c>
      <c r="F101" s="65">
        <v>1071821283024</v>
      </c>
      <c r="G101" s="65" t="s">
        <v>2757</v>
      </c>
    </row>
    <row r="102" spans="2:56" x14ac:dyDescent="0.2">
      <c r="B102" t="s">
        <v>2510</v>
      </c>
      <c r="C102" t="s">
        <v>730</v>
      </c>
      <c r="D102" s="65">
        <v>1.90011629440476E+16</v>
      </c>
      <c r="E102">
        <v>84</v>
      </c>
      <c r="F102" s="65">
        <v>162398360029</v>
      </c>
      <c r="G102" s="65" t="s">
        <v>2749</v>
      </c>
    </row>
    <row r="103" spans="2:56" x14ac:dyDescent="0.2">
      <c r="C103" t="s">
        <v>724</v>
      </c>
      <c r="D103" s="65">
        <v>1.62181982273809E+16</v>
      </c>
      <c r="E103">
        <v>84</v>
      </c>
      <c r="F103" s="65" t="s">
        <v>1633</v>
      </c>
      <c r="G103" s="65" t="s">
        <v>2758</v>
      </c>
    </row>
    <row r="104" spans="2:56" x14ac:dyDescent="0.2">
      <c r="B104" t="s">
        <v>2515</v>
      </c>
      <c r="C104" t="s">
        <v>737</v>
      </c>
      <c r="D104" s="65">
        <v>1134631188412</v>
      </c>
      <c r="E104">
        <v>84</v>
      </c>
      <c r="F104" s="65">
        <v>12587852580525</v>
      </c>
      <c r="G104" s="65" t="s">
        <v>2759</v>
      </c>
    </row>
    <row r="105" spans="2:56" x14ac:dyDescent="0.2">
      <c r="C105" t="s">
        <v>735</v>
      </c>
      <c r="D105" s="65">
        <v>18423827823</v>
      </c>
      <c r="E105">
        <v>84</v>
      </c>
      <c r="F105" s="65">
        <v>740655134321</v>
      </c>
      <c r="G105" s="65" t="s">
        <v>2760</v>
      </c>
    </row>
    <row r="106" spans="2:56" x14ac:dyDescent="0.2">
      <c r="B106" t="s">
        <v>2520</v>
      </c>
      <c r="C106" t="s">
        <v>737</v>
      </c>
      <c r="D106" s="65">
        <v>1134631188412</v>
      </c>
      <c r="E106">
        <v>84</v>
      </c>
      <c r="F106" s="65">
        <v>12587852580525</v>
      </c>
      <c r="G106" s="65" t="s">
        <v>2759</v>
      </c>
    </row>
    <row r="107" spans="2:56" x14ac:dyDescent="0.2">
      <c r="C107" t="s">
        <v>734</v>
      </c>
      <c r="D107" s="65">
        <v>217478153804</v>
      </c>
      <c r="E107">
        <v>84</v>
      </c>
      <c r="F107" s="65">
        <v>11161934507707</v>
      </c>
      <c r="G107" s="65">
        <v>1217866899612</v>
      </c>
    </row>
    <row r="108" spans="2:56" x14ac:dyDescent="0.2">
      <c r="B108" t="s">
        <v>2523</v>
      </c>
      <c r="C108" t="s">
        <v>737</v>
      </c>
      <c r="D108" s="65">
        <v>1134631188412</v>
      </c>
      <c r="E108">
        <v>84</v>
      </c>
      <c r="F108" s="65">
        <v>12587852580525</v>
      </c>
      <c r="G108" s="65" t="s">
        <v>2759</v>
      </c>
    </row>
    <row r="109" spans="2:56" x14ac:dyDescent="0.2">
      <c r="C109" t="s">
        <v>733</v>
      </c>
      <c r="D109" s="65" t="s">
        <v>1663</v>
      </c>
      <c r="E109">
        <v>84</v>
      </c>
      <c r="F109" s="65">
        <v>13121699452273</v>
      </c>
      <c r="G109" s="65" t="s">
        <v>2761</v>
      </c>
    </row>
    <row r="110" spans="2:56" x14ac:dyDescent="0.2">
      <c r="B110" t="s">
        <v>2531</v>
      </c>
      <c r="C110" t="s">
        <v>737</v>
      </c>
      <c r="D110" s="65">
        <v>1134631188412</v>
      </c>
      <c r="E110">
        <v>84</v>
      </c>
      <c r="F110" s="65">
        <v>12587852580525</v>
      </c>
      <c r="G110" s="65" t="s">
        <v>2759</v>
      </c>
    </row>
    <row r="111" spans="2:56" x14ac:dyDescent="0.2">
      <c r="C111" t="s">
        <v>732</v>
      </c>
      <c r="D111" s="65" t="s">
        <v>1658</v>
      </c>
      <c r="E111">
        <v>84</v>
      </c>
      <c r="F111" s="65" t="s">
        <v>1659</v>
      </c>
      <c r="G111" s="65" t="s">
        <v>2762</v>
      </c>
    </row>
    <row r="112" spans="2:56" x14ac:dyDescent="0.2">
      <c r="B112" t="s">
        <v>2536</v>
      </c>
      <c r="C112" t="s">
        <v>737</v>
      </c>
      <c r="D112" s="65">
        <v>1134631188412</v>
      </c>
      <c r="E112">
        <v>84</v>
      </c>
      <c r="F112" s="65">
        <v>12587852580525</v>
      </c>
      <c r="G112" s="65" t="s">
        <v>2759</v>
      </c>
    </row>
    <row r="113" spans="2:7" x14ac:dyDescent="0.2">
      <c r="C113" t="s">
        <v>731</v>
      </c>
      <c r="D113" s="65" t="s">
        <v>1653</v>
      </c>
      <c r="E113">
        <v>84</v>
      </c>
      <c r="F113" s="65" t="s">
        <v>1654</v>
      </c>
      <c r="G113" s="65" t="s">
        <v>2763</v>
      </c>
    </row>
    <row r="114" spans="2:7" x14ac:dyDescent="0.2">
      <c r="B114" t="s">
        <v>2541</v>
      </c>
      <c r="C114" t="s">
        <v>744</v>
      </c>
      <c r="D114" s="65">
        <v>-196588277305</v>
      </c>
      <c r="E114">
        <v>84</v>
      </c>
      <c r="F114" s="65">
        <v>28964570317848</v>
      </c>
      <c r="G114" s="65">
        <v>3160293713176</v>
      </c>
    </row>
    <row r="115" spans="2:7" x14ac:dyDescent="0.2">
      <c r="C115" t="s">
        <v>742</v>
      </c>
      <c r="D115" s="65">
        <v>10577295551</v>
      </c>
      <c r="E115">
        <v>84</v>
      </c>
      <c r="F115" s="65">
        <v>412444779743</v>
      </c>
      <c r="G115" s="65">
        <v>45001414837</v>
      </c>
    </row>
    <row r="116" spans="2:7" x14ac:dyDescent="0.2">
      <c r="B116" t="s">
        <v>2543</v>
      </c>
      <c r="C116" t="s">
        <v>744</v>
      </c>
      <c r="D116" s="65">
        <v>-196588277305</v>
      </c>
      <c r="E116">
        <v>84</v>
      </c>
      <c r="F116" s="65">
        <v>28964570317848</v>
      </c>
      <c r="G116" s="65">
        <v>3160293713176</v>
      </c>
    </row>
    <row r="117" spans="2:7" x14ac:dyDescent="0.2">
      <c r="C117" t="s">
        <v>741</v>
      </c>
      <c r="D117" s="65">
        <v>1298944445000</v>
      </c>
      <c r="E117">
        <v>84</v>
      </c>
      <c r="F117" s="65">
        <v>117066824880000</v>
      </c>
      <c r="G117" s="65">
        <v>12773037771000</v>
      </c>
    </row>
    <row r="118" spans="2:7" x14ac:dyDescent="0.2">
      <c r="B118" t="s">
        <v>2544</v>
      </c>
      <c r="C118" t="s">
        <v>744</v>
      </c>
      <c r="D118" s="65">
        <v>-196588277305</v>
      </c>
      <c r="E118">
        <v>84</v>
      </c>
      <c r="F118" s="65">
        <v>28964570317848</v>
      </c>
      <c r="G118" s="65">
        <v>3160293713176</v>
      </c>
    </row>
    <row r="119" spans="2:7" x14ac:dyDescent="0.2">
      <c r="C119" t="s">
        <v>740</v>
      </c>
      <c r="D119" s="65">
        <v>29329065981</v>
      </c>
      <c r="E119">
        <v>84</v>
      </c>
      <c r="F119" s="65">
        <v>1389036736680</v>
      </c>
      <c r="G119" s="65">
        <v>151556333069</v>
      </c>
    </row>
    <row r="120" spans="2:7" x14ac:dyDescent="0.2">
      <c r="B120" t="s">
        <v>2558</v>
      </c>
      <c r="C120" t="s">
        <v>744</v>
      </c>
      <c r="D120" s="65">
        <v>-196588277305</v>
      </c>
      <c r="E120">
        <v>84</v>
      </c>
      <c r="F120" s="65">
        <v>28964570317848</v>
      </c>
      <c r="G120" s="65">
        <v>3160293713176</v>
      </c>
    </row>
    <row r="121" spans="2:7" x14ac:dyDescent="0.2">
      <c r="C121" t="s">
        <v>739</v>
      </c>
      <c r="D121" s="65">
        <v>119731070512</v>
      </c>
      <c r="E121">
        <v>84</v>
      </c>
      <c r="F121" s="65">
        <v>8335304635459</v>
      </c>
      <c r="G121" s="65">
        <v>909456296012</v>
      </c>
    </row>
    <row r="122" spans="2:7" x14ac:dyDescent="0.2">
      <c r="B122" t="s">
        <v>2560</v>
      </c>
      <c r="C122" t="s">
        <v>744</v>
      </c>
      <c r="D122" s="65">
        <v>-196588277305</v>
      </c>
      <c r="E122">
        <v>84</v>
      </c>
      <c r="F122" s="65">
        <v>28964570317848</v>
      </c>
      <c r="G122" s="65">
        <v>3160293713176</v>
      </c>
    </row>
    <row r="123" spans="2:7" x14ac:dyDescent="0.2">
      <c r="C123" t="s">
        <v>738</v>
      </c>
      <c r="D123" s="65">
        <v>5963729030000</v>
      </c>
      <c r="E123">
        <v>84</v>
      </c>
      <c r="F123" s="65">
        <v>545275097370000</v>
      </c>
      <c r="G123" s="65">
        <v>59494390673000</v>
      </c>
    </row>
    <row r="124" spans="2:7" x14ac:dyDescent="0.2">
      <c r="B124" t="s">
        <v>2562</v>
      </c>
      <c r="C124" t="s">
        <v>751</v>
      </c>
      <c r="D124" s="65">
        <v>26772855657</v>
      </c>
      <c r="E124">
        <v>84</v>
      </c>
      <c r="F124" s="65">
        <v>317252368180</v>
      </c>
      <c r="G124" s="65" t="s">
        <v>2764</v>
      </c>
    </row>
    <row r="125" spans="2:7" x14ac:dyDescent="0.2">
      <c r="C125" t="s">
        <v>749</v>
      </c>
      <c r="D125" s="65">
        <v>2936421183</v>
      </c>
      <c r="E125">
        <v>84</v>
      </c>
      <c r="F125" s="65">
        <v>44059981475</v>
      </c>
      <c r="G125" s="65" t="s">
        <v>2765</v>
      </c>
    </row>
    <row r="126" spans="2:7" x14ac:dyDescent="0.2">
      <c r="B126" t="s">
        <v>2567</v>
      </c>
      <c r="C126" t="s">
        <v>751</v>
      </c>
      <c r="D126" s="65">
        <v>26772855657</v>
      </c>
      <c r="E126">
        <v>84</v>
      </c>
      <c r="F126" s="65">
        <v>317252368180</v>
      </c>
      <c r="G126" s="65" t="s">
        <v>2764</v>
      </c>
    </row>
    <row r="127" spans="2:7" x14ac:dyDescent="0.2">
      <c r="C127" t="s">
        <v>748</v>
      </c>
      <c r="D127" s="65">
        <v>3177647769</v>
      </c>
      <c r="E127">
        <v>84</v>
      </c>
      <c r="F127" s="65">
        <v>62132428878</v>
      </c>
      <c r="G127" s="65" t="s">
        <v>2766</v>
      </c>
    </row>
    <row r="128" spans="2:7" x14ac:dyDescent="0.2">
      <c r="B128" t="s">
        <v>2573</v>
      </c>
      <c r="C128" t="s">
        <v>751</v>
      </c>
      <c r="D128" s="65">
        <v>26772855657</v>
      </c>
      <c r="E128">
        <v>84</v>
      </c>
      <c r="F128" s="65">
        <v>317252368180</v>
      </c>
      <c r="G128" s="65" t="s">
        <v>2764</v>
      </c>
    </row>
    <row r="129" spans="2:7" x14ac:dyDescent="0.2">
      <c r="C129" t="s">
        <v>747</v>
      </c>
      <c r="D129" s="65">
        <v>2889845180</v>
      </c>
      <c r="E129">
        <v>84</v>
      </c>
      <c r="F129" s="65">
        <v>27500542285</v>
      </c>
      <c r="G129" s="65" t="s">
        <v>2767</v>
      </c>
    </row>
    <row r="130" spans="2:7" x14ac:dyDescent="0.2">
      <c r="B130" t="s">
        <v>2579</v>
      </c>
      <c r="C130" t="s">
        <v>751</v>
      </c>
      <c r="D130" s="65">
        <v>26772855657</v>
      </c>
      <c r="E130">
        <v>84</v>
      </c>
      <c r="F130" s="65">
        <v>317252368180</v>
      </c>
      <c r="G130" s="65" t="s">
        <v>2764</v>
      </c>
    </row>
    <row r="131" spans="2:7" x14ac:dyDescent="0.2">
      <c r="C131" t="s">
        <v>746</v>
      </c>
      <c r="D131" s="65">
        <v>29662193242</v>
      </c>
      <c r="E131">
        <v>84</v>
      </c>
      <c r="F131" s="65">
        <v>282407232563</v>
      </c>
      <c r="G131" s="65" t="s">
        <v>2768</v>
      </c>
    </row>
    <row r="132" spans="2:7" x14ac:dyDescent="0.2">
      <c r="B132" t="s">
        <v>2585</v>
      </c>
      <c r="C132" t="s">
        <v>751</v>
      </c>
      <c r="D132" s="65">
        <v>26772855657</v>
      </c>
      <c r="E132">
        <v>84</v>
      </c>
      <c r="F132" s="65">
        <v>317252368180</v>
      </c>
      <c r="G132" s="65" t="s">
        <v>2764</v>
      </c>
    </row>
    <row r="133" spans="2:7" x14ac:dyDescent="0.2">
      <c r="C133" t="s">
        <v>745</v>
      </c>
      <c r="D133" s="65">
        <v>28623155394</v>
      </c>
      <c r="E133">
        <v>84</v>
      </c>
      <c r="F133" s="65">
        <v>246172260660</v>
      </c>
      <c r="G133" s="65" t="s">
        <v>2769</v>
      </c>
    </row>
    <row r="134" spans="2:7" x14ac:dyDescent="0.2">
      <c r="B134" t="s">
        <v>2590</v>
      </c>
      <c r="C134" t="s">
        <v>758</v>
      </c>
      <c r="D134" s="65" t="s">
        <v>1720</v>
      </c>
      <c r="E134">
        <v>84</v>
      </c>
      <c r="F134" s="65">
        <v>16720081937123</v>
      </c>
      <c r="G134" s="65" t="s">
        <v>2770</v>
      </c>
    </row>
    <row r="135" spans="2:7" x14ac:dyDescent="0.2">
      <c r="C135" t="s">
        <v>756</v>
      </c>
      <c r="D135" s="65">
        <v>1089553011890</v>
      </c>
      <c r="E135">
        <v>84</v>
      </c>
      <c r="F135" s="65">
        <v>34803248081002</v>
      </c>
      <c r="G135" s="65" t="s">
        <v>2771</v>
      </c>
    </row>
    <row r="136" spans="2:7" x14ac:dyDescent="0.2">
      <c r="B136" t="s">
        <v>2596</v>
      </c>
      <c r="C136" t="s">
        <v>758</v>
      </c>
      <c r="D136" s="65" t="s">
        <v>1720</v>
      </c>
      <c r="E136">
        <v>84</v>
      </c>
      <c r="F136" s="65">
        <v>16720081937123</v>
      </c>
      <c r="G136" s="65" t="s">
        <v>2770</v>
      </c>
    </row>
    <row r="137" spans="2:7" x14ac:dyDescent="0.2">
      <c r="C137" t="s">
        <v>755</v>
      </c>
      <c r="D137" s="65">
        <v>1280701283887</v>
      </c>
      <c r="E137">
        <v>84</v>
      </c>
      <c r="F137" s="65">
        <v>52442942746210</v>
      </c>
      <c r="G137" s="65" t="s">
        <v>2772</v>
      </c>
    </row>
    <row r="138" spans="2:7" x14ac:dyDescent="0.2">
      <c r="B138" t="s">
        <v>2601</v>
      </c>
      <c r="C138" t="s">
        <v>758</v>
      </c>
      <c r="D138" s="65" t="s">
        <v>1720</v>
      </c>
      <c r="E138">
        <v>84</v>
      </c>
      <c r="F138" s="65">
        <v>16720081937123</v>
      </c>
      <c r="G138" s="65" t="s">
        <v>2770</v>
      </c>
    </row>
    <row r="139" spans="2:7" x14ac:dyDescent="0.2">
      <c r="C139" t="s">
        <v>754</v>
      </c>
      <c r="D139" s="65" t="s">
        <v>1713</v>
      </c>
      <c r="E139">
        <v>84</v>
      </c>
      <c r="F139" s="65">
        <v>12671996328082</v>
      </c>
      <c r="G139" s="65" t="s">
        <v>2773</v>
      </c>
    </row>
    <row r="140" spans="2:7" x14ac:dyDescent="0.2">
      <c r="B140" t="s">
        <v>2607</v>
      </c>
      <c r="C140" t="s">
        <v>758</v>
      </c>
      <c r="D140" s="65" t="s">
        <v>1720</v>
      </c>
      <c r="E140">
        <v>84</v>
      </c>
      <c r="F140" s="65">
        <v>16720081937123</v>
      </c>
      <c r="G140" s="65" t="s">
        <v>2770</v>
      </c>
    </row>
    <row r="141" spans="2:7" x14ac:dyDescent="0.2">
      <c r="C141" t="s">
        <v>753</v>
      </c>
      <c r="D141" s="65" t="s">
        <v>1710</v>
      </c>
      <c r="E141">
        <v>84</v>
      </c>
      <c r="F141" s="65">
        <v>160177570728718</v>
      </c>
      <c r="G141" s="65" t="s">
        <v>2774</v>
      </c>
    </row>
    <row r="142" spans="2:7" x14ac:dyDescent="0.2">
      <c r="B142" t="s">
        <v>2615</v>
      </c>
      <c r="C142" t="s">
        <v>758</v>
      </c>
      <c r="D142" s="65" t="s">
        <v>1720</v>
      </c>
      <c r="E142">
        <v>84</v>
      </c>
      <c r="F142" s="65">
        <v>16720081937123</v>
      </c>
      <c r="G142" s="65" t="s">
        <v>2770</v>
      </c>
    </row>
    <row r="143" spans="2:7" x14ac:dyDescent="0.2">
      <c r="C143" t="s">
        <v>752</v>
      </c>
      <c r="D143" s="65" t="s">
        <v>1707</v>
      </c>
      <c r="E143">
        <v>84</v>
      </c>
      <c r="F143" s="65">
        <v>176548979001044</v>
      </c>
      <c r="G143" s="65" t="s">
        <v>2775</v>
      </c>
    </row>
    <row r="144" spans="2:7" x14ac:dyDescent="0.2">
      <c r="B144" t="s">
        <v>2623</v>
      </c>
      <c r="C144" t="s">
        <v>765</v>
      </c>
      <c r="D144" s="65" t="s">
        <v>1748</v>
      </c>
      <c r="E144">
        <v>84</v>
      </c>
      <c r="F144" s="65">
        <v>11135433520438</v>
      </c>
      <c r="G144" s="65" t="s">
        <v>2776</v>
      </c>
    </row>
    <row r="145" spans="2:7" x14ac:dyDescent="0.2">
      <c r="C145" t="s">
        <v>763</v>
      </c>
      <c r="D145" s="65" t="s">
        <v>1742</v>
      </c>
      <c r="E145">
        <v>84</v>
      </c>
      <c r="F145" s="65" t="s">
        <v>1743</v>
      </c>
      <c r="G145" s="65" t="s">
        <v>2777</v>
      </c>
    </row>
    <row r="146" spans="2:7" x14ac:dyDescent="0.2">
      <c r="B146" t="s">
        <v>2629</v>
      </c>
      <c r="C146" t="s">
        <v>765</v>
      </c>
      <c r="D146" s="65" t="s">
        <v>1748</v>
      </c>
      <c r="E146">
        <v>84</v>
      </c>
      <c r="F146" s="65">
        <v>11135433520438</v>
      </c>
      <c r="G146" s="65" t="s">
        <v>2776</v>
      </c>
    </row>
    <row r="147" spans="2:7" x14ac:dyDescent="0.2">
      <c r="C147" t="s">
        <v>762</v>
      </c>
      <c r="D147" s="65" t="s">
        <v>1737</v>
      </c>
      <c r="E147">
        <v>84</v>
      </c>
      <c r="F147" s="65" t="s">
        <v>1738</v>
      </c>
      <c r="G147" s="65" t="s">
        <v>2778</v>
      </c>
    </row>
    <row r="148" spans="2:7" x14ac:dyDescent="0.2">
      <c r="B148" t="s">
        <v>2637</v>
      </c>
      <c r="C148" t="s">
        <v>765</v>
      </c>
      <c r="D148" s="65" t="s">
        <v>1748</v>
      </c>
      <c r="E148">
        <v>84</v>
      </c>
      <c r="F148" s="65">
        <v>11135433520438</v>
      </c>
      <c r="G148" s="65" t="s">
        <v>2776</v>
      </c>
    </row>
    <row r="149" spans="2:7" x14ac:dyDescent="0.2">
      <c r="C149" t="s">
        <v>761</v>
      </c>
      <c r="D149" s="65" t="s">
        <v>1734</v>
      </c>
      <c r="E149">
        <v>84</v>
      </c>
      <c r="F149" s="65">
        <v>24716078054816</v>
      </c>
      <c r="G149" s="65" t="s">
        <v>2779</v>
      </c>
    </row>
    <row r="150" spans="2:7" x14ac:dyDescent="0.2">
      <c r="B150" t="s">
        <v>2643</v>
      </c>
      <c r="C150" t="s">
        <v>765</v>
      </c>
      <c r="D150" s="65" t="s">
        <v>1748</v>
      </c>
      <c r="E150">
        <v>84</v>
      </c>
      <c r="F150" s="65">
        <v>11135433520438</v>
      </c>
      <c r="G150" s="65" t="s">
        <v>2776</v>
      </c>
    </row>
    <row r="151" spans="2:7" x14ac:dyDescent="0.2">
      <c r="C151" t="s">
        <v>760</v>
      </c>
      <c r="D151" s="65" t="s">
        <v>1730</v>
      </c>
      <c r="E151">
        <v>84</v>
      </c>
      <c r="F151" s="65">
        <v>325704947065859</v>
      </c>
      <c r="G151" s="65" t="s">
        <v>2780</v>
      </c>
    </row>
    <row r="152" spans="2:7" x14ac:dyDescent="0.2">
      <c r="B152" t="s">
        <v>2650</v>
      </c>
      <c r="C152" t="s">
        <v>765</v>
      </c>
      <c r="D152" s="65" t="s">
        <v>1748</v>
      </c>
      <c r="E152">
        <v>84</v>
      </c>
      <c r="F152" s="65">
        <v>11135433520438</v>
      </c>
      <c r="G152" s="65" t="s">
        <v>2776</v>
      </c>
    </row>
    <row r="153" spans="2:7" x14ac:dyDescent="0.2">
      <c r="C153" t="s">
        <v>759</v>
      </c>
      <c r="D153" s="65" t="s">
        <v>1725</v>
      </c>
      <c r="E153">
        <v>84</v>
      </c>
      <c r="F153" s="65">
        <v>196321551122996</v>
      </c>
      <c r="G153" s="65" t="s">
        <v>2781</v>
      </c>
    </row>
    <row r="154" spans="2:7" x14ac:dyDescent="0.2">
      <c r="B154" t="s">
        <v>2657</v>
      </c>
      <c r="C154" t="s">
        <v>772</v>
      </c>
      <c r="D154" s="65" t="s">
        <v>1768</v>
      </c>
      <c r="E154">
        <v>84</v>
      </c>
      <c r="F154" s="65" t="s">
        <v>1769</v>
      </c>
      <c r="G154" s="65" t="s">
        <v>2782</v>
      </c>
    </row>
    <row r="155" spans="2:7" x14ac:dyDescent="0.2">
      <c r="C155" t="s">
        <v>770</v>
      </c>
      <c r="D155" s="65" t="s">
        <v>1766</v>
      </c>
      <c r="E155">
        <v>84</v>
      </c>
      <c r="F155" s="65">
        <v>2259449877879</v>
      </c>
      <c r="G155" s="65" t="s">
        <v>2783</v>
      </c>
    </row>
    <row r="156" spans="2:7" x14ac:dyDescent="0.2">
      <c r="B156" t="s">
        <v>2665</v>
      </c>
      <c r="C156" t="s">
        <v>772</v>
      </c>
      <c r="D156" s="65" t="s">
        <v>1768</v>
      </c>
      <c r="E156">
        <v>84</v>
      </c>
      <c r="F156" s="65" t="s">
        <v>1769</v>
      </c>
      <c r="G156" s="65" t="s">
        <v>2782</v>
      </c>
    </row>
    <row r="157" spans="2:7" x14ac:dyDescent="0.2">
      <c r="C157" t="s">
        <v>769</v>
      </c>
      <c r="D157" s="65" t="s">
        <v>1763</v>
      </c>
      <c r="E157">
        <v>84</v>
      </c>
      <c r="F157" s="65" t="s">
        <v>1764</v>
      </c>
      <c r="G157" s="65" t="s">
        <v>2784</v>
      </c>
    </row>
    <row r="158" spans="2:7" x14ac:dyDescent="0.2">
      <c r="B158" t="s">
        <v>2671</v>
      </c>
      <c r="C158" t="s">
        <v>772</v>
      </c>
      <c r="D158" s="65" t="s">
        <v>1768</v>
      </c>
      <c r="E158">
        <v>84</v>
      </c>
      <c r="F158" s="65" t="s">
        <v>1769</v>
      </c>
      <c r="G158" s="65" t="s">
        <v>2782</v>
      </c>
    </row>
    <row r="159" spans="2:7" x14ac:dyDescent="0.2">
      <c r="C159" t="s">
        <v>768</v>
      </c>
      <c r="D159" s="65" t="s">
        <v>1760</v>
      </c>
      <c r="E159">
        <v>84</v>
      </c>
      <c r="F159" s="65">
        <v>10543618072329</v>
      </c>
      <c r="G159" s="65" t="s">
        <v>2785</v>
      </c>
    </row>
    <row r="160" spans="2:7" x14ac:dyDescent="0.2">
      <c r="B160" t="s">
        <v>2679</v>
      </c>
      <c r="C160" t="s">
        <v>772</v>
      </c>
      <c r="D160" s="65" t="s">
        <v>1768</v>
      </c>
      <c r="E160">
        <v>84</v>
      </c>
      <c r="F160" s="65" t="s">
        <v>1769</v>
      </c>
      <c r="G160" s="65" t="s">
        <v>2782</v>
      </c>
    </row>
    <row r="161" spans="2:7" x14ac:dyDescent="0.2">
      <c r="C161" t="s">
        <v>767</v>
      </c>
      <c r="D161" s="65" t="s">
        <v>1754</v>
      </c>
      <c r="E161">
        <v>84</v>
      </c>
      <c r="F161" s="65" t="s">
        <v>1755</v>
      </c>
      <c r="G161" s="65" t="s">
        <v>2786</v>
      </c>
    </row>
    <row r="162" spans="2:7" x14ac:dyDescent="0.2">
      <c r="B162" t="s">
        <v>2687</v>
      </c>
      <c r="C162" t="s">
        <v>772</v>
      </c>
      <c r="D162" s="65" t="s">
        <v>1768</v>
      </c>
      <c r="E162">
        <v>84</v>
      </c>
      <c r="F162" s="65" t="s">
        <v>1769</v>
      </c>
      <c r="G162" s="65" t="s">
        <v>2782</v>
      </c>
    </row>
    <row r="163" spans="2:7" x14ac:dyDescent="0.2">
      <c r="C163" t="s">
        <v>766</v>
      </c>
      <c r="D163" s="65" t="s">
        <v>1751</v>
      </c>
      <c r="E163">
        <v>84</v>
      </c>
      <c r="F163" s="65">
        <v>11154712728751</v>
      </c>
      <c r="G163" s="65" t="s">
        <v>2787</v>
      </c>
    </row>
    <row r="164" spans="2:7" x14ac:dyDescent="0.2">
      <c r="B164" t="s">
        <v>2693</v>
      </c>
      <c r="C164" t="s">
        <v>779</v>
      </c>
      <c r="D164" s="65" t="s">
        <v>1798</v>
      </c>
      <c r="E164">
        <v>84</v>
      </c>
      <c r="F164" s="65" t="s">
        <v>1799</v>
      </c>
      <c r="G164" s="65" t="s">
        <v>2788</v>
      </c>
    </row>
    <row r="165" spans="2:7" x14ac:dyDescent="0.2">
      <c r="C165" t="s">
        <v>777</v>
      </c>
      <c r="D165" s="65" t="s">
        <v>1793</v>
      </c>
      <c r="E165">
        <v>84</v>
      </c>
      <c r="F165" s="65" t="s">
        <v>1794</v>
      </c>
      <c r="G165" s="65" t="s">
        <v>2789</v>
      </c>
    </row>
    <row r="166" spans="2:7" x14ac:dyDescent="0.2">
      <c r="B166" t="s">
        <v>2700</v>
      </c>
      <c r="C166" t="s">
        <v>779</v>
      </c>
      <c r="D166" s="65" t="s">
        <v>1798</v>
      </c>
      <c r="E166">
        <v>84</v>
      </c>
      <c r="F166" s="65" t="s">
        <v>1799</v>
      </c>
      <c r="G166" s="65" t="s">
        <v>2788</v>
      </c>
    </row>
    <row r="167" spans="2:7" x14ac:dyDescent="0.2">
      <c r="C167" t="s">
        <v>776</v>
      </c>
      <c r="D167" s="65" t="s">
        <v>1790</v>
      </c>
      <c r="E167">
        <v>84</v>
      </c>
      <c r="F167" s="65" t="s">
        <v>1791</v>
      </c>
      <c r="G167" s="65" t="s">
        <v>2790</v>
      </c>
    </row>
    <row r="168" spans="2:7" x14ac:dyDescent="0.2">
      <c r="B168" t="s">
        <v>2707</v>
      </c>
      <c r="C168" t="s">
        <v>779</v>
      </c>
      <c r="D168" s="65" t="s">
        <v>1798</v>
      </c>
      <c r="E168">
        <v>84</v>
      </c>
      <c r="F168" s="65" t="s">
        <v>1799</v>
      </c>
      <c r="G168" s="65" t="s">
        <v>2788</v>
      </c>
    </row>
    <row r="169" spans="2:7" x14ac:dyDescent="0.2">
      <c r="C169" t="s">
        <v>775</v>
      </c>
      <c r="D169" s="65" t="s">
        <v>1785</v>
      </c>
      <c r="E169">
        <v>84</v>
      </c>
      <c r="F169" s="65" t="s">
        <v>1786</v>
      </c>
      <c r="G169" s="65" t="s">
        <v>2791</v>
      </c>
    </row>
    <row r="170" spans="2:7" x14ac:dyDescent="0.2">
      <c r="B170" t="s">
        <v>2713</v>
      </c>
      <c r="C170" t="s">
        <v>779</v>
      </c>
      <c r="D170" s="65" t="s">
        <v>1798</v>
      </c>
      <c r="E170">
        <v>84</v>
      </c>
      <c r="F170" s="65" t="s">
        <v>1799</v>
      </c>
      <c r="G170" s="65" t="s">
        <v>2788</v>
      </c>
    </row>
    <row r="171" spans="2:7" x14ac:dyDescent="0.2">
      <c r="C171" t="s">
        <v>774</v>
      </c>
      <c r="D171" s="65" t="s">
        <v>1779</v>
      </c>
      <c r="E171">
        <v>84</v>
      </c>
      <c r="F171" s="65" t="s">
        <v>1780</v>
      </c>
      <c r="G171" s="65" t="s">
        <v>2792</v>
      </c>
    </row>
    <row r="172" spans="2:7" x14ac:dyDescent="0.2">
      <c r="B172" t="s">
        <v>2719</v>
      </c>
      <c r="C172" t="s">
        <v>779</v>
      </c>
      <c r="D172" s="65" t="s">
        <v>1798</v>
      </c>
      <c r="E172">
        <v>84</v>
      </c>
      <c r="F172" s="65" t="s">
        <v>1799</v>
      </c>
      <c r="G172" s="65" t="s">
        <v>2788</v>
      </c>
    </row>
    <row r="173" spans="2:7" x14ac:dyDescent="0.2">
      <c r="C173" t="s">
        <v>773</v>
      </c>
      <c r="D173" s="65" t="s">
        <v>1772</v>
      </c>
      <c r="E173">
        <v>84</v>
      </c>
      <c r="F173" s="65" t="s">
        <v>1773</v>
      </c>
      <c r="G173" s="65" t="s">
        <v>2793</v>
      </c>
    </row>
    <row r="174" spans="2:7" x14ac:dyDescent="0.2">
      <c r="B174" t="s">
        <v>2725</v>
      </c>
      <c r="C174" t="s">
        <v>786</v>
      </c>
      <c r="D174" s="65" t="s">
        <v>1823</v>
      </c>
      <c r="E174">
        <v>84</v>
      </c>
      <c r="F174" s="65" t="s">
        <v>1824</v>
      </c>
      <c r="G174" s="65" t="s">
        <v>2794</v>
      </c>
    </row>
    <row r="175" spans="2:7" x14ac:dyDescent="0.2">
      <c r="C175" t="s">
        <v>784</v>
      </c>
      <c r="D175" s="65" t="s">
        <v>1819</v>
      </c>
      <c r="E175">
        <v>84</v>
      </c>
      <c r="F175" s="65" t="s">
        <v>1820</v>
      </c>
      <c r="G175" s="65" t="s">
        <v>2795</v>
      </c>
    </row>
    <row r="176" spans="2:7" x14ac:dyDescent="0.2">
      <c r="B176" t="s">
        <v>2731</v>
      </c>
      <c r="C176" t="s">
        <v>786</v>
      </c>
      <c r="D176" s="65" t="s">
        <v>1823</v>
      </c>
      <c r="E176">
        <v>84</v>
      </c>
      <c r="F176" s="65" t="s">
        <v>1824</v>
      </c>
      <c r="G176" s="65" t="s">
        <v>2794</v>
      </c>
    </row>
    <row r="177" spans="2:7" x14ac:dyDescent="0.2">
      <c r="C177" t="s">
        <v>783</v>
      </c>
      <c r="D177" s="65" t="s">
        <v>1815</v>
      </c>
      <c r="E177">
        <v>84</v>
      </c>
      <c r="F177" s="65" t="s">
        <v>1816</v>
      </c>
      <c r="G177" s="65" t="s">
        <v>2796</v>
      </c>
    </row>
    <row r="178" spans="2:7" x14ac:dyDescent="0.2">
      <c r="B178" t="s">
        <v>2737</v>
      </c>
      <c r="C178" t="s">
        <v>786</v>
      </c>
      <c r="D178" s="65" t="s">
        <v>1823</v>
      </c>
      <c r="E178">
        <v>84</v>
      </c>
      <c r="F178" s="65" t="s">
        <v>1824</v>
      </c>
      <c r="G178" s="65" t="s">
        <v>2794</v>
      </c>
    </row>
    <row r="179" spans="2:7" x14ac:dyDescent="0.2">
      <c r="C179" t="s">
        <v>782</v>
      </c>
      <c r="D179" s="65" t="s">
        <v>1812</v>
      </c>
      <c r="E179">
        <v>84</v>
      </c>
      <c r="F179" s="65">
        <v>77804890944382</v>
      </c>
      <c r="G179" s="65" t="s">
        <v>2797</v>
      </c>
    </row>
    <row r="180" spans="2:7" x14ac:dyDescent="0.2">
      <c r="B180" t="s">
        <v>2743</v>
      </c>
      <c r="C180" t="s">
        <v>786</v>
      </c>
      <c r="D180" s="65" t="s">
        <v>1823</v>
      </c>
      <c r="E180">
        <v>84</v>
      </c>
      <c r="F180" s="65" t="s">
        <v>1824</v>
      </c>
      <c r="G180" s="65" t="s">
        <v>2794</v>
      </c>
    </row>
    <row r="181" spans="2:7" x14ac:dyDescent="0.2">
      <c r="C181" t="s">
        <v>781</v>
      </c>
      <c r="D181" s="65" t="s">
        <v>1806</v>
      </c>
      <c r="E181">
        <v>84</v>
      </c>
      <c r="F181" s="65" t="s">
        <v>1807</v>
      </c>
      <c r="G181" s="65" t="s">
        <v>2798</v>
      </c>
    </row>
    <row r="182" spans="2:7" x14ac:dyDescent="0.2">
      <c r="B182" t="s">
        <v>2750</v>
      </c>
      <c r="C182" t="s">
        <v>786</v>
      </c>
      <c r="D182" s="65" t="s">
        <v>1823</v>
      </c>
      <c r="E182">
        <v>84</v>
      </c>
      <c r="F182" s="65" t="s">
        <v>1824</v>
      </c>
      <c r="G182" s="65" t="s">
        <v>2794</v>
      </c>
    </row>
    <row r="183" spans="2:7" x14ac:dyDescent="0.2">
      <c r="C183" t="s">
        <v>780</v>
      </c>
      <c r="D183" s="65" t="s">
        <v>1803</v>
      </c>
      <c r="E183">
        <v>84</v>
      </c>
      <c r="F183" s="65">
        <v>1101579850383</v>
      </c>
      <c r="G183" s="65" t="s">
        <v>2799</v>
      </c>
    </row>
  </sheetData>
  <autoFilter ref="K4:L94" xr:uid="{D97A1BDC-175E-4DC2-8F5F-23878EECE3ED}"/>
  <conditionalFormatting sqref="AB5:AD94 AH5:AI94 AM5:AM94">
    <cfRule type="cellIs" dxfId="1" priority="2" operator="lessThan">
      <formula>0.05</formula>
    </cfRule>
  </conditionalFormatting>
  <conditionalFormatting sqref="AR5:AR94 AW5:AW94 BB5:BB94 BG5:BG94">
    <cfRule type="cellIs" dxfId="0" priority="1" operator="lessThan">
      <formula>0.05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final-olah2</vt:lpstr>
      <vt:lpstr>Uji Normalitas shapiro</vt:lpstr>
      <vt:lpstr>uji olah</vt:lpstr>
    </vt:vector>
  </TitlesOfParts>
  <Company>Refinitiv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Refinitiv</dc:creator>
  <cp:lastModifiedBy>Sarpi</cp:lastModifiedBy>
  <dcterms:created xsi:type="dcterms:W3CDTF">2022-04-04T15:32:23Z</dcterms:created>
  <dcterms:modified xsi:type="dcterms:W3CDTF">2024-05-12T04:21:18Z</dcterms:modified>
</cp:coreProperties>
</file>